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2024\30 Výtah Velvary\"/>
    </mc:Choice>
  </mc:AlternateContent>
  <bookViews>
    <workbookView xWindow="0" yWindow="0" windowWidth="0" windowHeight="0"/>
  </bookViews>
  <sheets>
    <sheet name="Rekapitulace stavby" sheetId="1" r:id="rId1"/>
    <sheet name="1 - stavevební část" sheetId="2" r:id="rId2"/>
    <sheet name="2 - elektroinstalace" sheetId="3" r:id="rId3"/>
    <sheet name="3 - dieselagregát" sheetId="4" r:id="rId4"/>
    <sheet name="VRN - VR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'1 - stavevební část'!$C$106:$K$1161</definedName>
    <definedName name="_xlnm.Print_Area" localSheetId="1">'1 - stavevební část'!$C$4:$J$39,'1 - stavevební část'!$C$45:$J$88,'1 - stavevební část'!$C$94:$K$1161</definedName>
    <definedName name="_xlnm.Print_Titles" localSheetId="1">'1 - stavevební část'!$106:$106</definedName>
    <definedName name="_xlnm._FilterDatabase" localSheetId="2" hidden="1">'2 - elektroinstalace'!$C$91:$K$174</definedName>
    <definedName name="_xlnm.Print_Area" localSheetId="2">'2 - elektroinstalace'!$C$4:$J$39,'2 - elektroinstalace'!$C$45:$J$73,'2 - elektroinstalace'!$C$79:$K$174</definedName>
    <definedName name="_xlnm.Print_Titles" localSheetId="2">'2 - elektroinstalace'!$91:$91</definedName>
    <definedName name="_xlnm._FilterDatabase" localSheetId="3" hidden="1">'3 - dieselagregát'!$C$80:$K$117</definedName>
    <definedName name="_xlnm.Print_Area" localSheetId="3">'3 - dieselagregát'!$C$4:$J$39,'3 - dieselagregát'!$C$45:$J$62,'3 - dieselagregát'!$C$68:$K$117</definedName>
    <definedName name="_xlnm.Print_Titles" localSheetId="3">'3 - dieselagregát'!$80:$80</definedName>
    <definedName name="_xlnm._FilterDatabase" localSheetId="4" hidden="1">'VRN - VRN'!$C$82:$K$102</definedName>
    <definedName name="_xlnm.Print_Area" localSheetId="4">'VRN - VRN'!$C$4:$J$39,'VRN - VRN'!$C$45:$J$64,'VRN - VRN'!$C$70:$K$102</definedName>
    <definedName name="_xlnm.Print_Titles" localSheetId="4">'VRN - VRN'!$82:$82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0"/>
  <c r="BH100"/>
  <c r="BG100"/>
  <c r="BE100"/>
  <c r="T100"/>
  <c r="T99"/>
  <c r="R100"/>
  <c r="R99"/>
  <c r="P100"/>
  <c r="P99"/>
  <c r="BI96"/>
  <c r="BH96"/>
  <c r="BG96"/>
  <c r="BE96"/>
  <c r="T96"/>
  <c r="R96"/>
  <c r="P96"/>
  <c r="BI93"/>
  <c r="BH93"/>
  <c r="BG93"/>
  <c r="BE93"/>
  <c r="T93"/>
  <c r="R93"/>
  <c r="P93"/>
  <c r="BI89"/>
  <c r="BH89"/>
  <c r="BG89"/>
  <c r="BE89"/>
  <c r="T89"/>
  <c r="R89"/>
  <c r="P89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4" r="J37"/>
  <c r="J36"/>
  <c i="1" r="AY57"/>
  <c i="4" r="J35"/>
  <c i="1" r="AX57"/>
  <c i="4"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8"/>
  <c r="BH88"/>
  <c r="BG88"/>
  <c r="BE88"/>
  <c r="T88"/>
  <c r="R88"/>
  <c r="P88"/>
  <c r="BI86"/>
  <c r="BH86"/>
  <c r="BG86"/>
  <c r="BE86"/>
  <c r="T86"/>
  <c r="R86"/>
  <c r="P86"/>
  <c r="BI84"/>
  <c r="BH84"/>
  <c r="BG84"/>
  <c r="BE84"/>
  <c r="T84"/>
  <c r="R84"/>
  <c r="P84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52"/>
  <c r="E7"/>
  <c r="E71"/>
  <c i="3" r="J37"/>
  <c r="J36"/>
  <c i="1" r="AY56"/>
  <c i="3" r="J35"/>
  <c i="1" r="AX56"/>
  <c i="3" r="BI173"/>
  <c r="BH173"/>
  <c r="BG173"/>
  <c r="BE173"/>
  <c r="T173"/>
  <c r="R173"/>
  <c r="P173"/>
  <c r="BI170"/>
  <c r="BH170"/>
  <c r="BG170"/>
  <c r="BE170"/>
  <c r="T170"/>
  <c r="R170"/>
  <c r="P170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F86"/>
  <c r="E84"/>
  <c r="F52"/>
  <c r="E50"/>
  <c r="J24"/>
  <c r="E24"/>
  <c r="J89"/>
  <c r="J23"/>
  <c r="J21"/>
  <c r="E21"/>
  <c r="J54"/>
  <c r="J20"/>
  <c r="J18"/>
  <c r="E18"/>
  <c r="F55"/>
  <c r="J17"/>
  <c r="J15"/>
  <c r="E15"/>
  <c r="F88"/>
  <c r="J14"/>
  <c r="J12"/>
  <c r="J86"/>
  <c r="E7"/>
  <c r="E82"/>
  <c i="2" r="J37"/>
  <c r="J36"/>
  <c i="1" r="AY55"/>
  <c i="2" r="J35"/>
  <c i="1" r="AX55"/>
  <c i="2" r="BI1152"/>
  <c r="BH1152"/>
  <c r="BG1152"/>
  <c r="BE1152"/>
  <c r="T1152"/>
  <c r="R1152"/>
  <c r="P1152"/>
  <c r="BI1142"/>
  <c r="BH1142"/>
  <c r="BG1142"/>
  <c r="BE1142"/>
  <c r="T1142"/>
  <c r="R1142"/>
  <c r="P1142"/>
  <c r="BI1138"/>
  <c r="BH1138"/>
  <c r="BG1138"/>
  <c r="BE1138"/>
  <c r="T1138"/>
  <c r="R1138"/>
  <c r="P1138"/>
  <c r="BI1134"/>
  <c r="BH1134"/>
  <c r="BG1134"/>
  <c r="BE1134"/>
  <c r="T1134"/>
  <c r="R1134"/>
  <c r="P1134"/>
  <c r="BI1124"/>
  <c r="BH1124"/>
  <c r="BG1124"/>
  <c r="BE1124"/>
  <c r="T1124"/>
  <c r="R1124"/>
  <c r="P1124"/>
  <c r="BI1120"/>
  <c r="BH1120"/>
  <c r="BG1120"/>
  <c r="BE1120"/>
  <c r="T1120"/>
  <c r="T1119"/>
  <c r="T1118"/>
  <c r="R1120"/>
  <c r="R1119"/>
  <c r="R1118"/>
  <c r="P1120"/>
  <c r="P1119"/>
  <c r="P1118"/>
  <c r="BI1108"/>
  <c r="BH1108"/>
  <c r="BG1108"/>
  <c r="BE1108"/>
  <c r="T1108"/>
  <c r="R1108"/>
  <c r="P1108"/>
  <c r="BI1105"/>
  <c r="BH1105"/>
  <c r="BG1105"/>
  <c r="BE1105"/>
  <c r="T1105"/>
  <c r="R1105"/>
  <c r="P1105"/>
  <c r="BI1102"/>
  <c r="BH1102"/>
  <c r="BG1102"/>
  <c r="BE1102"/>
  <c r="T1102"/>
  <c r="R1102"/>
  <c r="P1102"/>
  <c r="BI1094"/>
  <c r="BH1094"/>
  <c r="BG1094"/>
  <c r="BE1094"/>
  <c r="T1094"/>
  <c r="R1094"/>
  <c r="P1094"/>
  <c r="BI1091"/>
  <c r="BH1091"/>
  <c r="BG1091"/>
  <c r="BE1091"/>
  <c r="T1091"/>
  <c r="R1091"/>
  <c r="P1091"/>
  <c r="BI1087"/>
  <c r="BH1087"/>
  <c r="BG1087"/>
  <c r="BE1087"/>
  <c r="T1087"/>
  <c r="R1087"/>
  <c r="P1087"/>
  <c r="BI1084"/>
  <c r="BH1084"/>
  <c r="BG1084"/>
  <c r="BE1084"/>
  <c r="T1084"/>
  <c r="R1084"/>
  <c r="P1084"/>
  <c r="BI1081"/>
  <c r="BH1081"/>
  <c r="BG1081"/>
  <c r="BE1081"/>
  <c r="T1081"/>
  <c r="R1081"/>
  <c r="P1081"/>
  <c r="BI1077"/>
  <c r="BH1077"/>
  <c r="BG1077"/>
  <c r="BE1077"/>
  <c r="T1077"/>
  <c r="R1077"/>
  <c r="P1077"/>
  <c r="BI1074"/>
  <c r="BH1074"/>
  <c r="BG1074"/>
  <c r="BE1074"/>
  <c r="T1074"/>
  <c r="R1074"/>
  <c r="P1074"/>
  <c r="BI1071"/>
  <c r="BH1071"/>
  <c r="BG1071"/>
  <c r="BE1071"/>
  <c r="T1071"/>
  <c r="R1071"/>
  <c r="P1071"/>
  <c r="BI1068"/>
  <c r="BH1068"/>
  <c r="BG1068"/>
  <c r="BE1068"/>
  <c r="T1068"/>
  <c r="R1068"/>
  <c r="P1068"/>
  <c r="BI1063"/>
  <c r="BH1063"/>
  <c r="BG1063"/>
  <c r="BE1063"/>
  <c r="T1063"/>
  <c r="R1063"/>
  <c r="P1063"/>
  <c r="BI1060"/>
  <c r="BH1060"/>
  <c r="BG1060"/>
  <c r="BE1060"/>
  <c r="T1060"/>
  <c r="R1060"/>
  <c r="P1060"/>
  <c r="BI1057"/>
  <c r="BH1057"/>
  <c r="BG1057"/>
  <c r="BE1057"/>
  <c r="T1057"/>
  <c r="R1057"/>
  <c r="P1057"/>
  <c r="BI1054"/>
  <c r="BH1054"/>
  <c r="BG1054"/>
  <c r="BE1054"/>
  <c r="T1054"/>
  <c r="R1054"/>
  <c r="P1054"/>
  <c r="BI1050"/>
  <c r="BH1050"/>
  <c r="BG1050"/>
  <c r="BE1050"/>
  <c r="T1050"/>
  <c r="R1050"/>
  <c r="P1050"/>
  <c r="BI1043"/>
  <c r="BH1043"/>
  <c r="BG1043"/>
  <c r="BE1043"/>
  <c r="T1043"/>
  <c r="R1043"/>
  <c r="P1043"/>
  <c r="BI1040"/>
  <c r="BH1040"/>
  <c r="BG1040"/>
  <c r="BE1040"/>
  <c r="T1040"/>
  <c r="R1040"/>
  <c r="P1040"/>
  <c r="BI1036"/>
  <c r="BH1036"/>
  <c r="BG1036"/>
  <c r="BE1036"/>
  <c r="T1036"/>
  <c r="R1036"/>
  <c r="P1036"/>
  <c r="BI1033"/>
  <c r="BH1033"/>
  <c r="BG1033"/>
  <c r="BE1033"/>
  <c r="T1033"/>
  <c r="R1033"/>
  <c r="P1033"/>
  <c r="BI1026"/>
  <c r="BH1026"/>
  <c r="BG1026"/>
  <c r="BE1026"/>
  <c r="T1026"/>
  <c r="R1026"/>
  <c r="P1026"/>
  <c r="BI1023"/>
  <c r="BH1023"/>
  <c r="BG1023"/>
  <c r="BE1023"/>
  <c r="T1023"/>
  <c r="R1023"/>
  <c r="P1023"/>
  <c r="BI1018"/>
  <c r="BH1018"/>
  <c r="BG1018"/>
  <c r="BE1018"/>
  <c r="T1018"/>
  <c r="R1018"/>
  <c r="P1018"/>
  <c r="BI1014"/>
  <c r="BH1014"/>
  <c r="BG1014"/>
  <c r="BE1014"/>
  <c r="T1014"/>
  <c r="R1014"/>
  <c r="P1014"/>
  <c r="BI1011"/>
  <c r="BH1011"/>
  <c r="BG1011"/>
  <c r="BE1011"/>
  <c r="T1011"/>
  <c r="R1011"/>
  <c r="P1011"/>
  <c r="BI1008"/>
  <c r="BH1008"/>
  <c r="BG1008"/>
  <c r="BE1008"/>
  <c r="T1008"/>
  <c r="R1008"/>
  <c r="P1008"/>
  <c r="BI1005"/>
  <c r="BH1005"/>
  <c r="BG1005"/>
  <c r="BE1005"/>
  <c r="T1005"/>
  <c r="R1005"/>
  <c r="P1005"/>
  <c r="BI1002"/>
  <c r="BH1002"/>
  <c r="BG1002"/>
  <c r="BE1002"/>
  <c r="T1002"/>
  <c r="R1002"/>
  <c r="P1002"/>
  <c r="BI997"/>
  <c r="BH997"/>
  <c r="BG997"/>
  <c r="BE997"/>
  <c r="T997"/>
  <c r="R997"/>
  <c r="P997"/>
  <c r="BI994"/>
  <c r="BH994"/>
  <c r="BG994"/>
  <c r="BE994"/>
  <c r="T994"/>
  <c r="R994"/>
  <c r="P994"/>
  <c r="BI990"/>
  <c r="BH990"/>
  <c r="BG990"/>
  <c r="BE990"/>
  <c r="T990"/>
  <c r="R990"/>
  <c r="P990"/>
  <c r="BI987"/>
  <c r="BH987"/>
  <c r="BG987"/>
  <c r="BE987"/>
  <c r="T987"/>
  <c r="R987"/>
  <c r="P987"/>
  <c r="BI983"/>
  <c r="BH983"/>
  <c r="BG983"/>
  <c r="BE983"/>
  <c r="T983"/>
  <c r="R983"/>
  <c r="P983"/>
  <c r="BI981"/>
  <c r="BH981"/>
  <c r="BG981"/>
  <c r="BE981"/>
  <c r="T981"/>
  <c r="R981"/>
  <c r="P981"/>
  <c r="BI978"/>
  <c r="BH978"/>
  <c r="BG978"/>
  <c r="BE978"/>
  <c r="T978"/>
  <c r="R978"/>
  <c r="P978"/>
  <c r="BI970"/>
  <c r="BH970"/>
  <c r="BG970"/>
  <c r="BE970"/>
  <c r="T970"/>
  <c r="R970"/>
  <c r="P970"/>
  <c r="BI962"/>
  <c r="BH962"/>
  <c r="BG962"/>
  <c r="BE962"/>
  <c r="T962"/>
  <c r="R962"/>
  <c r="P962"/>
  <c r="BI958"/>
  <c r="BH958"/>
  <c r="BG958"/>
  <c r="BE958"/>
  <c r="T958"/>
  <c r="R958"/>
  <c r="P958"/>
  <c r="BI948"/>
  <c r="BH948"/>
  <c r="BG948"/>
  <c r="BE948"/>
  <c r="T948"/>
  <c r="R948"/>
  <c r="P948"/>
  <c r="BI946"/>
  <c r="BH946"/>
  <c r="BG946"/>
  <c r="BE946"/>
  <c r="T946"/>
  <c r="R946"/>
  <c r="P946"/>
  <c r="BI944"/>
  <c r="BH944"/>
  <c r="BG944"/>
  <c r="BE944"/>
  <c r="T944"/>
  <c r="R944"/>
  <c r="P944"/>
  <c r="BI930"/>
  <c r="BH930"/>
  <c r="BG930"/>
  <c r="BE930"/>
  <c r="T930"/>
  <c r="R930"/>
  <c r="P930"/>
  <c r="BI928"/>
  <c r="BH928"/>
  <c r="BG928"/>
  <c r="BE928"/>
  <c r="T928"/>
  <c r="R928"/>
  <c r="P928"/>
  <c r="BI926"/>
  <c r="BH926"/>
  <c r="BG926"/>
  <c r="BE926"/>
  <c r="T926"/>
  <c r="R926"/>
  <c r="P926"/>
  <c r="BI923"/>
  <c r="BH923"/>
  <c r="BG923"/>
  <c r="BE923"/>
  <c r="T923"/>
  <c r="R923"/>
  <c r="P923"/>
  <c r="BI921"/>
  <c r="BH921"/>
  <c r="BG921"/>
  <c r="BE921"/>
  <c r="T921"/>
  <c r="R921"/>
  <c r="P921"/>
  <c r="BI918"/>
  <c r="BH918"/>
  <c r="BG918"/>
  <c r="BE918"/>
  <c r="T918"/>
  <c r="R918"/>
  <c r="P918"/>
  <c r="BI916"/>
  <c r="BH916"/>
  <c r="BG916"/>
  <c r="BE916"/>
  <c r="T916"/>
  <c r="R916"/>
  <c r="P916"/>
  <c r="BI911"/>
  <c r="BH911"/>
  <c r="BG911"/>
  <c r="BE911"/>
  <c r="T911"/>
  <c r="R911"/>
  <c r="P911"/>
  <c r="BI909"/>
  <c r="BH909"/>
  <c r="BG909"/>
  <c r="BE909"/>
  <c r="T909"/>
  <c r="R909"/>
  <c r="P909"/>
  <c r="BI903"/>
  <c r="BH903"/>
  <c r="BG903"/>
  <c r="BE903"/>
  <c r="T903"/>
  <c r="R903"/>
  <c r="P903"/>
  <c r="BI900"/>
  <c r="BH900"/>
  <c r="BG900"/>
  <c r="BE900"/>
  <c r="T900"/>
  <c r="R900"/>
  <c r="P900"/>
  <c r="BI891"/>
  <c r="BH891"/>
  <c r="BG891"/>
  <c r="BE891"/>
  <c r="T891"/>
  <c r="R891"/>
  <c r="P891"/>
  <c r="BI887"/>
  <c r="BH887"/>
  <c r="BG887"/>
  <c r="BE887"/>
  <c r="T887"/>
  <c r="R887"/>
  <c r="P887"/>
  <c r="BI882"/>
  <c r="BH882"/>
  <c r="BG882"/>
  <c r="BE882"/>
  <c r="T882"/>
  <c r="R882"/>
  <c r="P882"/>
  <c r="BI878"/>
  <c r="BH878"/>
  <c r="BG878"/>
  <c r="BE878"/>
  <c r="T878"/>
  <c r="R878"/>
  <c r="P878"/>
  <c r="BI876"/>
  <c r="BH876"/>
  <c r="BG876"/>
  <c r="BE876"/>
  <c r="T876"/>
  <c r="R876"/>
  <c r="P876"/>
  <c r="BI873"/>
  <c r="BH873"/>
  <c r="BG873"/>
  <c r="BE873"/>
  <c r="T873"/>
  <c r="R873"/>
  <c r="P873"/>
  <c r="BI868"/>
  <c r="BH868"/>
  <c r="BG868"/>
  <c r="BE868"/>
  <c r="T868"/>
  <c r="R868"/>
  <c r="P868"/>
  <c r="BI863"/>
  <c r="BH863"/>
  <c r="BG863"/>
  <c r="BE863"/>
  <c r="T863"/>
  <c r="R863"/>
  <c r="P863"/>
  <c r="BI858"/>
  <c r="BH858"/>
  <c r="BG858"/>
  <c r="BE858"/>
  <c r="T858"/>
  <c r="R858"/>
  <c r="P858"/>
  <c r="BI853"/>
  <c r="BH853"/>
  <c r="BG853"/>
  <c r="BE853"/>
  <c r="T853"/>
  <c r="R853"/>
  <c r="P853"/>
  <c r="BI850"/>
  <c r="BH850"/>
  <c r="BG850"/>
  <c r="BE850"/>
  <c r="T850"/>
  <c r="R850"/>
  <c r="P850"/>
  <c r="BI846"/>
  <c r="BH846"/>
  <c r="BG846"/>
  <c r="BE846"/>
  <c r="T846"/>
  <c r="R846"/>
  <c r="P846"/>
  <c r="BI841"/>
  <c r="BH841"/>
  <c r="BG841"/>
  <c r="BE841"/>
  <c r="T841"/>
  <c r="R841"/>
  <c r="P841"/>
  <c r="BI837"/>
  <c r="BH837"/>
  <c r="BG837"/>
  <c r="BE837"/>
  <c r="T837"/>
  <c r="R837"/>
  <c r="P837"/>
  <c r="BI833"/>
  <c r="BH833"/>
  <c r="BG833"/>
  <c r="BE833"/>
  <c r="T833"/>
  <c r="R833"/>
  <c r="P833"/>
  <c r="BI828"/>
  <c r="BH828"/>
  <c r="BG828"/>
  <c r="BE828"/>
  <c r="T828"/>
  <c r="R828"/>
  <c r="P828"/>
  <c r="BI824"/>
  <c r="BH824"/>
  <c r="BG824"/>
  <c r="BE824"/>
  <c r="T824"/>
  <c r="R824"/>
  <c r="P824"/>
  <c r="BI822"/>
  <c r="BH822"/>
  <c r="BG822"/>
  <c r="BE822"/>
  <c r="T822"/>
  <c r="R822"/>
  <c r="P822"/>
  <c r="BI819"/>
  <c r="BH819"/>
  <c r="BG819"/>
  <c r="BE819"/>
  <c r="T819"/>
  <c r="R819"/>
  <c r="P819"/>
  <c r="BI815"/>
  <c r="BH815"/>
  <c r="BG815"/>
  <c r="BE815"/>
  <c r="T815"/>
  <c r="R815"/>
  <c r="P815"/>
  <c r="BI811"/>
  <c r="BH811"/>
  <c r="BG811"/>
  <c r="BE811"/>
  <c r="T811"/>
  <c r="R811"/>
  <c r="P811"/>
  <c r="BI807"/>
  <c r="BH807"/>
  <c r="BG807"/>
  <c r="BE807"/>
  <c r="T807"/>
  <c r="R807"/>
  <c r="P807"/>
  <c r="BI804"/>
  <c r="BH804"/>
  <c r="BG804"/>
  <c r="BE804"/>
  <c r="T804"/>
  <c r="R804"/>
  <c r="P804"/>
  <c r="BI800"/>
  <c r="BH800"/>
  <c r="BG800"/>
  <c r="BE800"/>
  <c r="T800"/>
  <c r="R800"/>
  <c r="P800"/>
  <c r="BI797"/>
  <c r="BH797"/>
  <c r="BG797"/>
  <c r="BE797"/>
  <c r="T797"/>
  <c r="R797"/>
  <c r="P797"/>
  <c r="BI792"/>
  <c r="BH792"/>
  <c r="BG792"/>
  <c r="BE792"/>
  <c r="T792"/>
  <c r="R792"/>
  <c r="P792"/>
  <c r="BI788"/>
  <c r="BH788"/>
  <c r="BG788"/>
  <c r="BE788"/>
  <c r="T788"/>
  <c r="R788"/>
  <c r="P788"/>
  <c r="BI785"/>
  <c r="BH785"/>
  <c r="BG785"/>
  <c r="BE785"/>
  <c r="T785"/>
  <c r="R785"/>
  <c r="P785"/>
  <c r="BI782"/>
  <c r="BH782"/>
  <c r="BG782"/>
  <c r="BE782"/>
  <c r="T782"/>
  <c r="R782"/>
  <c r="P782"/>
  <c r="BI779"/>
  <c r="BH779"/>
  <c r="BG779"/>
  <c r="BE779"/>
  <c r="T779"/>
  <c r="R779"/>
  <c r="P779"/>
  <c r="BI776"/>
  <c r="BH776"/>
  <c r="BG776"/>
  <c r="BE776"/>
  <c r="T776"/>
  <c r="R776"/>
  <c r="P776"/>
  <c r="BI770"/>
  <c r="BH770"/>
  <c r="BG770"/>
  <c r="BE770"/>
  <c r="T770"/>
  <c r="R770"/>
  <c r="P770"/>
  <c r="BI765"/>
  <c r="BH765"/>
  <c r="BG765"/>
  <c r="BE765"/>
  <c r="T765"/>
  <c r="R765"/>
  <c r="P765"/>
  <c r="BI760"/>
  <c r="BH760"/>
  <c r="BG760"/>
  <c r="BE760"/>
  <c r="T760"/>
  <c r="R760"/>
  <c r="P760"/>
  <c r="BI757"/>
  <c r="BH757"/>
  <c r="BG757"/>
  <c r="BE757"/>
  <c r="T757"/>
  <c r="R757"/>
  <c r="P757"/>
  <c r="BI751"/>
  <c r="BH751"/>
  <c r="BG751"/>
  <c r="BE751"/>
  <c r="T751"/>
  <c r="R751"/>
  <c r="P751"/>
  <c r="BI748"/>
  <c r="BH748"/>
  <c r="BG748"/>
  <c r="BE748"/>
  <c r="T748"/>
  <c r="R748"/>
  <c r="P748"/>
  <c r="BI742"/>
  <c r="BH742"/>
  <c r="BG742"/>
  <c r="BE742"/>
  <c r="T742"/>
  <c r="R742"/>
  <c r="P742"/>
  <c r="BI738"/>
  <c r="BH738"/>
  <c r="BG738"/>
  <c r="BE738"/>
  <c r="T738"/>
  <c r="R738"/>
  <c r="P738"/>
  <c r="BI735"/>
  <c r="BH735"/>
  <c r="BG735"/>
  <c r="BE735"/>
  <c r="T735"/>
  <c r="R735"/>
  <c r="P735"/>
  <c r="BI731"/>
  <c r="BH731"/>
  <c r="BG731"/>
  <c r="BE731"/>
  <c r="T731"/>
  <c r="R731"/>
  <c r="P731"/>
  <c r="BI728"/>
  <c r="BH728"/>
  <c r="BG728"/>
  <c r="BE728"/>
  <c r="T728"/>
  <c r="R728"/>
  <c r="P728"/>
  <c r="BI723"/>
  <c r="BH723"/>
  <c r="BG723"/>
  <c r="BE723"/>
  <c r="T723"/>
  <c r="R723"/>
  <c r="P723"/>
  <c r="BI720"/>
  <c r="BH720"/>
  <c r="BG720"/>
  <c r="BE720"/>
  <c r="T720"/>
  <c r="R720"/>
  <c r="P720"/>
  <c r="BI716"/>
  <c r="BH716"/>
  <c r="BG716"/>
  <c r="BE716"/>
  <c r="T716"/>
  <c r="R716"/>
  <c r="P716"/>
  <c r="BI707"/>
  <c r="BH707"/>
  <c r="BG707"/>
  <c r="BE707"/>
  <c r="T707"/>
  <c r="R707"/>
  <c r="P707"/>
  <c r="BI702"/>
  <c r="BH702"/>
  <c r="BG702"/>
  <c r="BE702"/>
  <c r="T702"/>
  <c r="T701"/>
  <c r="R702"/>
  <c r="R701"/>
  <c r="P702"/>
  <c r="P701"/>
  <c r="BI697"/>
  <c r="BH697"/>
  <c r="BG697"/>
  <c r="BE697"/>
  <c r="T697"/>
  <c r="R697"/>
  <c r="P697"/>
  <c r="BI693"/>
  <c r="BH693"/>
  <c r="BG693"/>
  <c r="BE693"/>
  <c r="T693"/>
  <c r="R693"/>
  <c r="P693"/>
  <c r="BI690"/>
  <c r="BH690"/>
  <c r="BG690"/>
  <c r="BE690"/>
  <c r="T690"/>
  <c r="R690"/>
  <c r="P690"/>
  <c r="BI682"/>
  <c r="BH682"/>
  <c r="BG682"/>
  <c r="BE682"/>
  <c r="T682"/>
  <c r="R682"/>
  <c r="P682"/>
  <c r="BI678"/>
  <c r="BH678"/>
  <c r="BG678"/>
  <c r="BE678"/>
  <c r="T678"/>
  <c r="R678"/>
  <c r="P678"/>
  <c r="BI675"/>
  <c r="BH675"/>
  <c r="BG675"/>
  <c r="BE675"/>
  <c r="T675"/>
  <c r="R675"/>
  <c r="P675"/>
  <c r="BI671"/>
  <c r="BH671"/>
  <c r="BG671"/>
  <c r="BE671"/>
  <c r="T671"/>
  <c r="R671"/>
  <c r="P671"/>
  <c r="BI667"/>
  <c r="BH667"/>
  <c r="BG667"/>
  <c r="BE667"/>
  <c r="T667"/>
  <c r="R667"/>
  <c r="P667"/>
  <c r="BI664"/>
  <c r="BH664"/>
  <c r="BG664"/>
  <c r="BE664"/>
  <c r="T664"/>
  <c r="R664"/>
  <c r="P664"/>
  <c r="BI660"/>
  <c r="BH660"/>
  <c r="BG660"/>
  <c r="BE660"/>
  <c r="T660"/>
  <c r="R660"/>
  <c r="P660"/>
  <c r="BI655"/>
  <c r="BH655"/>
  <c r="BG655"/>
  <c r="BE655"/>
  <c r="T655"/>
  <c r="R655"/>
  <c r="P655"/>
  <c r="BI652"/>
  <c r="BH652"/>
  <c r="BG652"/>
  <c r="BE652"/>
  <c r="T652"/>
  <c r="R652"/>
  <c r="P652"/>
  <c r="BI642"/>
  <c r="BH642"/>
  <c r="BG642"/>
  <c r="BE642"/>
  <c r="T642"/>
  <c r="R642"/>
  <c r="P642"/>
  <c r="BI633"/>
  <c r="BH633"/>
  <c r="BG633"/>
  <c r="BE633"/>
  <c r="T633"/>
  <c r="R633"/>
  <c r="P633"/>
  <c r="BI624"/>
  <c r="BH624"/>
  <c r="BG624"/>
  <c r="BE624"/>
  <c r="T624"/>
  <c r="R624"/>
  <c r="P624"/>
  <c r="BI619"/>
  <c r="BH619"/>
  <c r="BG619"/>
  <c r="BE619"/>
  <c r="T619"/>
  <c r="R619"/>
  <c r="P619"/>
  <c r="BI614"/>
  <c r="BH614"/>
  <c r="BG614"/>
  <c r="BE614"/>
  <c r="T614"/>
  <c r="R614"/>
  <c r="P614"/>
  <c r="BI609"/>
  <c r="BH609"/>
  <c r="BG609"/>
  <c r="BE609"/>
  <c r="T609"/>
  <c r="R609"/>
  <c r="P609"/>
  <c r="BI601"/>
  <c r="BH601"/>
  <c r="BG601"/>
  <c r="BE601"/>
  <c r="T601"/>
  <c r="R601"/>
  <c r="P601"/>
  <c r="BI596"/>
  <c r="BH596"/>
  <c r="BG596"/>
  <c r="BE596"/>
  <c r="T596"/>
  <c r="R596"/>
  <c r="P596"/>
  <c r="BI586"/>
  <c r="BH586"/>
  <c r="BG586"/>
  <c r="BE586"/>
  <c r="T586"/>
  <c r="R586"/>
  <c r="P586"/>
  <c r="BI581"/>
  <c r="BH581"/>
  <c r="BG581"/>
  <c r="BE581"/>
  <c r="T581"/>
  <c r="R581"/>
  <c r="P581"/>
  <c r="BI579"/>
  <c r="BH579"/>
  <c r="BG579"/>
  <c r="BE579"/>
  <c r="T579"/>
  <c r="R579"/>
  <c r="P579"/>
  <c r="BI574"/>
  <c r="BH574"/>
  <c r="BG574"/>
  <c r="BE574"/>
  <c r="T574"/>
  <c r="R574"/>
  <c r="P574"/>
  <c r="BI566"/>
  <c r="BH566"/>
  <c r="BG566"/>
  <c r="BE566"/>
  <c r="T566"/>
  <c r="R566"/>
  <c r="P566"/>
  <c r="BI560"/>
  <c r="BH560"/>
  <c r="BG560"/>
  <c r="BE560"/>
  <c r="T560"/>
  <c r="R560"/>
  <c r="P560"/>
  <c r="BI557"/>
  <c r="BH557"/>
  <c r="BG557"/>
  <c r="BE557"/>
  <c r="T557"/>
  <c r="R557"/>
  <c r="P557"/>
  <c r="BI553"/>
  <c r="BH553"/>
  <c r="BG553"/>
  <c r="BE553"/>
  <c r="T553"/>
  <c r="R553"/>
  <c r="P553"/>
  <c r="BI550"/>
  <c r="BH550"/>
  <c r="BG550"/>
  <c r="BE550"/>
  <c r="T550"/>
  <c r="R550"/>
  <c r="P550"/>
  <c r="BI547"/>
  <c r="BH547"/>
  <c r="BG547"/>
  <c r="BE547"/>
  <c r="T547"/>
  <c r="R547"/>
  <c r="P547"/>
  <c r="BI544"/>
  <c r="BH544"/>
  <c r="BG544"/>
  <c r="BE544"/>
  <c r="T544"/>
  <c r="R544"/>
  <c r="P544"/>
  <c r="BI540"/>
  <c r="BH540"/>
  <c r="BG540"/>
  <c r="BE540"/>
  <c r="T540"/>
  <c r="R540"/>
  <c r="P540"/>
  <c r="BI536"/>
  <c r="BH536"/>
  <c r="BG536"/>
  <c r="BE536"/>
  <c r="T536"/>
  <c r="R536"/>
  <c r="P536"/>
  <c r="BI526"/>
  <c r="BH526"/>
  <c r="BG526"/>
  <c r="BE526"/>
  <c r="T526"/>
  <c r="R526"/>
  <c r="P526"/>
  <c r="BI523"/>
  <c r="BH523"/>
  <c r="BG523"/>
  <c r="BE523"/>
  <c r="T523"/>
  <c r="R523"/>
  <c r="P523"/>
  <c r="BI520"/>
  <c r="BH520"/>
  <c r="BG520"/>
  <c r="BE520"/>
  <c r="T520"/>
  <c r="R520"/>
  <c r="P520"/>
  <c r="BI512"/>
  <c r="BH512"/>
  <c r="BG512"/>
  <c r="BE512"/>
  <c r="T512"/>
  <c r="R512"/>
  <c r="P512"/>
  <c r="BI508"/>
  <c r="BH508"/>
  <c r="BG508"/>
  <c r="BE508"/>
  <c r="T508"/>
  <c r="R508"/>
  <c r="P508"/>
  <c r="BI504"/>
  <c r="BH504"/>
  <c r="BG504"/>
  <c r="BE504"/>
  <c r="T504"/>
  <c r="R504"/>
  <c r="P504"/>
  <c r="BI496"/>
  <c r="BH496"/>
  <c r="BG496"/>
  <c r="BE496"/>
  <c r="T496"/>
  <c r="R496"/>
  <c r="P496"/>
  <c r="BI488"/>
  <c r="BH488"/>
  <c r="BG488"/>
  <c r="BE488"/>
  <c r="T488"/>
  <c r="R488"/>
  <c r="P488"/>
  <c r="BI484"/>
  <c r="BH484"/>
  <c r="BG484"/>
  <c r="BE484"/>
  <c r="T484"/>
  <c r="R484"/>
  <c r="P484"/>
  <c r="BI481"/>
  <c r="BH481"/>
  <c r="BG481"/>
  <c r="BE481"/>
  <c r="T481"/>
  <c r="R481"/>
  <c r="P481"/>
  <c r="BI478"/>
  <c r="BH478"/>
  <c r="BG478"/>
  <c r="BE478"/>
  <c r="T478"/>
  <c r="R478"/>
  <c r="P478"/>
  <c r="BI475"/>
  <c r="BH475"/>
  <c r="BG475"/>
  <c r="BE475"/>
  <c r="T475"/>
  <c r="R475"/>
  <c r="P475"/>
  <c r="BI471"/>
  <c r="BH471"/>
  <c r="BG471"/>
  <c r="BE471"/>
  <c r="T471"/>
  <c r="R471"/>
  <c r="P471"/>
  <c r="BI467"/>
  <c r="BH467"/>
  <c r="BG467"/>
  <c r="BE467"/>
  <c r="T467"/>
  <c r="R467"/>
  <c r="P467"/>
  <c r="BI460"/>
  <c r="BH460"/>
  <c r="BG460"/>
  <c r="BE460"/>
  <c r="T460"/>
  <c r="R460"/>
  <c r="P460"/>
  <c r="BI457"/>
  <c r="BH457"/>
  <c r="BG457"/>
  <c r="BE457"/>
  <c r="T457"/>
  <c r="R457"/>
  <c r="P457"/>
  <c r="BI453"/>
  <c r="BH453"/>
  <c r="BG453"/>
  <c r="BE453"/>
  <c r="T453"/>
  <c r="R453"/>
  <c r="P453"/>
  <c r="BI449"/>
  <c r="BH449"/>
  <c r="BG449"/>
  <c r="BE449"/>
  <c r="T449"/>
  <c r="R449"/>
  <c r="P449"/>
  <c r="BI446"/>
  <c r="BH446"/>
  <c r="BG446"/>
  <c r="BE446"/>
  <c r="T446"/>
  <c r="R446"/>
  <c r="P446"/>
  <c r="BI438"/>
  <c r="BH438"/>
  <c r="BG438"/>
  <c r="BE438"/>
  <c r="T438"/>
  <c r="R438"/>
  <c r="P438"/>
  <c r="BI435"/>
  <c r="BH435"/>
  <c r="BG435"/>
  <c r="BE435"/>
  <c r="T435"/>
  <c r="R435"/>
  <c r="P435"/>
  <c r="BI432"/>
  <c r="BH432"/>
  <c r="BG432"/>
  <c r="BE432"/>
  <c r="T432"/>
  <c r="R432"/>
  <c r="P432"/>
  <c r="BI425"/>
  <c r="BH425"/>
  <c r="BG425"/>
  <c r="BE425"/>
  <c r="T425"/>
  <c r="R425"/>
  <c r="P425"/>
  <c r="BI421"/>
  <c r="BH421"/>
  <c r="BG421"/>
  <c r="BE421"/>
  <c r="T421"/>
  <c r="R421"/>
  <c r="P421"/>
  <c r="BI417"/>
  <c r="BH417"/>
  <c r="BG417"/>
  <c r="BE417"/>
  <c r="T417"/>
  <c r="R417"/>
  <c r="P417"/>
  <c r="BI411"/>
  <c r="BH411"/>
  <c r="BG411"/>
  <c r="BE411"/>
  <c r="T411"/>
  <c r="R411"/>
  <c r="P411"/>
  <c r="BI408"/>
  <c r="BH408"/>
  <c r="BG408"/>
  <c r="BE408"/>
  <c r="T408"/>
  <c r="R408"/>
  <c r="P408"/>
  <c r="BI405"/>
  <c r="BH405"/>
  <c r="BG405"/>
  <c r="BE405"/>
  <c r="T405"/>
  <c r="R405"/>
  <c r="P405"/>
  <c r="BI401"/>
  <c r="BH401"/>
  <c r="BG401"/>
  <c r="BE401"/>
  <c r="T401"/>
  <c r="R401"/>
  <c r="P401"/>
  <c r="BI398"/>
  <c r="BH398"/>
  <c r="BG398"/>
  <c r="BE398"/>
  <c r="T398"/>
  <c r="R398"/>
  <c r="P398"/>
  <c r="BI395"/>
  <c r="BH395"/>
  <c r="BG395"/>
  <c r="BE395"/>
  <c r="T395"/>
  <c r="R395"/>
  <c r="P395"/>
  <c r="BI385"/>
  <c r="BH385"/>
  <c r="BG385"/>
  <c r="BE385"/>
  <c r="T385"/>
  <c r="R385"/>
  <c r="P385"/>
  <c r="BI380"/>
  <c r="BH380"/>
  <c r="BG380"/>
  <c r="BE380"/>
  <c r="T380"/>
  <c r="R380"/>
  <c r="P380"/>
  <c r="BI376"/>
  <c r="BH376"/>
  <c r="BG376"/>
  <c r="BE376"/>
  <c r="T376"/>
  <c r="R376"/>
  <c r="P376"/>
  <c r="BI371"/>
  <c r="BH371"/>
  <c r="BG371"/>
  <c r="BE371"/>
  <c r="T371"/>
  <c r="R371"/>
  <c r="P371"/>
  <c r="BI364"/>
  <c r="BH364"/>
  <c r="BG364"/>
  <c r="BE364"/>
  <c r="T364"/>
  <c r="R364"/>
  <c r="P364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6"/>
  <c r="BH346"/>
  <c r="BG346"/>
  <c r="BE346"/>
  <c r="T346"/>
  <c r="R346"/>
  <c r="P346"/>
  <c r="BI343"/>
  <c r="BH343"/>
  <c r="BG343"/>
  <c r="BE343"/>
  <c r="T343"/>
  <c r="R343"/>
  <c r="P343"/>
  <c r="BI339"/>
  <c r="BH339"/>
  <c r="BG339"/>
  <c r="BE339"/>
  <c r="T339"/>
  <c r="R339"/>
  <c r="P339"/>
  <c r="BI335"/>
  <c r="BH335"/>
  <c r="BG335"/>
  <c r="BE335"/>
  <c r="T335"/>
  <c r="R335"/>
  <c r="P335"/>
  <c r="BI326"/>
  <c r="BH326"/>
  <c r="BG326"/>
  <c r="BE326"/>
  <c r="T326"/>
  <c r="R326"/>
  <c r="P326"/>
  <c r="BI323"/>
  <c r="BH323"/>
  <c r="BG323"/>
  <c r="BE323"/>
  <c r="T323"/>
  <c r="R323"/>
  <c r="P323"/>
  <c r="BI319"/>
  <c r="BH319"/>
  <c r="BG319"/>
  <c r="BE319"/>
  <c r="T319"/>
  <c r="R319"/>
  <c r="P319"/>
  <c r="BI316"/>
  <c r="BH316"/>
  <c r="BG316"/>
  <c r="BE316"/>
  <c r="T316"/>
  <c r="R316"/>
  <c r="P316"/>
  <c r="BI302"/>
  <c r="BH302"/>
  <c r="BG302"/>
  <c r="BE302"/>
  <c r="T302"/>
  <c r="R302"/>
  <c r="P302"/>
  <c r="BI290"/>
  <c r="BH290"/>
  <c r="BG290"/>
  <c r="BE290"/>
  <c r="T290"/>
  <c r="R290"/>
  <c r="P290"/>
  <c r="BI283"/>
  <c r="BH283"/>
  <c r="BG283"/>
  <c r="BE283"/>
  <c r="T283"/>
  <c r="R283"/>
  <c r="P283"/>
  <c r="BI276"/>
  <c r="BH276"/>
  <c r="BG276"/>
  <c r="BE276"/>
  <c r="T276"/>
  <c r="R276"/>
  <c r="P276"/>
  <c r="BI266"/>
  <c r="BH266"/>
  <c r="BG266"/>
  <c r="BE266"/>
  <c r="T266"/>
  <c r="R266"/>
  <c r="P266"/>
  <c r="BI261"/>
  <c r="BH261"/>
  <c r="BG261"/>
  <c r="BE261"/>
  <c r="T261"/>
  <c r="R261"/>
  <c r="P261"/>
  <c r="BI258"/>
  <c r="BH258"/>
  <c r="BG258"/>
  <c r="BE258"/>
  <c r="T258"/>
  <c r="R258"/>
  <c r="P258"/>
  <c r="BI252"/>
  <c r="BH252"/>
  <c r="BG252"/>
  <c r="BE252"/>
  <c r="T252"/>
  <c r="R252"/>
  <c r="P252"/>
  <c r="BI247"/>
  <c r="BH247"/>
  <c r="BG247"/>
  <c r="BE247"/>
  <c r="T247"/>
  <c r="R247"/>
  <c r="P247"/>
  <c r="BI242"/>
  <c r="BH242"/>
  <c r="BG242"/>
  <c r="BE242"/>
  <c r="T242"/>
  <c r="R242"/>
  <c r="P242"/>
  <c r="BI233"/>
  <c r="BH233"/>
  <c r="BG233"/>
  <c r="BE233"/>
  <c r="T233"/>
  <c r="R233"/>
  <c r="P233"/>
  <c r="BI227"/>
  <c r="BH227"/>
  <c r="BG227"/>
  <c r="BE227"/>
  <c r="T227"/>
  <c r="R227"/>
  <c r="P227"/>
  <c r="BI222"/>
  <c r="BH222"/>
  <c r="BG222"/>
  <c r="BE222"/>
  <c r="T222"/>
  <c r="R222"/>
  <c r="P222"/>
  <c r="BI217"/>
  <c r="BH217"/>
  <c r="BG217"/>
  <c r="BE217"/>
  <c r="T217"/>
  <c r="R217"/>
  <c r="P217"/>
  <c r="BI208"/>
  <c r="BH208"/>
  <c r="BG208"/>
  <c r="BE208"/>
  <c r="T208"/>
  <c r="R208"/>
  <c r="P208"/>
  <c r="BI204"/>
  <c r="BH204"/>
  <c r="BG204"/>
  <c r="BE204"/>
  <c r="T204"/>
  <c r="R204"/>
  <c r="P204"/>
  <c r="BI200"/>
  <c r="BH200"/>
  <c r="BG200"/>
  <c r="BE200"/>
  <c r="T200"/>
  <c r="R200"/>
  <c r="P200"/>
  <c r="BI196"/>
  <c r="BH196"/>
  <c r="BG196"/>
  <c r="BE196"/>
  <c r="T196"/>
  <c r="R196"/>
  <c r="P196"/>
  <c r="BI191"/>
  <c r="BH191"/>
  <c r="BG191"/>
  <c r="BE191"/>
  <c r="T191"/>
  <c r="R191"/>
  <c r="P191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0"/>
  <c r="BH160"/>
  <c r="BG160"/>
  <c r="BE160"/>
  <c r="T160"/>
  <c r="R160"/>
  <c r="P160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2"/>
  <c r="BH132"/>
  <c r="BG132"/>
  <c r="BE132"/>
  <c r="T132"/>
  <c r="R132"/>
  <c r="P132"/>
  <c r="BI128"/>
  <c r="BH128"/>
  <c r="BG128"/>
  <c r="BE128"/>
  <c r="T128"/>
  <c r="R128"/>
  <c r="P128"/>
  <c r="BI123"/>
  <c r="BH123"/>
  <c r="BG123"/>
  <c r="BE123"/>
  <c r="T123"/>
  <c r="R123"/>
  <c r="P123"/>
  <c r="BI118"/>
  <c r="BH118"/>
  <c r="BG118"/>
  <c r="BE118"/>
  <c r="T118"/>
  <c r="R118"/>
  <c r="P118"/>
  <c r="BI110"/>
  <c r="BH110"/>
  <c r="BG110"/>
  <c r="BE110"/>
  <c r="T110"/>
  <c r="R110"/>
  <c r="P110"/>
  <c r="J103"/>
  <c r="F103"/>
  <c r="F101"/>
  <c r="E99"/>
  <c r="J54"/>
  <c r="F54"/>
  <c r="F52"/>
  <c r="E50"/>
  <c r="J24"/>
  <c r="E24"/>
  <c r="J104"/>
  <c r="J23"/>
  <c r="J18"/>
  <c r="E18"/>
  <c r="F55"/>
  <c r="J17"/>
  <c r="J12"/>
  <c r="J52"/>
  <c r="E7"/>
  <c r="E97"/>
  <c i="1" r="L50"/>
  <c r="AM50"/>
  <c r="AM49"/>
  <c r="L49"/>
  <c r="AM47"/>
  <c r="L47"/>
  <c r="L45"/>
  <c r="L44"/>
  <c i="2" r="BK1081"/>
  <c r="BK916"/>
  <c r="J364"/>
  <c r="J1002"/>
  <c r="BK550"/>
  <c r="BK887"/>
  <c i="3" r="J144"/>
  <c r="BK160"/>
  <c i="2" r="J1142"/>
  <c r="J619"/>
  <c r="BK290"/>
  <c r="J671"/>
  <c r="J1138"/>
  <c r="BK1002"/>
  <c r="BK574"/>
  <c r="BK990"/>
  <c r="BK421"/>
  <c r="BK742"/>
  <c r="BK167"/>
  <c r="J204"/>
  <c r="BK175"/>
  <c r="J247"/>
  <c r="BK316"/>
  <c r="BK258"/>
  <c i="3" r="BK137"/>
  <c r="BK139"/>
  <c i="4" r="BK90"/>
  <c i="2" r="J946"/>
  <c r="BK948"/>
  <c r="J357"/>
  <c r="J863"/>
  <c r="J401"/>
  <c r="BK983"/>
  <c r="J302"/>
  <c r="BK200"/>
  <c r="J811"/>
  <c i="3" r="BK115"/>
  <c i="4" r="BK94"/>
  <c i="2" r="J191"/>
  <c r="J804"/>
  <c r="J175"/>
  <c r="BK204"/>
  <c i="3" r="BK122"/>
  <c i="4" r="J88"/>
  <c i="2" r="BK1124"/>
  <c r="J887"/>
  <c r="BK882"/>
  <c r="J200"/>
  <c r="BK1138"/>
  <c r="J1005"/>
  <c r="J547"/>
  <c r="BK266"/>
  <c r="J526"/>
  <c r="BK335"/>
  <c i="3" r="BK120"/>
  <c i="2" r="J994"/>
  <c r="J903"/>
  <c r="BK770"/>
  <c r="BK118"/>
  <c r="BK828"/>
  <c i="3" r="BK170"/>
  <c r="BK94"/>
  <c i="2" r="J1068"/>
  <c r="BK417"/>
  <c r="BK544"/>
  <c r="J723"/>
  <c r="J160"/>
  <c i="3" r="BK100"/>
  <c i="2" r="J523"/>
  <c r="BK557"/>
  <c r="BK547"/>
  <c i="3" r="J120"/>
  <c i="2" r="J481"/>
  <c r="BK171"/>
  <c r="BK757"/>
  <c i="3" r="J106"/>
  <c i="2" r="J1152"/>
  <c r="BK702"/>
  <c r="BK1008"/>
  <c r="J614"/>
  <c r="BK815"/>
  <c r="BK853"/>
  <c r="BK553"/>
  <c r="J475"/>
  <c r="J716"/>
  <c i="3" r="J96"/>
  <c r="J108"/>
  <c i="2" r="BK970"/>
  <c r="J258"/>
  <c r="J609"/>
  <c r="BK323"/>
  <c i="3" r="J141"/>
  <c i="2" r="J987"/>
  <c r="J471"/>
  <c r="BK994"/>
  <c r="J354"/>
  <c r="BK693"/>
  <c i="3" r="BK127"/>
  <c i="5" r="BK96"/>
  <c i="2" r="BK987"/>
  <c r="J921"/>
  <c i="4" r="BK106"/>
  <c i="2" r="J1040"/>
  <c r="J997"/>
  <c r="BK467"/>
  <c r="J380"/>
  <c r="J128"/>
  <c r="J544"/>
  <c r="BK678"/>
  <c r="BK1036"/>
  <c r="BK1134"/>
  <c r="J779"/>
  <c r="J800"/>
  <c r="J983"/>
  <c r="BK720"/>
  <c r="BK581"/>
  <c r="J504"/>
  <c r="BK247"/>
  <c r="J496"/>
  <c r="J438"/>
  <c i="4" r="BK98"/>
  <c i="2" r="BK930"/>
  <c r="J421"/>
  <c r="BK128"/>
  <c r="BK446"/>
  <c r="J319"/>
  <c r="BK110"/>
  <c r="BK1094"/>
  <c r="J760"/>
  <c r="BK697"/>
  <c r="J323"/>
  <c r="J742"/>
  <c i="3" r="J170"/>
  <c i="2" r="J1134"/>
  <c r="J970"/>
  <c r="BK526"/>
  <c r="BK981"/>
  <c r="J581"/>
  <c i="3" r="J137"/>
  <c i="2" r="BK1142"/>
  <c r="BK1102"/>
  <c r="BK962"/>
  <c r="J217"/>
  <c r="BK302"/>
  <c i="3" r="J160"/>
  <c i="2" r="J667"/>
  <c r="BK863"/>
  <c r="BK179"/>
  <c i="5" r="J100"/>
  <c i="2" r="BK395"/>
  <c r="BK471"/>
  <c i="3" r="BK164"/>
  <c i="4" r="J102"/>
  <c i="2" r="BK1084"/>
  <c r="BK579"/>
  <c r="BK624"/>
  <c r="J371"/>
  <c r="BK751"/>
  <c i="3" r="J98"/>
  <c i="2" r="J1026"/>
  <c r="J360"/>
  <c r="BK868"/>
  <c i="4" r="BK104"/>
  <c i="2" r="BK846"/>
  <c r="BK891"/>
  <c r="BK926"/>
  <c r="BK137"/>
  <c i="3" r="BK146"/>
  <c i="4" r="BK114"/>
  <c i="2" r="BK876"/>
  <c r="BK1120"/>
  <c r="J326"/>
  <c r="BK850"/>
  <c r="J411"/>
  <c r="J395"/>
  <c r="J435"/>
  <c r="BK140"/>
  <c r="J1081"/>
  <c r="BK788"/>
  <c r="J1014"/>
  <c r="BK723"/>
  <c r="J891"/>
  <c r="BK671"/>
  <c r="J566"/>
  <c r="J457"/>
  <c r="BK1063"/>
  <c r="J453"/>
  <c r="BK183"/>
  <c r="BK217"/>
  <c r="BK160"/>
  <c r="BK560"/>
  <c r="BK748"/>
  <c i="4" r="BK112"/>
  <c i="5" r="BK100"/>
  <c i="2" r="BK903"/>
  <c r="BK944"/>
  <c r="BK512"/>
  <c r="BK797"/>
  <c r="BK385"/>
  <c i="3" r="J166"/>
  <c r="J115"/>
  <c i="5" r="J86"/>
  <c i="2" r="J731"/>
  <c r="J557"/>
  <c r="BK504"/>
  <c r="J807"/>
  <c r="J196"/>
  <c r="BK453"/>
  <c r="J376"/>
  <c r="J1071"/>
  <c r="J1043"/>
  <c r="J1063"/>
  <c r="J484"/>
  <c r="J425"/>
  <c r="J132"/>
  <c i="3" r="J110"/>
  <c i="4" r="BK102"/>
  <c i="2" r="J1108"/>
  <c r="BK1060"/>
  <c r="J110"/>
  <c r="BK660"/>
  <c r="J148"/>
  <c i="4" r="J110"/>
  <c i="2" r="J785"/>
  <c r="J385"/>
  <c r="BK928"/>
  <c r="J283"/>
  <c r="BK1057"/>
  <c r="J868"/>
  <c r="J508"/>
  <c r="J553"/>
  <c r="BK716"/>
  <c r="J446"/>
  <c r="BK682"/>
  <c r="BK196"/>
  <c i="3" r="J100"/>
  <c r="BK149"/>
  <c i="5" r="BK89"/>
  <c i="2" r="BK642"/>
  <c i="1" r="AS54"/>
  <c i="2" r="J227"/>
  <c r="J833"/>
  <c r="BK619"/>
  <c r="J776"/>
  <c i="3" r="BK129"/>
  <c i="4" r="J104"/>
  <c i="2" r="J242"/>
  <c r="J586"/>
  <c r="J690"/>
  <c r="J408"/>
  <c r="BK132"/>
  <c r="J460"/>
  <c i="3" r="J173"/>
  <c r="BK106"/>
  <c i="2" r="BK760"/>
  <c r="BK242"/>
  <c r="J536"/>
  <c r="BK276"/>
  <c i="3" r="J124"/>
  <c r="J151"/>
  <c i="4" r="J112"/>
  <c i="2" r="BK978"/>
  <c r="J837"/>
  <c r="BK601"/>
  <c r="J655"/>
  <c r="BK484"/>
  <c r="BK909"/>
  <c r="J948"/>
  <c r="J944"/>
  <c r="J1087"/>
  <c r="J797"/>
  <c r="BK252"/>
  <c r="J186"/>
  <c r="BK401"/>
  <c i="3" r="J94"/>
  <c i="4" r="J94"/>
  <c i="2" r="J1054"/>
  <c r="J1057"/>
  <c r="J916"/>
  <c r="J822"/>
  <c r="BK357"/>
  <c r="J815"/>
  <c r="J144"/>
  <c r="J697"/>
  <c r="J261"/>
  <c i="3" r="J129"/>
  <c i="4" r="J100"/>
  <c i="2" r="BK1040"/>
  <c r="BK376"/>
  <c r="J467"/>
  <c r="BK380"/>
  <c r="BK481"/>
  <c r="J1102"/>
  <c i="4" r="BK100"/>
  <c r="J84"/>
  <c i="2" r="J1124"/>
  <c r="J882"/>
  <c r="BK837"/>
  <c r="BK923"/>
  <c r="J1060"/>
  <c r="J958"/>
  <c i="3" r="J158"/>
  <c i="2" r="J824"/>
  <c r="BK800"/>
  <c r="J208"/>
  <c r="BK918"/>
  <c r="BK435"/>
  <c r="J642"/>
  <c r="J738"/>
  <c i="3" r="BK162"/>
  <c r="BK118"/>
  <c r="J146"/>
  <c i="4" r="BK92"/>
  <c i="2" r="J819"/>
  <c r="J675"/>
  <c r="J478"/>
  <c r="J978"/>
  <c r="J828"/>
  <c r="J351"/>
  <c r="J140"/>
  <c r="BK731"/>
  <c r="J981"/>
  <c r="J1023"/>
  <c r="J909"/>
  <c r="BK782"/>
  <c r="BK655"/>
  <c r="BK779"/>
  <c r="J118"/>
  <c r="BK633"/>
  <c i="3" r="BK155"/>
  <c i="4" r="BK110"/>
  <c r="BK84"/>
  <c i="2" r="BK911"/>
  <c r="J930"/>
  <c r="J1050"/>
  <c r="BK408"/>
  <c r="BK824"/>
  <c r="BK364"/>
  <c r="J252"/>
  <c r="J858"/>
  <c i="3" r="J155"/>
  <c i="4" r="J90"/>
  <c i="2" r="BK1087"/>
  <c r="BK1018"/>
  <c r="J702"/>
  <c r="J682"/>
  <c r="J770"/>
  <c r="BK460"/>
  <c r="BK958"/>
  <c r="BK123"/>
  <c r="BK354"/>
  <c r="J432"/>
  <c i="3" r="BK166"/>
  <c i="4" r="J116"/>
  <c i="5" r="J89"/>
  <c i="2" r="J926"/>
  <c r="BK432"/>
  <c r="BK371"/>
  <c r="BK488"/>
  <c r="J962"/>
  <c r="BK858"/>
  <c r="J346"/>
  <c r="BK735"/>
  <c r="J757"/>
  <c r="J911"/>
  <c r="BK1005"/>
  <c r="BK148"/>
  <c r="J335"/>
  <c r="J928"/>
  <c r="J850"/>
  <c r="BK405"/>
  <c r="J693"/>
  <c r="J137"/>
  <c r="J660"/>
  <c i="3" r="J162"/>
  <c r="BK135"/>
  <c i="2" r="BK1033"/>
  <c r="BK1054"/>
  <c r="BK804"/>
  <c r="BK351"/>
  <c r="BK339"/>
  <c r="BK411"/>
  <c r="BK144"/>
  <c i="5" r="BK86"/>
  <c i="2" r="BK1023"/>
  <c r="BK1152"/>
  <c r="J405"/>
  <c r="J846"/>
  <c r="BK343"/>
  <c r="J601"/>
  <c r="BK478"/>
  <c r="J574"/>
  <c i="3" r="J153"/>
  <c r="BK158"/>
  <c r="BK110"/>
  <c i="5" r="BK93"/>
  <c i="2" r="BK811"/>
  <c r="BK1011"/>
  <c r="J876"/>
  <c r="BK1071"/>
  <c r="J678"/>
  <c r="BK664"/>
  <c r="J652"/>
  <c i="3" r="J164"/>
  <c r="J122"/>
  <c i="4" r="BK86"/>
  <c i="2" r="BK614"/>
  <c r="BK1068"/>
  <c r="BK283"/>
  <c r="BK191"/>
  <c r="J596"/>
  <c r="J152"/>
  <c r="J167"/>
  <c r="BK475"/>
  <c i="3" r="BK108"/>
  <c r="BK153"/>
  <c r="J113"/>
  <c i="4" r="J92"/>
  <c i="2" r="BK997"/>
  <c r="J990"/>
  <c r="J1094"/>
  <c r="BK523"/>
  <c r="J841"/>
  <c r="J765"/>
  <c r="BK520"/>
  <c r="BK707"/>
  <c r="J707"/>
  <c r="BK319"/>
  <c i="3" r="BK104"/>
  <c r="BK98"/>
  <c i="4" r="BK88"/>
  <c i="2" r="J343"/>
  <c r="J735"/>
  <c r="J290"/>
  <c r="BK667"/>
  <c r="BK496"/>
  <c r="BK449"/>
  <c r="BK792"/>
  <c r="BK900"/>
  <c r="BK1014"/>
  <c r="BK1108"/>
  <c r="J449"/>
  <c r="J751"/>
  <c r="BK227"/>
  <c r="J233"/>
  <c r="BK807"/>
  <c r="BK566"/>
  <c r="BK360"/>
  <c r="J512"/>
  <c i="3" r="BK131"/>
  <c r="J139"/>
  <c i="4" r="J86"/>
  <c i="2" r="BK1077"/>
  <c r="BK609"/>
  <c r="J1077"/>
  <c r="J624"/>
  <c r="BK728"/>
  <c r="J222"/>
  <c r="BK1043"/>
  <c r="J123"/>
  <c r="BK425"/>
  <c r="J488"/>
  <c i="3" r="BK113"/>
  <c i="4" r="BK96"/>
  <c i="2" r="BK921"/>
  <c r="BK946"/>
  <c r="J788"/>
  <c r="BK233"/>
  <c r="J633"/>
  <c r="J923"/>
  <c r="BK738"/>
  <c r="J560"/>
  <c r="BK765"/>
  <c i="3" r="BK173"/>
  <c r="BK144"/>
  <c r="J118"/>
  <c i="4" r="J96"/>
  <c i="2" r="J918"/>
  <c r="J1008"/>
  <c r="J1036"/>
  <c r="J1120"/>
  <c r="J1033"/>
  <c r="BK1091"/>
  <c r="J550"/>
  <c r="J417"/>
  <c r="BK508"/>
  <c r="BK822"/>
  <c r="J873"/>
  <c r="J183"/>
  <c r="BK326"/>
  <c i="3" r="J131"/>
  <c r="BK141"/>
  <c i="4" r="J98"/>
  <c r="J108"/>
  <c i="2" r="J1011"/>
  <c r="BK1050"/>
  <c r="BK776"/>
  <c r="J782"/>
  <c r="BK819"/>
  <c r="BK457"/>
  <c r="BK152"/>
  <c r="J316"/>
  <c i="4" r="BK108"/>
  <c i="5" r="J93"/>
  <c i="2" r="BK1074"/>
  <c r="BK873"/>
  <c r="J398"/>
  <c r="J853"/>
  <c r="J266"/>
  <c r="J520"/>
  <c r="BK186"/>
  <c r="J179"/>
  <c i="3" r="J127"/>
  <c i="4" r="J106"/>
  <c i="2" r="J1091"/>
  <c r="BK878"/>
  <c r="J664"/>
  <c r="BK586"/>
  <c r="BK841"/>
  <c i="4" r="J114"/>
  <c i="2" r="J1074"/>
  <c r="BK675"/>
  <c r="J748"/>
  <c r="BK596"/>
  <c r="J339"/>
  <c r="BK540"/>
  <c r="BK438"/>
  <c r="BK398"/>
  <c r="J792"/>
  <c r="J540"/>
  <c r="BK652"/>
  <c r="J900"/>
  <c r="J720"/>
  <c i="3" r="BK151"/>
  <c r="BK124"/>
  <c i="4" r="BK116"/>
  <c i="5" r="J96"/>
  <c i="2" r="J1084"/>
  <c r="BK1026"/>
  <c r="J1018"/>
  <c r="BK690"/>
  <c r="BK222"/>
  <c i="3" r="J149"/>
  <c r="BK96"/>
  <c i="2" r="BK261"/>
  <c r="J171"/>
  <c r="J728"/>
  <c r="J579"/>
  <c r="BK833"/>
  <c r="BK208"/>
  <c i="3" r="J135"/>
  <c r="J104"/>
  <c i="2" r="J1105"/>
  <c r="BK1105"/>
  <c r="J878"/>
  <c r="J276"/>
  <c r="BK536"/>
  <c r="BK785"/>
  <c r="BK346"/>
  <c l="1" r="BK166"/>
  <c r="J166"/>
  <c r="J62"/>
  <c r="T109"/>
  <c r="T166"/>
  <c r="BK289"/>
  <c r="J289"/>
  <c r="J64"/>
  <c r="BK350"/>
  <c r="J350"/>
  <c r="J65"/>
  <c r="T659"/>
  <c r="R890"/>
  <c r="T1017"/>
  <c r="BK1101"/>
  <c r="J1101"/>
  <c r="J84"/>
  <c r="P166"/>
  <c r="R289"/>
  <c r="R659"/>
  <c r="T791"/>
  <c r="T827"/>
  <c r="P1053"/>
  <c r="R166"/>
  <c r="P289"/>
  <c r="P659"/>
  <c r="P791"/>
  <c r="T818"/>
  <c r="BK986"/>
  <c r="J986"/>
  <c r="J79"/>
  <c r="BK1123"/>
  <c r="J1123"/>
  <c r="J87"/>
  <c r="R207"/>
  <c r="T350"/>
  <c r="T741"/>
  <c r="R818"/>
  <c r="R961"/>
  <c r="P1080"/>
  <c r="T535"/>
  <c r="P890"/>
  <c r="BK1039"/>
  <c r="J1039"/>
  <c r="J81"/>
  <c r="P1123"/>
  <c r="R535"/>
  <c r="R840"/>
  <c r="R1017"/>
  <c r="P1101"/>
  <c r="P535"/>
  <c r="BK791"/>
  <c r="J791"/>
  <c r="J73"/>
  <c r="P818"/>
  <c r="P961"/>
  <c r="R1039"/>
  <c r="R1123"/>
  <c r="BK109"/>
  <c r="R363"/>
  <c r="BK741"/>
  <c r="J741"/>
  <c r="J72"/>
  <c r="BK890"/>
  <c r="J890"/>
  <c r="J77"/>
  <c r="R986"/>
  <c r="BK1053"/>
  <c r="J1053"/>
  <c r="J82"/>
  <c r="T1080"/>
  <c r="P109"/>
  <c r="T363"/>
  <c r="P741"/>
  <c r="T890"/>
  <c r="P986"/>
  <c r="P1039"/>
  <c r="BK1080"/>
  <c r="J1080"/>
  <c r="J83"/>
  <c r="R1101"/>
  <c r="BK207"/>
  <c r="J207"/>
  <c r="J63"/>
  <c r="T289"/>
  <c r="BK659"/>
  <c r="J659"/>
  <c r="J68"/>
  <c r="R791"/>
  <c r="BK818"/>
  <c r="J818"/>
  <c r="J74"/>
  <c r="BK827"/>
  <c r="J827"/>
  <c r="J75"/>
  <c r="BK961"/>
  <c r="J961"/>
  <c r="J78"/>
  <c r="BK1017"/>
  <c r="J1017"/>
  <c r="J80"/>
  <c r="T1053"/>
  <c r="T1123"/>
  <c i="3" r="R103"/>
  <c r="T112"/>
  <c r="BK126"/>
  <c r="J126"/>
  <c r="J65"/>
  <c r="P134"/>
  <c r="R143"/>
  <c r="T143"/>
  <c r="BK157"/>
  <c r="J157"/>
  <c r="J70"/>
  <c r="P169"/>
  <c r="P168"/>
  <c i="2" r="T207"/>
  <c r="P350"/>
  <c r="R741"/>
  <c r="R827"/>
  <c i="3" r="P93"/>
  <c r="P103"/>
  <c r="R112"/>
  <c r="T117"/>
  <c r="T126"/>
  <c r="BK143"/>
  <c r="T148"/>
  <c r="BK169"/>
  <c r="J169"/>
  <c r="J72"/>
  <c i="2" r="BK363"/>
  <c r="J363"/>
  <c r="J66"/>
  <c r="BK706"/>
  <c r="P840"/>
  <c r="P1017"/>
  <c i="3" r="T93"/>
  <c r="BK112"/>
  <c r="J112"/>
  <c r="J63"/>
  <c r="R117"/>
  <c r="R126"/>
  <c r="R134"/>
  <c r="BK148"/>
  <c r="J148"/>
  <c r="J69"/>
  <c r="T157"/>
  <c i="2" r="P207"/>
  <c r="R350"/>
  <c r="T706"/>
  <c r="P827"/>
  <c i="4" r="T83"/>
  <c r="T82"/>
  <c r="T81"/>
  <c i="2" r="R109"/>
  <c r="BK535"/>
  <c r="J535"/>
  <c r="J67"/>
  <c r="P706"/>
  <c r="T840"/>
  <c r="T986"/>
  <c r="R1053"/>
  <c r="T1101"/>
  <c i="3" r="BK93"/>
  <c r="J93"/>
  <c r="J60"/>
  <c r="T103"/>
  <c r="T102"/>
  <c r="BK117"/>
  <c r="J117"/>
  <c r="J64"/>
  <c r="T134"/>
  <c r="T133"/>
  <c r="P148"/>
  <c r="P157"/>
  <c r="T169"/>
  <c r="T168"/>
  <c i="4" r="BK83"/>
  <c r="BK82"/>
  <c r="BK81"/>
  <c r="J81"/>
  <c r="J59"/>
  <c r="P83"/>
  <c r="P82"/>
  <c r="P81"/>
  <c i="1" r="AU57"/>
  <c i="5" r="T85"/>
  <c i="2" r="P363"/>
  <c r="R706"/>
  <c r="BK840"/>
  <c r="J840"/>
  <c r="J76"/>
  <c r="T961"/>
  <c r="T1039"/>
  <c r="R1080"/>
  <c i="3" r="R93"/>
  <c r="BK103"/>
  <c r="J103"/>
  <c r="J62"/>
  <c r="P112"/>
  <c r="P117"/>
  <c r="P126"/>
  <c r="BK134"/>
  <c r="J134"/>
  <c r="J67"/>
  <c r="P143"/>
  <c r="R148"/>
  <c r="R157"/>
  <c r="R169"/>
  <c r="R168"/>
  <c i="4" r="R83"/>
  <c r="R82"/>
  <c r="R81"/>
  <c i="5" r="BK85"/>
  <c r="J85"/>
  <c r="J61"/>
  <c r="P85"/>
  <c r="R85"/>
  <c r="BK92"/>
  <c r="J92"/>
  <c r="J62"/>
  <c r="P92"/>
  <c r="R92"/>
  <c r="T92"/>
  <c i="2" r="BK1119"/>
  <c r="J1119"/>
  <c r="J86"/>
  <c r="BK701"/>
  <c r="J701"/>
  <c r="J69"/>
  <c i="5" r="BK99"/>
  <c r="J99"/>
  <c r="J63"/>
  <c i="4" r="J82"/>
  <c r="J60"/>
  <c r="J83"/>
  <c r="J61"/>
  <c i="5" r="E48"/>
  <c r="J52"/>
  <c r="F54"/>
  <c r="J54"/>
  <c r="F55"/>
  <c r="J55"/>
  <c r="BF86"/>
  <c r="BF89"/>
  <c r="BF93"/>
  <c r="BF96"/>
  <c r="BF100"/>
  <c i="3" r="J143"/>
  <c r="J68"/>
  <c i="4" r="E48"/>
  <c i="3" r="BK168"/>
  <c r="J168"/>
  <c r="J71"/>
  <c i="4" r="J75"/>
  <c r="J54"/>
  <c r="F55"/>
  <c r="BF88"/>
  <c r="BF102"/>
  <c r="F54"/>
  <c r="BF86"/>
  <c r="BF94"/>
  <c r="BF108"/>
  <c r="BF90"/>
  <c r="BF112"/>
  <c r="BF116"/>
  <c r="BF92"/>
  <c r="BF98"/>
  <c r="BF104"/>
  <c r="J55"/>
  <c r="BF84"/>
  <c r="BF96"/>
  <c r="BF100"/>
  <c r="BF106"/>
  <c r="BF110"/>
  <c r="BF114"/>
  <c i="3" r="F54"/>
  <c r="BF98"/>
  <c r="BF122"/>
  <c i="2" r="J706"/>
  <c r="J71"/>
  <c i="3" r="F89"/>
  <c r="BF104"/>
  <c r="BF113"/>
  <c r="BF131"/>
  <c r="J88"/>
  <c r="BF137"/>
  <c r="BF144"/>
  <c r="BF153"/>
  <c i="2" r="J109"/>
  <c r="J61"/>
  <c i="3" r="J55"/>
  <c r="BF96"/>
  <c r="BF106"/>
  <c r="BF110"/>
  <c r="BF115"/>
  <c r="BF120"/>
  <c r="BF127"/>
  <c r="BF149"/>
  <c r="BF158"/>
  <c r="BF164"/>
  <c r="E48"/>
  <c r="J52"/>
  <c r="BF100"/>
  <c r="BF108"/>
  <c r="BF118"/>
  <c r="BF129"/>
  <c r="BF135"/>
  <c r="BF139"/>
  <c r="BF146"/>
  <c r="BF151"/>
  <c r="BF160"/>
  <c r="BF166"/>
  <c r="BF94"/>
  <c r="BF124"/>
  <c r="BF141"/>
  <c r="BF155"/>
  <c r="BF162"/>
  <c r="BF170"/>
  <c r="BF173"/>
  <c i="2" r="BF196"/>
  <c r="BF200"/>
  <c r="BF217"/>
  <c r="BF252"/>
  <c r="BF316"/>
  <c r="BF425"/>
  <c r="BF642"/>
  <c r="BF655"/>
  <c r="BF671"/>
  <c r="BF903"/>
  <c r="BF496"/>
  <c r="BF512"/>
  <c r="BF690"/>
  <c r="J55"/>
  <c r="J101"/>
  <c r="BF118"/>
  <c r="BF152"/>
  <c r="BF175"/>
  <c r="BF319"/>
  <c r="BF401"/>
  <c r="BF405"/>
  <c r="BF432"/>
  <c r="BF446"/>
  <c r="BF460"/>
  <c r="BF478"/>
  <c r="BF723"/>
  <c r="BF731"/>
  <c r="BF863"/>
  <c r="BF911"/>
  <c r="BF738"/>
  <c r="BF757"/>
  <c r="BF770"/>
  <c r="BF788"/>
  <c r="E48"/>
  <c r="F104"/>
  <c r="BF323"/>
  <c r="BF357"/>
  <c r="BF544"/>
  <c r="BF557"/>
  <c r="BF579"/>
  <c r="BF693"/>
  <c r="BF702"/>
  <c r="BF868"/>
  <c r="BF923"/>
  <c r="BF928"/>
  <c r="BF660"/>
  <c r="BF728"/>
  <c r="BF596"/>
  <c r="BF697"/>
  <c r="BF891"/>
  <c r="BF664"/>
  <c r="BF720"/>
  <c r="BF137"/>
  <c r="BF167"/>
  <c r="BF360"/>
  <c r="BF398"/>
  <c r="BF453"/>
  <c r="BF467"/>
  <c r="BF481"/>
  <c r="BF550"/>
  <c r="BF581"/>
  <c r="BF707"/>
  <c r="BF123"/>
  <c r="BF140"/>
  <c r="BF186"/>
  <c r="BF408"/>
  <c r="BF449"/>
  <c r="BF504"/>
  <c r="BF526"/>
  <c r="BF614"/>
  <c r="BF667"/>
  <c r="BF800"/>
  <c r="BF846"/>
  <c r="BF110"/>
  <c r="BF144"/>
  <c r="BF160"/>
  <c r="BF179"/>
  <c r="BF191"/>
  <c r="BF204"/>
  <c r="BF227"/>
  <c r="BF233"/>
  <c r="BF276"/>
  <c r="BF335"/>
  <c r="BF346"/>
  <c r="BF376"/>
  <c r="BF380"/>
  <c r="BF411"/>
  <c r="BF488"/>
  <c r="BF508"/>
  <c r="BF540"/>
  <c r="BF553"/>
  <c r="BF624"/>
  <c r="BF716"/>
  <c r="BF128"/>
  <c r="BF148"/>
  <c r="BF222"/>
  <c r="BF242"/>
  <c r="BF266"/>
  <c r="BF283"/>
  <c r="BF326"/>
  <c r="BF547"/>
  <c r="BF586"/>
  <c r="BF735"/>
  <c r="BF987"/>
  <c r="BF132"/>
  <c r="BF247"/>
  <c r="BF258"/>
  <c r="BF354"/>
  <c r="BF435"/>
  <c r="BF560"/>
  <c r="BF574"/>
  <c r="BF609"/>
  <c r="BF742"/>
  <c r="BF807"/>
  <c r="BF837"/>
  <c r="BF876"/>
  <c r="BF946"/>
  <c r="BF302"/>
  <c r="BF475"/>
  <c r="BF484"/>
  <c r="BF819"/>
  <c r="BF909"/>
  <c r="BF958"/>
  <c r="BF997"/>
  <c r="BF1008"/>
  <c r="BF1036"/>
  <c r="BF1054"/>
  <c r="BF208"/>
  <c r="BF261"/>
  <c r="BF438"/>
  <c r="BF520"/>
  <c r="BF523"/>
  <c r="BF675"/>
  <c r="BF824"/>
  <c r="BF853"/>
  <c r="BF858"/>
  <c r="BF878"/>
  <c r="BF900"/>
  <c r="BF916"/>
  <c r="BF944"/>
  <c r="BF981"/>
  <c r="BF983"/>
  <c r="BF1011"/>
  <c r="BF1018"/>
  <c r="BF290"/>
  <c r="BF339"/>
  <c r="BF343"/>
  <c r="BF536"/>
  <c r="BF601"/>
  <c r="BF760"/>
  <c r="BF765"/>
  <c r="BF779"/>
  <c r="BF792"/>
  <c r="BF797"/>
  <c r="BF804"/>
  <c r="BF811"/>
  <c r="BF1002"/>
  <c r="BF1014"/>
  <c r="BF748"/>
  <c r="BF873"/>
  <c r="BF918"/>
  <c r="BF822"/>
  <c r="BF1084"/>
  <c r="BF1105"/>
  <c r="BF171"/>
  <c r="BF183"/>
  <c r="BF351"/>
  <c r="BF364"/>
  <c r="BF371"/>
  <c r="BF385"/>
  <c r="BF395"/>
  <c r="BF417"/>
  <c r="BF421"/>
  <c r="BF457"/>
  <c r="BF471"/>
  <c r="BF566"/>
  <c r="BF633"/>
  <c r="BF678"/>
  <c r="BF682"/>
  <c r="BF751"/>
  <c r="BF776"/>
  <c r="BF782"/>
  <c r="BF785"/>
  <c r="BF815"/>
  <c r="BF833"/>
  <c r="BF841"/>
  <c r="BF882"/>
  <c r="BF930"/>
  <c r="BF948"/>
  <c r="BF1023"/>
  <c r="BF1040"/>
  <c r="BF1043"/>
  <c r="BF1060"/>
  <c r="BF1081"/>
  <c r="BF1091"/>
  <c r="BF1124"/>
  <c r="BF1142"/>
  <c r="BF828"/>
  <c r="BF850"/>
  <c r="BF921"/>
  <c r="BF978"/>
  <c r="BF994"/>
  <c r="BF1033"/>
  <c r="BF1068"/>
  <c r="BF1074"/>
  <c r="BF1077"/>
  <c r="BF1087"/>
  <c r="BF1102"/>
  <c r="BF619"/>
  <c r="BF652"/>
  <c r="BF887"/>
  <c r="BF926"/>
  <c r="BF962"/>
  <c r="BF970"/>
  <c r="BF990"/>
  <c r="BF1005"/>
  <c r="BF1026"/>
  <c r="BF1050"/>
  <c r="BF1057"/>
  <c r="BF1063"/>
  <c r="BF1071"/>
  <c r="BF1094"/>
  <c r="BF1108"/>
  <c r="BF1120"/>
  <c r="BF1134"/>
  <c r="BF1138"/>
  <c r="BF1152"/>
  <c i="4" r="F37"/>
  <c i="1" r="BD57"/>
  <c i="5" r="F37"/>
  <c i="1" r="BD58"/>
  <c i="3" r="F33"/>
  <c i="1" r="AZ56"/>
  <c i="2" r="F35"/>
  <c i="1" r="BB55"/>
  <c i="3" r="F36"/>
  <c i="1" r="BC56"/>
  <c i="4" r="F35"/>
  <c i="1" r="BB57"/>
  <c i="3" r="F35"/>
  <c i="1" r="BB56"/>
  <c i="5" r="J33"/>
  <c i="1" r="AV58"/>
  <c i="2" r="F36"/>
  <c i="1" r="BC55"/>
  <c i="5" r="F33"/>
  <c i="1" r="AZ58"/>
  <c i="3" r="F37"/>
  <c i="1" r="BD56"/>
  <c i="5" r="F35"/>
  <c i="1" r="BB58"/>
  <c i="3" r="J33"/>
  <c i="1" r="AV56"/>
  <c i="5" r="F36"/>
  <c i="1" r="BC58"/>
  <c i="4" r="F33"/>
  <c i="1" r="AZ57"/>
  <c i="4" r="J30"/>
  <c i="2" r="J33"/>
  <c i="1" r="AV55"/>
  <c i="4" r="J33"/>
  <c i="1" r="AV57"/>
  <c i="2" r="F33"/>
  <c i="1" r="AZ55"/>
  <c i="4" r="F36"/>
  <c i="1" r="BC57"/>
  <c i="2" r="F37"/>
  <c i="1" r="BD55"/>
  <c i="2" l="1" r="P108"/>
  <c r="P705"/>
  <c r="R108"/>
  <c i="3" r="BK102"/>
  <c r="J102"/>
  <c r="J61"/>
  <c r="P102"/>
  <c r="R102"/>
  <c i="2" r="BK108"/>
  <c r="J108"/>
  <c r="J60"/>
  <c r="R705"/>
  <c r="R107"/>
  <c r="BK705"/>
  <c r="J705"/>
  <c r="J70"/>
  <c i="3" r="BK133"/>
  <c r="J133"/>
  <c r="J66"/>
  <c i="5" r="P84"/>
  <c r="P83"/>
  <c i="1" r="AU58"/>
  <c i="2" r="T108"/>
  <c i="5" r="R84"/>
  <c r="R83"/>
  <c r="T84"/>
  <c r="T83"/>
  <c i="2" r="T705"/>
  <c i="3" r="R133"/>
  <c r="T92"/>
  <c r="P133"/>
  <c i="2" r="BK1118"/>
  <c r="J1118"/>
  <c r="J85"/>
  <c i="5" r="BK84"/>
  <c r="J84"/>
  <c r="J60"/>
  <c i="1" r="AG57"/>
  <c i="3" r="BK92"/>
  <c r="J92"/>
  <c r="J59"/>
  <c i="2" r="F34"/>
  <c i="1" r="BA55"/>
  <c i="3" r="J34"/>
  <c i="1" r="AW56"/>
  <c r="AT56"/>
  <c i="5" r="J34"/>
  <c i="1" r="AW58"/>
  <c r="AT58"/>
  <c i="5" r="F34"/>
  <c i="1" r="BA58"/>
  <c r="BD54"/>
  <c r="W33"/>
  <c i="2" r="J34"/>
  <c i="1" r="AW55"/>
  <c r="AT55"/>
  <c i="3" r="F34"/>
  <c i="1" r="BA56"/>
  <c r="BB54"/>
  <c r="AX54"/>
  <c i="4" r="F34"/>
  <c i="1" r="BA57"/>
  <c r="BC54"/>
  <c r="AY54"/>
  <c r="AZ54"/>
  <c r="AV54"/>
  <c r="AK29"/>
  <c i="4" r="J34"/>
  <c i="1" r="AW57"/>
  <c r="AT57"/>
  <c r="AN57"/>
  <c i="2" l="1" r="P107"/>
  <c i="1" r="AU55"/>
  <c i="2" r="T107"/>
  <c i="3" r="R92"/>
  <c r="P92"/>
  <c i="1" r="AU56"/>
  <c i="2" r="BK107"/>
  <c r="J107"/>
  <c r="J59"/>
  <c i="5" r="BK83"/>
  <c r="J83"/>
  <c r="J59"/>
  <c i="4" r="J39"/>
  <c i="1" r="AU54"/>
  <c r="BA54"/>
  <c r="AW54"/>
  <c r="AK30"/>
  <c r="W29"/>
  <c i="3" r="J30"/>
  <c i="1" r="AG56"/>
  <c r="W31"/>
  <c r="W32"/>
  <c i="3" l="1" r="J39"/>
  <c i="1" r="AN56"/>
  <c i="2" r="J30"/>
  <c i="1" r="AG55"/>
  <c r="AN55"/>
  <c i="5" r="J30"/>
  <c i="1" r="AG58"/>
  <c r="W30"/>
  <c r="AT54"/>
  <c i="2" l="1" r="J39"/>
  <c i="5" r="J39"/>
  <c i="1" r="AN5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<sst xmlns="http://schemas.openxmlformats.org/spreadsheetml/2006/main">
  <si>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</si>
  <si>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</si>
  <si>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</si>
  <si>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</si>
  <si>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</si>
  <si>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{1442848e-a365-4273-8201-4328e4ae2325}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</si>
  <si>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</si>
  <si>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</si>
  <si>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</si>
  <si>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</si>
  <si>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</si>
  <si>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</si>
  <si>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</si>
  <si>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</si>
  <si>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</si>
  <si>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</si>
  <si>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</si>
  <si>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evakuačního výtahu</t>
  </si>
  <si>
    <t>KSO:</t>
  </si>
  <si>
    <t/>
  </si>
  <si>
    <t>CC-CZ:</t>
  </si>
  <si>
    <t>Místo:</t>
  </si>
  <si>
    <t xml:space="preserve"> </t>
  </si>
  <si>
    <t>Datum:</t>
  </si>
  <si>
    <t>1. 3. 2024</t>
  </si>
  <si>
    <t>Zadavatel:</t>
  </si>
  <si>
    <t>IČ:</t>
  </si>
  <si>
    <t>Středočeský kraj,Zborovská 81/11,Praha 5 - Smíchov</t>
  </si>
  <si>
    <t>DIČ:</t>
  </si>
  <si>
    <t>Uchazeč:</t>
  </si>
  <si>
    <t>Vyplň údaj</t>
  </si>
  <si>
    <t>Projektant:</t>
  </si>
  <si>
    <t>T4T, s.r.o.,Petra Bezruče 1357,Kladno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</si>
  <si>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</si>
  <si>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</si>
  <si>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</si>
  <si>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</si>
  <si>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</si>
  <si>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</si>
  <si>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</si>
  <si>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</si>
  <si>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</si>
  <si>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</si>
  <si>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</si>
  <si>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</si>
  <si>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</si>
  <si>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</si>
  <si>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</si>
  <si>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</si>
  <si>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</si>
  <si>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</si>
  <si>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</si>
  <si>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</si>
  <si>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</si>
  <si>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</si>
  <si>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</si>
  <si>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</si>
  <si>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</si>
  <si>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</si>
  <si>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</si>
  <si>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</si>
  <si>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</si>
  <si>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</si>
  <si>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</si>
  <si>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</si>
  <si>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</si>
  <si>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</si>
  <si>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</si>
  <si>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</si>
  <si>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</si>
  <si>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</si>
  <si>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</si>
  <si>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</si>
  <si>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</si>
  <si>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</si>
  <si>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</si>
  <si>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</si>
  <si>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stavevební část</t>
  </si>
  <si>
    <t>STA</t>
  </si>
  <si>
    <t>{b06fa0b8-e629-4ff2-9f81-ccd26e199bb3}</t>
  </si>
  <si>
    <t>2</t>
  </si>
  <si>
    <t>elektroinstalace</t>
  </si>
  <si>
    <t>{876ae2a4-dcd9-41a5-b8d6-fcd23d99fd85}</t>
  </si>
  <si>
    <t>3</t>
  </si>
  <si>
    <t>dieselagregát</t>
  </si>
  <si>
    <t>{c828db13-a390-400e-8b27-7420471c2b83}</t>
  </si>
  <si>
    <t>VRN</t>
  </si>
  <si>
    <t>{08f0cf67-0d6b-4c97-be28-186476b1eba9}</t>
  </si>
  <si>
    <t>KRYCÍ LIST SOUPISU PRACÍ</t>
  </si>
  <si>
    <t>Objekt:</t>
  </si>
  <si>
    <t>1 - stavevební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</si>
  <si>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</si>
  <si>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</si>
  <si>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</si>
  <si>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</si>
  <si>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</si>
  <si>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</si>
  <si>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</si>
  <si>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</si>
  <si>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</si>
  <si>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</si>
  <si>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</si>
  <si>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</si>
  <si>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</si>
  <si>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</si>
  <si>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</si>
  <si>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</si>
  <si>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</si>
  <si>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</si>
  <si>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</si>
  <si>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</si>
  <si>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</si>
  <si>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</si>
  <si>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</si>
  <si>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</si>
  <si>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</si>
  <si>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</si>
  <si>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</si>
  <si>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</si>
  <si>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</si>
  <si>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</si>
  <si>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</si>
  <si>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</si>
  <si>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</si>
  <si>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</si>
  <si>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</si>
  <si>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</si>
  <si>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</si>
  <si>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</si>
  <si>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</si>
  <si>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</si>
  <si>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</si>
  <si>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</si>
  <si>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</si>
  <si>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</si>
  <si>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</si>
  <si>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</si>
  <si>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</si>
  <si>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</si>
  <si>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</si>
  <si>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</si>
  <si>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113106191</t>
  </si>
  <si>
    <t>Rozebrání vozovek ze silničních dílců se spárami zalitými živicí strojně pl do 50 m2</t>
  </si>
  <si>
    <t>m2</t>
  </si>
  <si>
    <t>CS ÚRS 2024 01</t>
  </si>
  <si>
    <t>4</t>
  </si>
  <si>
    <t>203361613</t>
  </si>
  <si>
    <t>PP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</si>
  <si>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zalitými živicí</t>
  </si>
  <si>
    <t>Online PSC</t>
  </si>
  <si>
    <t>https://podminky.urs.cz/item/CS_URS_2024_01/113106191</t>
  </si>
  <si>
    <t>VV</t>
  </si>
  <si>
    <t>dmrž panelů pro uskladnění</t>
  </si>
  <si>
    <t>1,75*3,5*5</t>
  </si>
  <si>
    <t>1,25*3</t>
  </si>
  <si>
    <t>1,25*1,75</t>
  </si>
  <si>
    <t>Součet</t>
  </si>
  <si>
    <t>113107331</t>
  </si>
  <si>
    <t>Odstranění podkladu z betonu prostého tl přes 100 do 150 mm strojně pl do 50 m2</t>
  </si>
  <si>
    <t>-1192223014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</si>
  <si>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</si>
  <si>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https://podminky.urs.cz/item/CS_URS_2024_01/113107331</t>
  </si>
  <si>
    <t>dobetonávky</t>
  </si>
  <si>
    <t>4,15</t>
  </si>
  <si>
    <t>122251101</t>
  </si>
  <si>
    <t>Odkopávky a prokopávky nezapažené v hornině třídy těžitelnosti I skupiny 3 objem do 20 m3 strojně</t>
  </si>
  <si>
    <t>m3</t>
  </si>
  <si>
    <t>1980225005</t>
  </si>
  <si>
    <t>Odkopávky a prokopávky nezapažené strojně v hornině třídy těžitelnosti I skupiny 3 do 20 m3</t>
  </si>
  <si>
    <t>https://podminky.urs.cz/item/CS_URS_2024_01/122251101</t>
  </si>
  <si>
    <t>chodník</t>
  </si>
  <si>
    <t>26,02*(0,48-0,15)</t>
  </si>
  <si>
    <t>131251102</t>
  </si>
  <si>
    <t>Hloubení jam nezapažených v hornině třídy těžitelnosti I skupiny 3 objem do 50 m3 strojně</t>
  </si>
  <si>
    <t>-37837082</t>
  </si>
  <si>
    <t>Hloubení nezapažených jam a zářezů strojně s urovnáním dna do předepsaného profilu a spádu v hornině třídy těžitelnosti I skupiny 3 přes 20 do 50 m3</t>
  </si>
  <si>
    <t>https://podminky.urs.cz/item/CS_URS_2024_01/131251102</t>
  </si>
  <si>
    <t>1,75*5,0*4,0</t>
  </si>
  <si>
    <t>5</t>
  </si>
  <si>
    <t>132251101</t>
  </si>
  <si>
    <t>Hloubení rýh nezapažených š do 800 mm v hornině třídy těžitelnosti I skupiny 3 objem do 20 m3 strojně</t>
  </si>
  <si>
    <t>479764919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</si>
  <si>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</si>
  <si>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</si>
  <si>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>pasy</t>
  </si>
  <si>
    <t>0,6*0,55*(2,9*2+3,78*2-0,4*2)</t>
  </si>
  <si>
    <t>6</t>
  </si>
  <si>
    <t>162751117</t>
  </si>
  <si>
    <t>Vodorovné přemístění přes 9 000 do 10000 m výkopku/sypaniny z horniny třídy těžitelnosti I skupiny 1 až 3</t>
  </si>
  <si>
    <t>-1112266423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</si>
  <si>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</si>
  <si>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</si>
  <si>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</t>
  </si>
  <si>
    <t>162751119</t>
  </si>
  <si>
    <t>Příplatek k vodorovnému přemístění výkopku/sypaniny z horniny třídy těžitelnosti I skupiny 1 až 3 ZKD 1000 m přes 10000 m</t>
  </si>
  <si>
    <t>-529622032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</si>
  <si>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</si>
  <si>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</si>
  <si>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31,708*10 'Přepočtené koeficientem množství</t>
  </si>
  <si>
    <t>8</t>
  </si>
  <si>
    <t>171201231</t>
  </si>
  <si>
    <t>Poplatek za uložení zeminy a kamení na recyklační skládce (skládkovné) kód odpadu 17 05 04</t>
  </si>
  <si>
    <t>t</t>
  </si>
  <si>
    <t>-1906366732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</si>
  <si>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</si>
  <si>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</si>
  <si>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31,708*1,8 'Přepočtené koeficientem množství</t>
  </si>
  <si>
    <t>9</t>
  </si>
  <si>
    <t>171251201</t>
  </si>
  <si>
    <t>Uložení sypaniny na skládky nebo meziskládky</t>
  </si>
  <si>
    <t>-578882583</t>
  </si>
  <si>
    <t>Uložení sypaniny na skládky nebo meziskládky bez hutnění s upravením uložené sypaniny do předepsaného tvaru</t>
  </si>
  <si>
    <t>https://podminky.urs.cz/item/CS_URS_2024_01/171251201</t>
  </si>
  <si>
    <t>8,587+35+4,145-16,024</t>
  </si>
  <si>
    <t>10</t>
  </si>
  <si>
    <t>174151101</t>
  </si>
  <si>
    <t>Zásyp jam, šachet rýh nebo kolem objektů sypaninou se zhutněním</t>
  </si>
  <si>
    <t>-514067653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</si>
  <si>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</si>
  <si>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</si>
  <si>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0,2*0,55*(2,9*2+3,78*2-0,4*2)</t>
  </si>
  <si>
    <t>šachta</t>
  </si>
  <si>
    <t>1,75*5,0*4,0-1,65*3,98*3,1</t>
  </si>
  <si>
    <t>11</t>
  </si>
  <si>
    <t>181912112</t>
  </si>
  <si>
    <t>Úprava pláně v hornině třídy těžitelnosti I skupiny 3 se zhutněním ručně</t>
  </si>
  <si>
    <t>226583280</t>
  </si>
  <si>
    <t>Úprava pláně vyrovnáním výškových rozdílů ručně v hornině třídy těžitelnosti I skupiny 3 se zhutněním</t>
  </si>
  <si>
    <t>https://podminky.urs.cz/item/CS_URS_2024_01/181912112</t>
  </si>
  <si>
    <t>2,9*3,78</t>
  </si>
  <si>
    <t>26,02</t>
  </si>
  <si>
    <t>Zakládání</t>
  </si>
  <si>
    <t>271542211</t>
  </si>
  <si>
    <t>Podsyp pod základové konstrukce se zhutněním z netříděné štěrkodrtě</t>
  </si>
  <si>
    <t>1267050484</t>
  </si>
  <si>
    <t>Podsyp pod základové konstrukce se zhutněním a urovnáním povrchu ze štěrkodrtě netříděné</t>
  </si>
  <si>
    <t>https://podminky.urs.cz/item/CS_URS_2024_01/271542211</t>
  </si>
  <si>
    <t>0,1*2,9*3,78</t>
  </si>
  <si>
    <t>13</t>
  </si>
  <si>
    <t>273321211</t>
  </si>
  <si>
    <t>Základové desky ze ŽB bez zvýšených nároků na prostředí tř. C 12/15</t>
  </si>
  <si>
    <t>-80448422</t>
  </si>
  <si>
    <t>Základy z betonu železového (bez výztuže) desky z betonu bez zvláštních nároků na prostředí tř. C 12/15</t>
  </si>
  <si>
    <t>https://podminky.urs.cz/item/CS_URS_2024_01/273321211</t>
  </si>
  <si>
    <t>0,1*2,1*2,98</t>
  </si>
  <si>
    <t>14</t>
  </si>
  <si>
    <t>273321511</t>
  </si>
  <si>
    <t>Základové desky ze ŽB bez zvýšených nároků na prostředí tř. C 25/30</t>
  </si>
  <si>
    <t>-1359660033</t>
  </si>
  <si>
    <t>Základy z betonu železového (bez výztuže) desky z betonu bez zvláštních nároků na prostředí tř. C 25/30</t>
  </si>
  <si>
    <t>https://podminky.urs.cz/item/CS_URS_2024_01/273321511</t>
  </si>
  <si>
    <t>0,25*2,9*3,78</t>
  </si>
  <si>
    <t>15</t>
  </si>
  <si>
    <t>273351121</t>
  </si>
  <si>
    <t>Zřízení bednění základových desek</t>
  </si>
  <si>
    <t>1808179178</t>
  </si>
  <si>
    <t>Bednění základů desek zřízení</t>
  </si>
  <si>
    <t>https://podminky.urs.cz/item/CS_URS_2024_01/273351121</t>
  </si>
  <si>
    <t>0,25*(2,9*2+3,78*2)</t>
  </si>
  <si>
    <t>16</t>
  </si>
  <si>
    <t>273351122</t>
  </si>
  <si>
    <t>Odstranění bednění základových desek</t>
  </si>
  <si>
    <t>1415315826</t>
  </si>
  <si>
    <t>Bednění základů desek odstranění</t>
  </si>
  <si>
    <t>https://podminky.urs.cz/item/CS_URS_2024_01/273351122</t>
  </si>
  <si>
    <t>17</t>
  </si>
  <si>
    <t>273361821</t>
  </si>
  <si>
    <t>Výztuž základových desek betonářskou ocelí 10 505 (R)</t>
  </si>
  <si>
    <t>-1364395234</t>
  </si>
  <si>
    <t>Výztuž základů desek z betonářské oceli 10 505 (R) nebo BSt 500</t>
  </si>
  <si>
    <t>https://podminky.urs.cz/item/CS_URS_2024_01/273361821</t>
  </si>
  <si>
    <t>výztuž č 1,2,3,5,6</t>
  </si>
  <si>
    <t>(82,6+41,6+56,6+35,1+81,0)/1000</t>
  </si>
  <si>
    <t>18</t>
  </si>
  <si>
    <t>273362021</t>
  </si>
  <si>
    <t>Výztuž základových desek svařovanými sítěmi Kari</t>
  </si>
  <si>
    <t>-1646731504</t>
  </si>
  <si>
    <t>Výztuž základů desek ze svařovaných sítí z drátů typu KARI</t>
  </si>
  <si>
    <t>https://podminky.urs.cz/item/CS_URS_2024_01/273362021</t>
  </si>
  <si>
    <t>Podkladní beton min.C12/15-X0 vyztužený Kari sítí 100/5</t>
  </si>
  <si>
    <t>2,1*2,98*1,2*3,08/1000</t>
  </si>
  <si>
    <t>19</t>
  </si>
  <si>
    <t>274313811</t>
  </si>
  <si>
    <t>Základové pásy z betonu tř. C 25/30</t>
  </si>
  <si>
    <t>-1897103838</t>
  </si>
  <si>
    <t>Základy z betonu prostého pasy betonu kamenem neprokládaného tř. C 25/30</t>
  </si>
  <si>
    <t>https://podminky.urs.cz/item/CS_URS_2024_01/274313811</t>
  </si>
  <si>
    <t>0,4*0,55*(2,9*2+3,78*2-0,4*2)</t>
  </si>
  <si>
    <t>20</t>
  </si>
  <si>
    <t>274351121</t>
  </si>
  <si>
    <t>Zřízení bednění základových pasů rovného</t>
  </si>
  <si>
    <t>720057668</t>
  </si>
  <si>
    <t>Bednění základů pasů rovné zřízení</t>
  </si>
  <si>
    <t>https://podminky.urs.cz/item/CS_URS_2024_01/274351121</t>
  </si>
  <si>
    <t>2*0,55*(2,9*2+3,78*2-0,4*2)</t>
  </si>
  <si>
    <t>274351122</t>
  </si>
  <si>
    <t>Odstranění bednění základových pasů rovného</t>
  </si>
  <si>
    <t>628955513</t>
  </si>
  <si>
    <t>Bednění základů pasů rovné odstranění</t>
  </si>
  <si>
    <t>https://podminky.urs.cz/item/CS_URS_2024_01/274351122</t>
  </si>
  <si>
    <t>Svislé a kompletní konstrukce</t>
  </si>
  <si>
    <t>22</t>
  </si>
  <si>
    <t>310236241</t>
  </si>
  <si>
    <t>Zazdívka otvorů pl přes 0,0225 do 0,09 m2 ve zdivu nadzákladovém cihlami pálenými tl do 300 mm</t>
  </si>
  <si>
    <t>kus</t>
  </si>
  <si>
    <t>-1416377805</t>
  </si>
  <si>
    <t>Zazdívka otvorů ve zdivu nadzákladovém cihlami pálenými plochy přes 0,0225 m2 do 0,09 m2, ve zdi tl. do 300 mm</t>
  </si>
  <si>
    <t>https://podminky.urs.cz/item/CS_URS_2024_01/310236241</t>
  </si>
  <si>
    <t>pro překlady</t>
  </si>
  <si>
    <t>2NP</t>
  </si>
  <si>
    <t>3NP</t>
  </si>
  <si>
    <t>23</t>
  </si>
  <si>
    <t>310238411</t>
  </si>
  <si>
    <t>Zazdívka otvorů pl přes 0,25 do 1 m2 ve zdivu nadzákladovém cihlami pálenými na MC</t>
  </si>
  <si>
    <t>616941373</t>
  </si>
  <si>
    <t>Zazdívka otvorů ve zdivu nadzákladovém cihlami pálenými plochy přes 0,25 m2 do 1 m2 na maltu cementovou</t>
  </si>
  <si>
    <t>https://podminky.urs.cz/item/CS_URS_2024_01/310238411</t>
  </si>
  <si>
    <t>1NP</t>
  </si>
  <si>
    <t>0,75*1,04*1,1</t>
  </si>
  <si>
    <t>24</t>
  </si>
  <si>
    <t>311113153</t>
  </si>
  <si>
    <t>Nadzákladová zeď tl přes 200 do 250 mm z hladkých tvárnic ztraceného bednění včetně výplně z betonu tř. C 25/30</t>
  </si>
  <si>
    <t>-2098151699</t>
  </si>
  <si>
    <t>Nadzákladové zdi z betonových tvárnic ztraceného bednění hladkých, včetně výplně z betonu třídy C 25/30, tloušťky zdiva přes 200 do 250 mm</t>
  </si>
  <si>
    <t>https://podminky.urs.cz/item/CS_URS_2024_01/311113153</t>
  </si>
  <si>
    <t>atika</t>
  </si>
  <si>
    <t>0,5*(3,78+2,9-0,25*2)</t>
  </si>
  <si>
    <t>25</t>
  </si>
  <si>
    <t>311113155</t>
  </si>
  <si>
    <t>Nadzákladová zeď tl přes 300 do 400 mm z hladkých tvárnic ztraceného bednění včetně výplně z betonu tř. C 25/30</t>
  </si>
  <si>
    <t>385908501</t>
  </si>
  <si>
    <t>Nadzákladové zdi z betonových tvárnic ztraceného bednění hladkých, včetně výplně z betonu třídy C 25/30, tloušťky zdiva přes 300 do 400 mm</t>
  </si>
  <si>
    <t>https://podminky.urs.cz/item/CS_URS_2024_01/311113155</t>
  </si>
  <si>
    <t>(2,9*2+3,78*2-0,4*2)*13,0</t>
  </si>
  <si>
    <t>-1,5*2,1*3</t>
  </si>
  <si>
    <t>26</t>
  </si>
  <si>
    <t>311361821</t>
  </si>
  <si>
    <t>Výztuž nosných zdí betonářskou ocelí 10 505</t>
  </si>
  <si>
    <t>448557641</t>
  </si>
  <si>
    <t>Výztuž nadzákladových zdí nosných svislých nebo odkloněných od svislice, rovných nebo oblých z betonářské oceli 10 505 (R) nebo BSt 500</t>
  </si>
  <si>
    <t>https://podminky.urs.cz/item/CS_URS_2024_01/311361821</t>
  </si>
  <si>
    <t>3,015</t>
  </si>
  <si>
    <t>-(82,6+41,6+56,6+35,1+81,0)/1000</t>
  </si>
  <si>
    <t>-(88,0+44,9+55,1+28,1)/1000</t>
  </si>
  <si>
    <t>-(7+20,2+2,6)/1000</t>
  </si>
  <si>
    <t>-(25,4+9,9+11,2)/1000</t>
  </si>
  <si>
    <t>27</t>
  </si>
  <si>
    <t>317142436</t>
  </si>
  <si>
    <t>Překlad nenosný pórobetonový š 125 mm v do 250 mm na tenkovrstvou maltu dl přes 1500 do 2000 mm</t>
  </si>
  <si>
    <t>-4932095</t>
  </si>
  <si>
    <t>Překlady nenosné z pórobetonu osazené do tenkého maltového lože, výšky do 250 mm, šířky překladu 125 mm, délky překladu přes 1500 do 2000 mm</t>
  </si>
  <si>
    <t>https://podminky.urs.cz/item/CS_URS_2024_01/317142436</t>
  </si>
  <si>
    <t>L01</t>
  </si>
  <si>
    <t>2+2</t>
  </si>
  <si>
    <t>28</t>
  </si>
  <si>
    <t>317321411</t>
  </si>
  <si>
    <t>Překlad ze ŽB tř. C 25/30</t>
  </si>
  <si>
    <t>-1405353077</t>
  </si>
  <si>
    <t>Překlady z betonu železového (bez výztuže) tř. C 25/30</t>
  </si>
  <si>
    <t>https://podminky.urs.cz/item/CS_URS_2024_01/317321411</t>
  </si>
  <si>
    <t>PR 1</t>
  </si>
  <si>
    <t>0,4*0,25*1,95*3</t>
  </si>
  <si>
    <t>29</t>
  </si>
  <si>
    <t>317351107</t>
  </si>
  <si>
    <t>Zřízení bednění překladů v do 4 m</t>
  </si>
  <si>
    <t>-1681704922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</si>
  <si>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</si>
  <si>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https://podminky.urs.cz/item/CS_URS_2024_01/317351107</t>
  </si>
  <si>
    <t>(0,4+0,25*2)*1,95*3</t>
  </si>
  <si>
    <t>0,4*0,25*2*3</t>
  </si>
  <si>
    <t>30</t>
  </si>
  <si>
    <t>317351108</t>
  </si>
  <si>
    <t>Odstranění bednění překladů v do 4 m</t>
  </si>
  <si>
    <t>317122136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</si>
  <si>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</si>
  <si>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https://podminky.urs.cz/item/CS_URS_2024_01/317351108</t>
  </si>
  <si>
    <t>31</t>
  </si>
  <si>
    <t>317361821</t>
  </si>
  <si>
    <t>Výztuž překladů a říms z betonářské oceli 10 505</t>
  </si>
  <si>
    <t>1634914440</t>
  </si>
  <si>
    <t>Výztuž překladů, říms, žlabů, žlabových říms, klenbových pásů z betonářské oceli 10 505 (R) nebo BSt 500</t>
  </si>
  <si>
    <t>https://podminky.urs.cz/item/CS_URS_2024_01/317361821</t>
  </si>
  <si>
    <t>výztuž 16-18</t>
  </si>
  <si>
    <t>(7+20,2+2,6)/1000</t>
  </si>
  <si>
    <t>32</t>
  </si>
  <si>
    <t>342272235</t>
  </si>
  <si>
    <t>Příčka z pórobetonových hladkých tvárnic na tenkovrstvou maltu tl 125 mm</t>
  </si>
  <si>
    <t>-816117566</t>
  </si>
  <si>
    <t>Příčky z pórobetonových tvárnic hladkých na tenké maltové lože objemová hmotnost do 500 kg/m3, tloušťka příčky 125 mm</t>
  </si>
  <si>
    <t>https://podminky.urs.cz/item/CS_URS_2024_01/342272235</t>
  </si>
  <si>
    <t>3,96*3,26-1,3*1,97</t>
  </si>
  <si>
    <t>1,51*3,26-1,3*1,97</t>
  </si>
  <si>
    <t>3,96*3,315-1,3*1,97</t>
  </si>
  <si>
    <t>1,51*3,315-1,3*1,97</t>
  </si>
  <si>
    <t>33</t>
  </si>
  <si>
    <t>342272245</t>
  </si>
  <si>
    <t>Příčka z pórobetonových hladkých tvárnic na tenkovrstvou maltu tl 150 mm</t>
  </si>
  <si>
    <t>1192076826</t>
  </si>
  <si>
    <t>Příčky z pórobetonových tvárnic hladkých na tenké maltové lože objemová hmotnost do 500 kg/m3, tloušťka příčky 150 mm</t>
  </si>
  <si>
    <t>https://podminky.urs.cz/item/CS_URS_2024_01/342272245</t>
  </si>
  <si>
    <t>dozdívka mezi VŠ a stáv.budovou</t>
  </si>
  <si>
    <t>2*0,5*3,5</t>
  </si>
  <si>
    <t>2*0,5*3,315</t>
  </si>
  <si>
    <t>34</t>
  </si>
  <si>
    <t>342291121</t>
  </si>
  <si>
    <t>Ukotvení příček k cihelným konstrukcím plochými kotvami</t>
  </si>
  <si>
    <t>m</t>
  </si>
  <si>
    <t>-1570079386</t>
  </si>
  <si>
    <t>Ukotvení příček plochými kotvami, do konstrukce cihelné</t>
  </si>
  <si>
    <t>https://podminky.urs.cz/item/CS_URS_2024_01/342291121</t>
  </si>
  <si>
    <t>3,26*2</t>
  </si>
  <si>
    <t>3,315*2</t>
  </si>
  <si>
    <t>Vodorovné konstrukce</t>
  </si>
  <si>
    <t>35</t>
  </si>
  <si>
    <t>411321414</t>
  </si>
  <si>
    <t>Stropy deskové ze ŽB tř. C 25/30</t>
  </si>
  <si>
    <t>1624974772</t>
  </si>
  <si>
    <t>Stropy z betonu železového (bez výztuže) stropů deskových, plochých střech, desek balkonových, desek hřibových stropů včetně hlavic hřibových sloupů tř. C 25/30</t>
  </si>
  <si>
    <t>https://podminky.urs.cz/item/CS_URS_2024_01/411321414</t>
  </si>
  <si>
    <t>strop VŠ</t>
  </si>
  <si>
    <t>0,15*2,9*3,78</t>
  </si>
  <si>
    <t>napojení šachty D1</t>
  </si>
  <si>
    <t>(1,05*0,1+0,15*0,4)*1,65</t>
  </si>
  <si>
    <t>napojení šachty D2</t>
  </si>
  <si>
    <t>(1,2+0,12+0,15*0,4)*1,65</t>
  </si>
  <si>
    <t>napojení šachty D3</t>
  </si>
  <si>
    <t>36</t>
  </si>
  <si>
    <t>411351011</t>
  </si>
  <si>
    <t>Zřízení bednění stropů deskových tl přes 5 do 25 cm bez podpěrné kce</t>
  </si>
  <si>
    <t>1536632112</t>
  </si>
  <si>
    <t>Bednění stropních konstrukcí - bez podpěrné konstrukce desek tloušťky stropní desky přes 5 do 25 cm zřízení</t>
  </si>
  <si>
    <t>https://podminky.urs.cz/item/CS_URS_2024_01/411351011</t>
  </si>
  <si>
    <t>0,15*(2,9*2+3,78*2)</t>
  </si>
  <si>
    <t>Mezisoučet</t>
  </si>
  <si>
    <t>0,25*1,65</t>
  </si>
  <si>
    <t>37</t>
  </si>
  <si>
    <t>411351012</t>
  </si>
  <si>
    <t>Odstranění bednění stropů deskových tl přes 5 do 25 cm bez podpěrné kce</t>
  </si>
  <si>
    <t>1218824793</t>
  </si>
  <si>
    <t>Bednění stropních konstrukcí - bez podpěrné konstrukce desek tloušťky stropní desky přes 5 do 25 cm odstranění</t>
  </si>
  <si>
    <t>https://podminky.urs.cz/item/CS_URS_2024_01/411351012</t>
  </si>
  <si>
    <t>38</t>
  </si>
  <si>
    <t>411354331</t>
  </si>
  <si>
    <t>Zřízení podpěrné konstrukce stropů výšky přes 4 do 6 m tl přes 5 do 15 cm</t>
  </si>
  <si>
    <t>1129300514</t>
  </si>
  <si>
    <t>Podpěrná konstrukce stropů - desek, kleneb a skořepin výška podepření přes 4 do 6 m tloušťka stropu přes 5 do 15 cm zřízení</t>
  </si>
  <si>
    <t>https://podminky.urs.cz/item/CS_URS_2024_01/411354331</t>
  </si>
  <si>
    <t>39</t>
  </si>
  <si>
    <t>411354332</t>
  </si>
  <si>
    <t>Odstranění podpěrné konstrukce stropů výšky přes 4 do 6 m tl přes 5 do 15 cm</t>
  </si>
  <si>
    <t>-1107286493</t>
  </si>
  <si>
    <t>Podpěrná konstrukce stropů - desek, kleneb a skořepin výška podepření přes 4 do 6 m tloušťka stropu přes 5 do 15 cm odstranění</t>
  </si>
  <si>
    <t>https://podminky.urs.cz/item/CS_URS_2024_01/411354332</t>
  </si>
  <si>
    <t>40</t>
  </si>
  <si>
    <t>411361821</t>
  </si>
  <si>
    <t>Výztuž stropů betonářskou ocelí 10 505</t>
  </si>
  <si>
    <t>-1223385128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</si>
  <si>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</si>
  <si>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https://podminky.urs.cz/item/CS_URS_2024_01/411361821</t>
  </si>
  <si>
    <t>výztuž 19-22</t>
  </si>
  <si>
    <t>(88,0+44,9+55,1+28,1)/1000</t>
  </si>
  <si>
    <t>napojení šachty D1-D3</t>
  </si>
  <si>
    <t>výztuž 12-14</t>
  </si>
  <si>
    <t>(25,4+9,9+11,2)/1000</t>
  </si>
  <si>
    <t>41</t>
  </si>
  <si>
    <t>417321515</t>
  </si>
  <si>
    <t>Ztužující pásy a věnce ze ŽB tř. C 25/30</t>
  </si>
  <si>
    <t>89659880</t>
  </si>
  <si>
    <t>Ztužující pásy a věnce z betonu železového (bez výztuže) tř. C 25/30</t>
  </si>
  <si>
    <t>https://podminky.urs.cz/item/CS_URS_2024_01/417321515</t>
  </si>
  <si>
    <t>0,4*0,25*(2,9*2+2*3,78-0,4*2)</t>
  </si>
  <si>
    <t>42</t>
  </si>
  <si>
    <t>417351115</t>
  </si>
  <si>
    <t>Zřízení bednění ztužujících věnců</t>
  </si>
  <si>
    <t>-1516894774</t>
  </si>
  <si>
    <t>Bednění bočnic ztužujících pásů a věnců včetně vzpěr zřízení</t>
  </si>
  <si>
    <t>https://podminky.urs.cz/item/CS_URS_2024_01/417351115</t>
  </si>
  <si>
    <t>2*0,25*(2,9*2+2*3,78-0,4*2)</t>
  </si>
  <si>
    <t>43</t>
  </si>
  <si>
    <t>417351116</t>
  </si>
  <si>
    <t>Odstranění bednění ztužujících věnců</t>
  </si>
  <si>
    <t>1155120515</t>
  </si>
  <si>
    <t>Bednění bočnic ztužujících pásů a věnců včetně vzpěr odstranění</t>
  </si>
  <si>
    <t>https://podminky.urs.cz/item/CS_URS_2024_01/417351116</t>
  </si>
  <si>
    <t>44</t>
  </si>
  <si>
    <t>417361821</t>
  </si>
  <si>
    <t>Výztuž ztužujících pásů a věnců betonářskou ocelí 10 505</t>
  </si>
  <si>
    <t>-964983168</t>
  </si>
  <si>
    <t>Výztuž ztužujících pásů a věnců z betonářské oceli 10 505 (R) nebo BSt 500</t>
  </si>
  <si>
    <t>https://podminky.urs.cz/item/CS_URS_2024_01/417361821</t>
  </si>
  <si>
    <t>1,256*0,1</t>
  </si>
  <si>
    <t>Komunikace pozemní</t>
  </si>
  <si>
    <t>45</t>
  </si>
  <si>
    <t>564740003</t>
  </si>
  <si>
    <t>Podklad z kameniva hrubého drceného vel. 8-16 mm plochy do 100 m2 tl 140 mm</t>
  </si>
  <si>
    <t>1042098232</t>
  </si>
  <si>
    <t>Podklad nebo kryt z kameniva hrubého drceného vel. 8-16 mm s rozprostřením a zhutněním plochy jednotlivě do 100 m2, po zhutnění tl. 140 mm</t>
  </si>
  <si>
    <t>https://podminky.urs.cz/item/CS_URS_2024_01/564740003</t>
  </si>
  <si>
    <t>46</t>
  </si>
  <si>
    <t>564770101</t>
  </si>
  <si>
    <t>Podklad z kameniva hrubého drceného vel. 16-32 mm plochy do 100 m2 tl 250 mm</t>
  </si>
  <si>
    <t>1215543640</t>
  </si>
  <si>
    <t>Podklad nebo kryt z kameniva hrubého drceného vel. 16-32 mm s rozprostřením a zhutněním plochy jednotlivě do 100 m2, po zhutnění tl. 250 mm</t>
  </si>
  <si>
    <t>https://podminky.urs.cz/item/CS_URS_2024_01/564770101</t>
  </si>
  <si>
    <t>47</t>
  </si>
  <si>
    <t>596211110</t>
  </si>
  <si>
    <t>Kladení zámkové dlažby komunikací pro pěší ručně tl 60 mm skupiny A pl do 50 m2</t>
  </si>
  <si>
    <t>-317777275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</si>
  <si>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</si>
  <si>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</si>
  <si>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48</t>
  </si>
  <si>
    <t>M</t>
  </si>
  <si>
    <t>BET.Z06M19</t>
  </si>
  <si>
    <t>BETONOVÁ DLAŽBA , VÝŠKA 6CM, COLORMIX BRILANT</t>
  </si>
  <si>
    <t>online mat.</t>
  </si>
  <si>
    <t>1175314266</t>
  </si>
  <si>
    <t>26,02*1,1 'Přepočtené koeficientem množství</t>
  </si>
  <si>
    <t>Úpravy povrchů, podlahy a osazování výplní</t>
  </si>
  <si>
    <t>49</t>
  </si>
  <si>
    <t>612131101</t>
  </si>
  <si>
    <t>Cementový postřik vnitřních stěn nanášený celoplošně ručně</t>
  </si>
  <si>
    <t>-1198472624</t>
  </si>
  <si>
    <t>Podkladní a spojovací vrstva vnitřních omítaných ploch cementový postřik nanášený ručně celoplošně stěn</t>
  </si>
  <si>
    <t>https://podminky.urs.cz/item/CS_URS_2024_01/612131101</t>
  </si>
  <si>
    <t>S01</t>
  </si>
  <si>
    <t>25,722*2</t>
  </si>
  <si>
    <t>17,760</t>
  </si>
  <si>
    <t>50</t>
  </si>
  <si>
    <t>612321341</t>
  </si>
  <si>
    <t>Vápenocementová omítka štuková dvouvrstvá vnitřních stěn nanášená strojně</t>
  </si>
  <si>
    <t>1058777658</t>
  </si>
  <si>
    <t>Omítka vápenocementová vnitřních ploch nanášená strojně dvouvrstvá, tloušťky jádrové omítky do 10 mm a tloušťky štuku do 3 mm štuková svislých konstrukcí stěn</t>
  </si>
  <si>
    <t>https://podminky.urs.cz/item/CS_URS_2024_01/612321341</t>
  </si>
  <si>
    <t>51</t>
  </si>
  <si>
    <t>612321391</t>
  </si>
  <si>
    <t>Příplatek k vápenocementové omítce vnitřních stěn za každých dalších 5 mm tloušťky strojně</t>
  </si>
  <si>
    <t>286796770</t>
  </si>
  <si>
    <t>Omítka vápenocementová vnitřních ploch nanášená strojně Příplatek k cenám za každých dalších i započatých 5 mm tloušťky omítky přes 10 mm stěn</t>
  </si>
  <si>
    <t>https://podminky.urs.cz/item/CS_URS_2024_01/612321391</t>
  </si>
  <si>
    <t>51,444*2 'Přepočtené koeficientem množství</t>
  </si>
  <si>
    <t>52</t>
  </si>
  <si>
    <t>612325225</t>
  </si>
  <si>
    <t>Vápenocementová štuková omítka malých ploch přes 1 do 4 m2 na stěnách</t>
  </si>
  <si>
    <t>1837216205</t>
  </si>
  <si>
    <t>Vápenocementová omítka jednotlivých malých ploch štuková na stěnách, plochy jednotlivě přes 1,0 do 4 m2</t>
  </si>
  <si>
    <t>https://podminky.urs.cz/item/CS_URS_2024_01/612325225</t>
  </si>
  <si>
    <t>53</t>
  </si>
  <si>
    <t>612325302</t>
  </si>
  <si>
    <t>Vápenocementová štuková omítka ostění nebo nadpraží</t>
  </si>
  <si>
    <t>809292041</t>
  </si>
  <si>
    <t>Vápenocementová omítka ostění nebo nadpraží štuková</t>
  </si>
  <si>
    <t>https://podminky.urs.cz/item/CS_URS_2024_01/612325302</t>
  </si>
  <si>
    <t>(0,6+0,5)*(1,65+2,175*2)</t>
  </si>
  <si>
    <t>0,4*(1,5+2,1*2)</t>
  </si>
  <si>
    <t>54</t>
  </si>
  <si>
    <t>621131121</t>
  </si>
  <si>
    <t>Penetrační nátěr vnějších podhledů nanášený ručně</t>
  </si>
  <si>
    <t>995533413</t>
  </si>
  <si>
    <t>Podkladní a spojovací vrstva vnějších omítaných ploch penetrace nanášená ručně podhledů</t>
  </si>
  <si>
    <t>https://podminky.urs.cz/item/CS_URS_2024_01/621131121</t>
  </si>
  <si>
    <t>55</t>
  </si>
  <si>
    <t>621151031</t>
  </si>
  <si>
    <t>Penetrační silikonový nátěr vnějších pastovitých tenkovrstvých omítek podhledů</t>
  </si>
  <si>
    <t>1994664916</t>
  </si>
  <si>
    <t>Penetrační nátěr vnějších pastovitých tenkovrstvých omítek silikonový podhledů</t>
  </si>
  <si>
    <t>https://podminky.urs.cz/item/CS_URS_2024_01/621151031</t>
  </si>
  <si>
    <t>56</t>
  </si>
  <si>
    <t>621221021</t>
  </si>
  <si>
    <t>Montáž kontaktního zateplení vnějších podhledů lepením a mechanickým kotvením desek z minerální vlny s podélnou orientací do betonu a zdiva tl přes 80 do 120 mm</t>
  </si>
  <si>
    <t>250756936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</si>
  <si>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80 do 120 mm</t>
  </si>
  <si>
    <t>https://podminky.urs.cz/item/CS_URS_2024_01/621221021</t>
  </si>
  <si>
    <t>0,5*3,1</t>
  </si>
  <si>
    <t>57</t>
  </si>
  <si>
    <t>63142025</t>
  </si>
  <si>
    <t>deska tepelně izolační minerální kontaktních fasád podélné vlákno λ=0,035-0,036 tl 100mm</t>
  </si>
  <si>
    <t>614268322</t>
  </si>
  <si>
    <t>1,55*1,1 'Přepočtené koeficientem množství</t>
  </si>
  <si>
    <t>58</t>
  </si>
  <si>
    <t>621531012</t>
  </si>
  <si>
    <t>Tenkovrstvá silikonová zatíraná omítka zrnitost 1,5 mm vnějších podhledů</t>
  </si>
  <si>
    <t>-443682155</t>
  </si>
  <si>
    <t>Omítka tenkovrstvá silikonová vnějších ploch probarvená bez penetrace zatíraná (škrábaná), zrnitost 1,5 mm podhledů</t>
  </si>
  <si>
    <t>https://podminky.urs.cz/item/CS_URS_2024_01/621531012</t>
  </si>
  <si>
    <t>59</t>
  </si>
  <si>
    <t>622131121</t>
  </si>
  <si>
    <t>Penetrační nátěr vnějších stěn nanášený ručně</t>
  </si>
  <si>
    <t>1332296751</t>
  </si>
  <si>
    <t>Podkladní a spojovací vrstva vnějších omítaných ploch penetrace nanášená ručně stěn</t>
  </si>
  <si>
    <t>https://podminky.urs.cz/item/CS_URS_2024_01/622131121</t>
  </si>
  <si>
    <t>154,839</t>
  </si>
  <si>
    <t>34,317</t>
  </si>
  <si>
    <t>60</t>
  </si>
  <si>
    <t>622135001</t>
  </si>
  <si>
    <t>Vyrovnání podkladu vnějších stěn maltou vápenocementovou tl do 10 mm</t>
  </si>
  <si>
    <t>420265251</t>
  </si>
  <si>
    <t>Vyrovnání nerovností podkladu vnějších omítaných ploch maltou, tloušťky do 10 mm vápenocementovou stěn</t>
  </si>
  <si>
    <t>https://podminky.urs.cz/item/CS_URS_2024_01/622135001</t>
  </si>
  <si>
    <t>4*2</t>
  </si>
  <si>
    <t>61</t>
  </si>
  <si>
    <t>622135091</t>
  </si>
  <si>
    <t>Příplatek k vyrovnání vnějších stěn maltou vápenocementovou za každých dalších 5 mm tl</t>
  </si>
  <si>
    <t>327062190</t>
  </si>
  <si>
    <t>Vyrovnání nerovností podkladu vnějších omítaných ploch tmelem, tloušťky do 2 mm Příplatek k ceně za každých dalších 5 mm tloušťky podkladní vrstvy přes 10 mm maltou vápenocementovou stěn</t>
  </si>
  <si>
    <t>https://podminky.urs.cz/item/CS_URS_2024_01/622135091</t>
  </si>
  <si>
    <t>8*20 'Přepočtené koeficientem množství</t>
  </si>
  <si>
    <t>62</t>
  </si>
  <si>
    <t>622142001</t>
  </si>
  <si>
    <t>Sklovláknité pletivo vnějších stěn vtlačené do tmelu</t>
  </si>
  <si>
    <t>1481588184</t>
  </si>
  <si>
    <t>Pletivo vnějších ploch v ploše nebo pruzích, na plném podkladu sklovláknité vtlačené do tmelu stěn</t>
  </si>
  <si>
    <t>https://podminky.urs.cz/item/CS_URS_2024_01/622142001</t>
  </si>
  <si>
    <t>sokl</t>
  </si>
  <si>
    <t>0,25*(3,98*2+3,1*2)-1,5*0,25</t>
  </si>
  <si>
    <t>0,5*0,25*2</t>
  </si>
  <si>
    <t>63</t>
  </si>
  <si>
    <t>622151021</t>
  </si>
  <si>
    <t>Penetrační akrylátový nátěr vnějších mozaikových tenkovrstvých omítek stěn</t>
  </si>
  <si>
    <t>1716836766</t>
  </si>
  <si>
    <t>Penetrační nátěr vnějších pastovitých tenkovrstvých omítek mozaikových akrylátový stěn</t>
  </si>
  <si>
    <t>https://podminky.urs.cz/item/CS_URS_2024_01/622151021</t>
  </si>
  <si>
    <t>64</t>
  </si>
  <si>
    <t>622151031</t>
  </si>
  <si>
    <t>Penetrační silikonový nátěr vnějších pastovitých tenkovrstvých omítek stěn</t>
  </si>
  <si>
    <t>1167617148</t>
  </si>
  <si>
    <t>Penetrační nátěr vnějších pastovitých tenkovrstvých omítek silikonový stěn</t>
  </si>
  <si>
    <t>https://podminky.urs.cz/item/CS_URS_2024_01/622151031</t>
  </si>
  <si>
    <t>65</t>
  </si>
  <si>
    <t>622221021</t>
  </si>
  <si>
    <t>Montáž kontaktního zateplení vnějších stěn lepením a mechanickým kotvením TI z minerální vlny s podélnou orientací do zdiva a betonu tl přes 80 do 120 mm</t>
  </si>
  <si>
    <t>877731546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</si>
  <si>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</si>
  <si>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https://podminky.urs.cz/item/CS_URS_2024_01/622221021</t>
  </si>
  <si>
    <t>7,35*(0,575+0,5+0,5+0,275)</t>
  </si>
  <si>
    <t>(1,15+3,15)*3,1</t>
  </si>
  <si>
    <t>11,85*(3,1+3,98*2)</t>
  </si>
  <si>
    <t>-1,5*2,1</t>
  </si>
  <si>
    <t>66</t>
  </si>
  <si>
    <t>1404568199</t>
  </si>
  <si>
    <t>154,839*1,1 'Přepočtené koeficientem množství</t>
  </si>
  <si>
    <t>67</t>
  </si>
  <si>
    <t>622222051</t>
  </si>
  <si>
    <t>Montáž kontaktního zateplení vnějšího ostění, nadpraží nebo parapetu hl. špalety do 400 mm lepením desek z minerální vlny tl do 40 mm</t>
  </si>
  <si>
    <t>1231739206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</si>
  <si>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</si>
  <si>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https://podminky.urs.cz/item/CS_URS_2024_01/622222051</t>
  </si>
  <si>
    <t>1,5+2,1*2</t>
  </si>
  <si>
    <t>68</t>
  </si>
  <si>
    <t>63142020</t>
  </si>
  <si>
    <t>deska tepelně izolační minerální kontaktních fasád podélné vlákno λ=0,035-0,036 tl 40mm</t>
  </si>
  <si>
    <t>1125497643</t>
  </si>
  <si>
    <t>5,7*0,5</t>
  </si>
  <si>
    <t>2,85*1,1 'Přepočtené koeficientem množství</t>
  </si>
  <si>
    <t>69</t>
  </si>
  <si>
    <t>622252002</t>
  </si>
  <si>
    <t>Montáž profilů kontaktního zateplení lepených</t>
  </si>
  <si>
    <t>-1496819207</t>
  </si>
  <si>
    <t>Montáž profilů kontaktního zateplení ostatních stěnových, dilatačních apod. lepených do tmelu</t>
  </si>
  <si>
    <t>https://podminky.urs.cz/item/CS_URS_2024_01/622252002</t>
  </si>
  <si>
    <t>70</t>
  </si>
  <si>
    <t>59051486</t>
  </si>
  <si>
    <t>profil rohový PVC 15x15mm s výztužnou tkaninou š 100mm pro ETICS</t>
  </si>
  <si>
    <t>17589353</t>
  </si>
  <si>
    <t>2,1*2</t>
  </si>
  <si>
    <t>11,85*4</t>
  </si>
  <si>
    <t>0,25*4</t>
  </si>
  <si>
    <t>52,6*1,05 'Přepočtené koeficientem množství</t>
  </si>
  <si>
    <t>71</t>
  </si>
  <si>
    <t>28342205</t>
  </si>
  <si>
    <t>profil začišťovací PVC 6mm s výztužnou tkaninou pro ostění ETICS</t>
  </si>
  <si>
    <t>-792864201</t>
  </si>
  <si>
    <t>5,7*1,05 'Přepočtené koeficientem množství</t>
  </si>
  <si>
    <t>72</t>
  </si>
  <si>
    <t>59051502</t>
  </si>
  <si>
    <t>profil dilatační rohový PVC s výztužnou tkaninou pro ETICS</t>
  </si>
  <si>
    <t>-1890401037</t>
  </si>
  <si>
    <t>7,35*2</t>
  </si>
  <si>
    <t>14,7*1,05 'Přepočtené koeficientem množství</t>
  </si>
  <si>
    <t>73</t>
  </si>
  <si>
    <t>59051510</t>
  </si>
  <si>
    <t>profil začišťovací s okapnicí PVC s výztužnou tkaninou pro nadpraží ETICS</t>
  </si>
  <si>
    <t>1620653899</t>
  </si>
  <si>
    <t>1,5*1,05 'Přepočtené koeficientem množství</t>
  </si>
  <si>
    <t>74</t>
  </si>
  <si>
    <t>622511112</t>
  </si>
  <si>
    <t>Tenkovrstvá akrylátová mozaiková střednězrnná omítka vnějších stěn</t>
  </si>
  <si>
    <t>-178062086</t>
  </si>
  <si>
    <t>Omítka tenkovrstvá akrylátová vnějších ploch probarvená bez penetrace mozaiková střednězrnná stěn</t>
  </si>
  <si>
    <t>https://podminky.urs.cz/item/CS_URS_2024_01/622511112</t>
  </si>
  <si>
    <t>75</t>
  </si>
  <si>
    <t>622525105</t>
  </si>
  <si>
    <t>Tenkovrstvá omítka malých ploch přes 1 do 4 m2 na stěnách</t>
  </si>
  <si>
    <t>-666115151</t>
  </si>
  <si>
    <t>Omítka tenkovrstvá jednotlivých malých ploch silikátová, akrylátová, silikonová nebo silikonsilikátová stěn, plochy jednotlivě přes 1,0 do 4,0 m2</t>
  </si>
  <si>
    <t>https://podminky.urs.cz/item/CS_URS_2024_01/622525105</t>
  </si>
  <si>
    <t>76</t>
  </si>
  <si>
    <t>622531012</t>
  </si>
  <si>
    <t>Tenkovrstvá silikonová zatíraná omítka zrnitost 1,5 mm vnějších stěn</t>
  </si>
  <si>
    <t>-1251271619</t>
  </si>
  <si>
    <t>Omítka tenkovrstvá silikonová vnějších ploch probarvená bez penetrace zatíraná (škrábaná), zrnitost 1,5 mm stěn</t>
  </si>
  <si>
    <t>https://podminky.urs.cz/item/CS_URS_2024_01/622531012</t>
  </si>
  <si>
    <t>154,839+2,85</t>
  </si>
  <si>
    <t>77</t>
  </si>
  <si>
    <t>632451214</t>
  </si>
  <si>
    <t>Potěr cementový samonivelační litý C20 tl přes 45 do 50 mm</t>
  </si>
  <si>
    <t>-422368335</t>
  </si>
  <si>
    <t>Potěr cementový samonivelační litý tř. C 20, tl. přes 45 do 50 mm</t>
  </si>
  <si>
    <t>https://podminky.urs.cz/item/CS_URS_2024_01/632451214</t>
  </si>
  <si>
    <t>P01</t>
  </si>
  <si>
    <t>2,1*2,98</t>
  </si>
  <si>
    <t>P02</t>
  </si>
  <si>
    <t>1,65*1,5*2</t>
  </si>
  <si>
    <t>78</t>
  </si>
  <si>
    <t>632451291</t>
  </si>
  <si>
    <t>Příplatek k cementovému samonivelačnímu litému potěru C20 ZKD 5 mm tl přes 50 mm</t>
  </si>
  <si>
    <t>-703059632</t>
  </si>
  <si>
    <t>Potěr cementový samonivelační litý Příplatek k cenám za každých dalších i započatých 5 mm tloušťky přes 50 mm tř. C 20</t>
  </si>
  <si>
    <t>https://podminky.urs.cz/item/CS_URS_2024_01/632451291</t>
  </si>
  <si>
    <t>2,1*2,98*10</t>
  </si>
  <si>
    <t>1,65*1,5*2*2</t>
  </si>
  <si>
    <t>79</t>
  </si>
  <si>
    <t>637121112</t>
  </si>
  <si>
    <t>Okapový chodník z kačírku tl 150 mm s udusáním</t>
  </si>
  <si>
    <t>1455426572</t>
  </si>
  <si>
    <t>Okapový chodník z kameniva s udusáním a urovnáním povrchu z kačírku tl. 150 mm</t>
  </si>
  <si>
    <t>https://podminky.urs.cz/item/CS_URS_2024_01/637121112</t>
  </si>
  <si>
    <t>0,4*4,5</t>
  </si>
  <si>
    <t>80</t>
  </si>
  <si>
    <t>637311112</t>
  </si>
  <si>
    <t>Okapový chodník z betonových chodníkových obrubníků stojatých lože kamenivo</t>
  </si>
  <si>
    <t>-207680243</t>
  </si>
  <si>
    <t>Okapový chodník z obrubníků betonových chodníkových, se zalitím spár cementovou maltou do lože z kameniva těženého, z obrubníků stojatých</t>
  </si>
  <si>
    <t>https://podminky.urs.cz/item/CS_URS_2024_01/637311112</t>
  </si>
  <si>
    <t>1,3+0,3</t>
  </si>
  <si>
    <t>81</t>
  </si>
  <si>
    <t>642942611</t>
  </si>
  <si>
    <t>Osazování zárubní nebo rámů dveřních kovových do 2,5 m2 na montážní pěnu</t>
  </si>
  <si>
    <t>-1466128799</t>
  </si>
  <si>
    <t>Osazování zárubní nebo rámů kovových dveřních lisovaných nebo z úhelníků bez dveřních křídel na montážní pěnu, plochy otvoru do 2,5 m2</t>
  </si>
  <si>
    <t>https://podminky.urs.cz/item/CS_URS_2024_01/642942611</t>
  </si>
  <si>
    <t>D01</t>
  </si>
  <si>
    <t>D04</t>
  </si>
  <si>
    <t>82</t>
  </si>
  <si>
    <t>55331557</t>
  </si>
  <si>
    <t>zárubeň jednokřídlá ocelová pro zdění s protipožární úpravou tl stěny 75-100mm rozměru 800/1970, 2100mm</t>
  </si>
  <si>
    <t>406705360</t>
  </si>
  <si>
    <t>P</t>
  </si>
  <si>
    <t>Poznámka k položce:_x000d_
YZP s PP ochranou</t>
  </si>
  <si>
    <t>83</t>
  </si>
  <si>
    <t>55331562</t>
  </si>
  <si>
    <t>zárubeň jednokřídlá ocelová pro zdění s protipožární úpravou tl stěny 110-150mm rozměru 800/1970, 2100mm</t>
  </si>
  <si>
    <t>8859774</t>
  </si>
  <si>
    <t>84</t>
  </si>
  <si>
    <t>642942721</t>
  </si>
  <si>
    <t>Osazování zárubní nebo rámů dveřních kovových přes 2,5 do 4,5 m2 na montážní pěnu</t>
  </si>
  <si>
    <t>336891458</t>
  </si>
  <si>
    <t>Osazování zárubní nebo rámů kovových dveřních lisovaných nebo z úhelníků bez dveřních křídel na montážní pěnu, plochy otvoru přes 2,5 do 4,5 m2</t>
  </si>
  <si>
    <t>https://podminky.urs.cz/item/CS_URS_2024_01/642942721</t>
  </si>
  <si>
    <t>Poznámka k položce:_x000d_
zárubeň v ceně dveří</t>
  </si>
  <si>
    <t>D02</t>
  </si>
  <si>
    <t>D03</t>
  </si>
  <si>
    <t>Ostatní konstrukce a práce, bourání</t>
  </si>
  <si>
    <t>85</t>
  </si>
  <si>
    <t>941311112</t>
  </si>
  <si>
    <t>Montáž lešení řadového modulového lehkého zatížení do 200 kg/m2 š od 0,6 do 0,9 m v přes 10 do 25 m</t>
  </si>
  <si>
    <t>272092793</t>
  </si>
  <si>
    <t>Lešení řadové modulové lehké pracovní s podlahami s provozním zatížením tř. 3 do 200 kg/m2 šířky tř. SW06 od 0,6 do 0,9 m výšky přes 10 do 25 m montáž</t>
  </si>
  <si>
    <t>https://podminky.urs.cz/item/CS_URS_2024_01/941311112</t>
  </si>
  <si>
    <t>12*(4*2+5)</t>
  </si>
  <si>
    <t>86</t>
  </si>
  <si>
    <t>941311212</t>
  </si>
  <si>
    <t>Příplatek k lešení řadovému modulovému lehkému do 200 kg/m2 š od 0,6 do 0,9 m v přes 10 do 25 m za každý den použití</t>
  </si>
  <si>
    <t>264463322</t>
  </si>
  <si>
    <t>Lešení řadové modulové lehké pracovní s podlahami s provozním zatížením tř. 3 do 200 kg/m2 šířky tř. SW06 od 0,6 do 0,9 m výšky přes 10 do 25 m příplatek k ceně za každý den použití</t>
  </si>
  <si>
    <t>https://podminky.urs.cz/item/CS_URS_2024_01/941311212</t>
  </si>
  <si>
    <t>156*90 'Přepočtené koeficientem množství</t>
  </si>
  <si>
    <t>87</t>
  </si>
  <si>
    <t>941311312</t>
  </si>
  <si>
    <t>Odborná prohlídka lešení řadového modulového lehkého s podlahami zatížení do 200 kg/m2 š od 0,6 do 0,9 m v do 25 m pl do 500 m2 zakryté sítěmi</t>
  </si>
  <si>
    <t>115256354</t>
  </si>
  <si>
    <t>Odborná prohlídka lešení řadového modulového lehkého pracovního s podlahami s provozním zatížením tř. 3 do 200 kg/m2 šířky tř. SW06 přes 0,6 do 0,9 m výšky do 25 m, celkové plochy do 500 m2 zakrytého sítěmi</t>
  </si>
  <si>
    <t>https://podminky.urs.cz/item/CS_URS_2024_01/941311312</t>
  </si>
  <si>
    <t>88</t>
  </si>
  <si>
    <t>941311812</t>
  </si>
  <si>
    <t>Demontáž lešení řadového modulového lehkého zatížení do 200 kg/m2 š od 0,6 do 0,9 m v přes 10 do 25 m</t>
  </si>
  <si>
    <t>-1070361625</t>
  </si>
  <si>
    <t>Lešení řadové modulové lehké pracovní s podlahami s provozním zatížením tř. 3 do 200 kg/m2 šířky tř. SW06 od 0,6 do 0,9 m výšky přes 10 do 25 m demontáž</t>
  </si>
  <si>
    <t>https://podminky.urs.cz/item/CS_URS_2024_01/941311812</t>
  </si>
  <si>
    <t>89</t>
  </si>
  <si>
    <t>944511111</t>
  </si>
  <si>
    <t>Montáž ochranné sítě z textilie z umělých vláken</t>
  </si>
  <si>
    <t>1097082540</t>
  </si>
  <si>
    <t>Síť ochranná zavěšená na konstrukci lešení z textilie z umělých vláken montáž</t>
  </si>
  <si>
    <t>https://podminky.urs.cz/item/CS_URS_2024_01/944511111</t>
  </si>
  <si>
    <t>90</t>
  </si>
  <si>
    <t>944511211</t>
  </si>
  <si>
    <t>Příplatek k ochranné síti za každý den použití</t>
  </si>
  <si>
    <t>-1569311674</t>
  </si>
  <si>
    <t>Síť ochranná zavěšená na konstrukci lešení z textilie z umělých vláken příplatek k ceně za každý den použití</t>
  </si>
  <si>
    <t>https://podminky.urs.cz/item/CS_URS_2024_01/944511211</t>
  </si>
  <si>
    <t>91</t>
  </si>
  <si>
    <t>944511811</t>
  </si>
  <si>
    <t>Demontáž ochranné sítě z textilie z umělých vláken</t>
  </si>
  <si>
    <t>-1020108417</t>
  </si>
  <si>
    <t>Síť ochranná zavěšená na konstrukci lešení z textilie z umělých vláken demontáž</t>
  </si>
  <si>
    <t>https://podminky.urs.cz/item/CS_URS_2024_01/944511811</t>
  </si>
  <si>
    <t>92</t>
  </si>
  <si>
    <t>949101111</t>
  </si>
  <si>
    <t>Lešení pomocné pro objekty pozemních staveb s lešeňovou podlahou v do 1,9 m zatížení do 150 kg/m2</t>
  </si>
  <si>
    <t>1119716423</t>
  </si>
  <si>
    <t>Lešení pomocné pracovní pro objekty pozemních staveb pro zatížení do 150 kg/m2, o výšce lešeňové podlahy do 1,9 m</t>
  </si>
  <si>
    <t>https://podminky.urs.cz/item/CS_URS_2024_01/949101111</t>
  </si>
  <si>
    <t>3,9*1,2*2*2</t>
  </si>
  <si>
    <t>2,0*1,2*3</t>
  </si>
  <si>
    <t>93</t>
  </si>
  <si>
    <t>952901111</t>
  </si>
  <si>
    <t>Vyčištění budov bytové a občanské výstavby při výšce podlaží do 4 m</t>
  </si>
  <si>
    <t>1552390428</t>
  </si>
  <si>
    <t>Vyčištění budov nebo objektů před předáním do užívání budov bytové nebo občanské výstavby, světlé výšky podlaží do 4 m</t>
  </si>
  <si>
    <t>https://podminky.urs.cz/item/CS_URS_2024_01/952901111</t>
  </si>
  <si>
    <t>4,05*(6,705+1,2)+20</t>
  </si>
  <si>
    <t>42,27+20,37</t>
  </si>
  <si>
    <t>42,37+19,03</t>
  </si>
  <si>
    <t>94</t>
  </si>
  <si>
    <t>953942121</t>
  </si>
  <si>
    <t>Osazování ochranných úhelníků</t>
  </si>
  <si>
    <t>859915077</t>
  </si>
  <si>
    <t>Osazování drobných kovových předmětů se zalitím maltou cementovou, do vysekaných kapes nebo připravených otvorů ochranných úhelníků</t>
  </si>
  <si>
    <t>https://podminky.urs.cz/item/CS_URS_2024_01/953942121</t>
  </si>
  <si>
    <t>ZA01</t>
  </si>
  <si>
    <t>95</t>
  </si>
  <si>
    <t>ochranný rohový profil hliníkový š. 50mm
L50/50/2 -2,0m</t>
  </si>
  <si>
    <t>vlastní</t>
  </si>
  <si>
    <t>1122808989</t>
  </si>
  <si>
    <t>96</t>
  </si>
  <si>
    <t>962031132</t>
  </si>
  <si>
    <t>Bourání příček nebo přizdívek z cihel pálených tl do 100 mm</t>
  </si>
  <si>
    <t>446093733</t>
  </si>
  <si>
    <t>Bourání příček nebo přizdívek z cihel pálených plných nebo dutých, tl. do 100 mm</t>
  </si>
  <si>
    <t>https://podminky.urs.cz/item/CS_URS_2024_01/962031132</t>
  </si>
  <si>
    <t>1,86*2,55*2-0,8*1,97*2</t>
  </si>
  <si>
    <t>97</t>
  </si>
  <si>
    <t>968072455</t>
  </si>
  <si>
    <t>Vybourání kovových dveřních zárubní pl do 2 m2</t>
  </si>
  <si>
    <t>-1261680706</t>
  </si>
  <si>
    <t>Vybourání kovových rámů oken s křídly, dveřních zárubní, vrat, stěn, ostění nebo obkladů dveřních zárubní, plochy do 2 m2</t>
  </si>
  <si>
    <t>https://podminky.urs.cz/item/CS_URS_2024_01/968072455</t>
  </si>
  <si>
    <t>0,8*1,97*3</t>
  </si>
  <si>
    <t>0,8*1,97*2</t>
  </si>
  <si>
    <t>98</t>
  </si>
  <si>
    <t>968082016</t>
  </si>
  <si>
    <t>Vybourání plastových rámů oken včetně křídel plochy přes 1 do 2 m2</t>
  </si>
  <si>
    <t>-1608480710</t>
  </si>
  <si>
    <t>Vybourání plastových rámů oken s křídly, dveřních zárubní, vrat rámu oken s křídly, plochy přes 1 do 2 m2</t>
  </si>
  <si>
    <t>https://podminky.urs.cz/item/CS_URS_2024_01/968082016</t>
  </si>
  <si>
    <t>0,86*1,1</t>
  </si>
  <si>
    <t>99</t>
  </si>
  <si>
    <t>968082017</t>
  </si>
  <si>
    <t>Vybourání plastových rámů oken včetně křídel plochy přes 2 do 4 m2</t>
  </si>
  <si>
    <t>-1147665420</t>
  </si>
  <si>
    <t>Vybourání plastových rámů oken s křídly, dveřních zárubní, vrat rámu oken s křídly, plochy přes 2 do 4 m2</t>
  </si>
  <si>
    <t>https://podminky.urs.cz/item/CS_URS_2024_01/968082017</t>
  </si>
  <si>
    <t>1,525*2,175</t>
  </si>
  <si>
    <t>1,65*2,175</t>
  </si>
  <si>
    <t>100</t>
  </si>
  <si>
    <t>971033471</t>
  </si>
  <si>
    <t>Vybourání otvorů ve zdivu cihelném pl do 0,25 m2 na MVC nebo MV tl do 750 mm</t>
  </si>
  <si>
    <t>-852961081</t>
  </si>
  <si>
    <t>Vybourání otvorů ve zdivu základovém nebo nadzákladovém z cihel, tvárnic, příčkovek z cihel pálených na maltu vápennou nebo vápenocementovou plochy do 0,25 m2, tl. do 750 mm</t>
  </si>
  <si>
    <t>https://podminky.urs.cz/item/CS_URS_2024_01/971033471</t>
  </si>
  <si>
    <t>pro výdech u diselagregátu</t>
  </si>
  <si>
    <t>101</t>
  </si>
  <si>
    <t>971033521</t>
  </si>
  <si>
    <t>Vybourání otvorů ve zdivu cihelném pl do 1 m2 na MVC nebo MV tl do 100 mm</t>
  </si>
  <si>
    <t>1928977823</t>
  </si>
  <si>
    <t>Vybourání otvorů ve zdivu základovém nebo nadzákladovém z cihel, tvárnic, příčkovek z cihel pálených na maltu vápennou nebo vápenocementovou plochy do 1 m2, tl. do 100 mm</t>
  </si>
  <si>
    <t>https://podminky.urs.cz/item/CS_URS_2024_01/971033521</t>
  </si>
  <si>
    <t>rozříření dveř</t>
  </si>
  <si>
    <t>0,2*2,0</t>
  </si>
  <si>
    <t>102</t>
  </si>
  <si>
    <t>971033541</t>
  </si>
  <si>
    <t>Vybourání otvorů ve zdivu cihelném pl do 1 m2 na MVC nebo MV tl do 300 mm</t>
  </si>
  <si>
    <t>1116167826</t>
  </si>
  <si>
    <t>Vybourání otvorů ve zdivu základovém nebo nadzákladovém z cihel, tvárnic, příčkovek z cihel pálených na maltu vápennou nebo vápenocementovou plochy do 1 m2, tl. do 300 mm</t>
  </si>
  <si>
    <t>https://podminky.urs.cz/item/CS_URS_2024_01/971033541</t>
  </si>
  <si>
    <t>0,45*2,2*0,3</t>
  </si>
  <si>
    <t>103</t>
  </si>
  <si>
    <t>971033561</t>
  </si>
  <si>
    <t>Vybourání otvorů ve zdivu cihelném pl do 1 m2 na MVC nebo MV tl do 600 mm</t>
  </si>
  <si>
    <t>-919709275</t>
  </si>
  <si>
    <t>Vybourání otvorů ve zdivu základovém nebo nadzákladovém z cihel, tvárnic, příčkovek z cihel pálených na maltu vápennou nebo vápenocementovou plochy do 1 m2, tl. do 600 mm</t>
  </si>
  <si>
    <t>https://podminky.urs.cz/item/CS_URS_2024_01/971033561</t>
  </si>
  <si>
    <t>parapet okna</t>
  </si>
  <si>
    <t>0,6*1,525*0,85</t>
  </si>
  <si>
    <t>0,6*1,65*0,85</t>
  </si>
  <si>
    <t>104</t>
  </si>
  <si>
    <t>973031335</t>
  </si>
  <si>
    <t>Vysekání kapes ve zdivu cihelném na MV nebo MVC pl do 0,16 m2 hl do 300 mm</t>
  </si>
  <si>
    <t>1510100314</t>
  </si>
  <si>
    <t>Vysekání výklenků nebo kapes ve zdivu z cihel na maltu vápennou nebo vápenocementovou kapes, plochy do 0,16 m2, hl. do 300 mm</t>
  </si>
  <si>
    <t>https://podminky.urs.cz/item/CS_URS_2024_01/973031335</t>
  </si>
  <si>
    <t>105</t>
  </si>
  <si>
    <t>974042545</t>
  </si>
  <si>
    <t>Vysekání rýh v dlažbě betonové nebo jiné monolitické hl do 70 mm š do 200 mm</t>
  </si>
  <si>
    <t>-1306918952</t>
  </si>
  <si>
    <t>Vysekání rýh v betonové nebo jiné monolitické dlažbě s betonovým podkladem do hl.70 mm a šířky do 200 mm</t>
  </si>
  <si>
    <t>https://podminky.urs.cz/item/CS_URS_2024_01/974042545</t>
  </si>
  <si>
    <t>drážka pro příčku š. 175 mm dl. 60 mm</t>
  </si>
  <si>
    <t>3,96</t>
  </si>
  <si>
    <t>106</t>
  </si>
  <si>
    <t>993111111</t>
  </si>
  <si>
    <t>Dovoz a odvoz lešení řadového do 10 km včetně naložení a složení</t>
  </si>
  <si>
    <t>1027648142</t>
  </si>
  <si>
    <t>Dovoz a odvoz lešení včetně naložení a složení řadového, na vzdálenost do 10 km</t>
  </si>
  <si>
    <t>https://podminky.urs.cz/item/CS_URS_2024_01/993111111</t>
  </si>
  <si>
    <t>107</t>
  </si>
  <si>
    <t>993111119</t>
  </si>
  <si>
    <t>Příplatek k ceně dovozu a odvozu lešení řadového ZKD 10 km přes 10 km</t>
  </si>
  <si>
    <t>-1385854372</t>
  </si>
  <si>
    <t>Dovoz a odvoz lešení včetně naložení a složení řadového, na vzdálenost Příplatek k ceně za každých dalších i započatých 10 km přes 10 km</t>
  </si>
  <si>
    <t>https://podminky.urs.cz/item/CS_URS_2024_01/993111119</t>
  </si>
  <si>
    <t>156*2 'Přepočtené koeficientem množství</t>
  </si>
  <si>
    <t>997</t>
  </si>
  <si>
    <t>Přesun sutě</t>
  </si>
  <si>
    <t>108</t>
  </si>
  <si>
    <t>997013213</t>
  </si>
  <si>
    <t>Vnitrostaveništní doprava suti a vybouraných hmot pro budovy v přes 9 do 12 m ručně</t>
  </si>
  <si>
    <t>1670042408</t>
  </si>
  <si>
    <t>Vnitrostaveništní doprava suti a vybouraných hmot vodorovně do 50 m s naložením ručně pro budovy a haly výšky přes 9 do 12 m</t>
  </si>
  <si>
    <t>https://podminky.urs.cz/item/CS_URS_2024_01/997013213</t>
  </si>
  <si>
    <t>22,678-14,918</t>
  </si>
  <si>
    <t>109</t>
  </si>
  <si>
    <t>997013501</t>
  </si>
  <si>
    <t>Odvoz suti a vybouraných hmot na skládku nebo meziskládku do 1 km se složením</t>
  </si>
  <si>
    <t>136272750</t>
  </si>
  <si>
    <t>Odvoz suti a vybouraných hmot na skládku nebo meziskládku se složením, na vzdálenost do 1 km</t>
  </si>
  <si>
    <t>https://podminky.urs.cz/item/CS_URS_2024_01/997013501</t>
  </si>
  <si>
    <t>110</t>
  </si>
  <si>
    <t>997013509</t>
  </si>
  <si>
    <t>Příplatek k odvozu suti a vybouraných hmot na skládku ZKD 1 km přes 1 km</t>
  </si>
  <si>
    <t>829713519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</si>
  <si>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</si>
  <si>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</si>
  <si>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7,76*19 'Přepočtené koeficientem množství</t>
  </si>
  <si>
    <t>111</t>
  </si>
  <si>
    <t>997013813</t>
  </si>
  <si>
    <t>Poplatek za uložení na skládce (skládkovné) stavebního odpadu z plastických hmot kód odpadu 17 02 03</t>
  </si>
  <si>
    <t>1775674143</t>
  </si>
  <si>
    <t>Poplatek za uložení stavebního odpadu na skládce (skládkovné) z plastických hmot zatříděného do Katalogu odpadů pod kódem 17 02 03</t>
  </si>
  <si>
    <t>https://podminky.urs.cz/item/CS_URS_2024_01/997013813</t>
  </si>
  <si>
    <t>0,056+0,352</t>
  </si>
  <si>
    <t>112</t>
  </si>
  <si>
    <t>997013861</t>
  </si>
  <si>
    <t>Poplatek za uložení stavebního odpadu na recyklační skládce (skládkovné) z prostého betonu kód odpadu 17 01 01</t>
  </si>
  <si>
    <t>1421239540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</si>
  <si>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</si>
  <si>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</si>
  <si>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113</t>
  </si>
  <si>
    <t>997013863</t>
  </si>
  <si>
    <t>Poplatek za uložení stavebního odpadu na recyklační skládce (skládkovné) cihelného kód odpadu 17 01 02</t>
  </si>
  <si>
    <t>327520791</t>
  </si>
  <si>
    <t>Poplatek za uložení stavebního odpadu na recyklační skládce (skládkovné) cihelného zatříděného do Katalogu odpadů pod kódem 17 01 02</t>
  </si>
  <si>
    <t>https://podminky.urs.cz/item/CS_URS_2024_01/997013863</t>
  </si>
  <si>
    <t>1,146+0,535+2,916+0,248</t>
  </si>
  <si>
    <t>114</t>
  </si>
  <si>
    <t>997013871</t>
  </si>
  <si>
    <t>Poplatek za uložení stavebního odpadu na recyklační skládce (skládkovné) směsného stavebního a demoličního kód odpadu 17 09 04</t>
  </si>
  <si>
    <t>-604268553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</si>
  <si>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</si>
  <si>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</si>
  <si>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-0,408</t>
  </si>
  <si>
    <t>-1,349</t>
  </si>
  <si>
    <t>-4,845</t>
  </si>
  <si>
    <t>115</t>
  </si>
  <si>
    <t>997221571</t>
  </si>
  <si>
    <t>Vodorovná doprava vybouraných hmot do 1 km</t>
  </si>
  <si>
    <t>-1539735321</t>
  </si>
  <si>
    <t>Vodorovná doprava vybouraných hmot bez naložení, ale se složením a s hrubým urovnáním na vzdálenost do 1 km</t>
  </si>
  <si>
    <t>https://podminky.urs.cz/item/CS_URS_2024_01/997221571</t>
  </si>
  <si>
    <t>116</t>
  </si>
  <si>
    <t>997221579</t>
  </si>
  <si>
    <t>Příplatek ZKD 1 km u vodorovné dopravy vybouraných hmot</t>
  </si>
  <si>
    <t>1402597913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</si>
  <si>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</si>
  <si>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</si>
  <si>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14,918*5 'Přepočtené koeficientem množství</t>
  </si>
  <si>
    <t>117</t>
  </si>
  <si>
    <t>997221612</t>
  </si>
  <si>
    <t>Nakládání vybouraných hmot na dopravní prostředky pro vodorovnou dopravu</t>
  </si>
  <si>
    <t>-1033177222</t>
  </si>
  <si>
    <t>Nakládání na dopravní prostředky pro vodorovnou dopravu vybouraných hmot</t>
  </si>
  <si>
    <t>https://podminky.urs.cz/item/CS_URS_2024_01/997221612</t>
  </si>
  <si>
    <t>Poznámka k položce:_x000d_
panely</t>
  </si>
  <si>
    <t>998</t>
  </si>
  <si>
    <t>Přesun hmot</t>
  </si>
  <si>
    <t>118</t>
  </si>
  <si>
    <t>998018002</t>
  </si>
  <si>
    <t>Přesun hmot pro budovy ruční pro budovy v přes 6 do 12 m</t>
  </si>
  <si>
    <t>-2061781443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</si>
  <si>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</si>
  <si>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https://podminky.urs.cz/item/CS_URS_2024_01/998018002</t>
  </si>
  <si>
    <t>PSV</t>
  </si>
  <si>
    <t>Práce a dodávky PSV</t>
  </si>
  <si>
    <t>711</t>
  </si>
  <si>
    <t>Izolace proti vodě, vlhkosti a plynům</t>
  </si>
  <si>
    <t>119</t>
  </si>
  <si>
    <t>711191001</t>
  </si>
  <si>
    <t>Provedení adhezního můstku na vodorovné ploše</t>
  </si>
  <si>
    <t>954035700</t>
  </si>
  <si>
    <t>Provedení nátěru adhezního můstku na ploše vodorovné V</t>
  </si>
  <si>
    <t>https://podminky.urs.cz/item/CS_URS_2024_01/711191001</t>
  </si>
  <si>
    <t>2,1*2,98*2</t>
  </si>
  <si>
    <t>120</t>
  </si>
  <si>
    <t>711191011</t>
  </si>
  <si>
    <t>Provedení adhezního můstku na svislé ploše</t>
  </si>
  <si>
    <t>1018533363</t>
  </si>
  <si>
    <t>Provedení nátěru adhezního můstku na ploše svislé S</t>
  </si>
  <si>
    <t>https://podminky.urs.cz/item/CS_URS_2024_01/711191011</t>
  </si>
  <si>
    <t>1,9*(2,9*2+3,78*2)</t>
  </si>
  <si>
    <t>121</t>
  </si>
  <si>
    <t>SCM.7830</t>
  </si>
  <si>
    <t>hloubková penetrace nano-- s hloubkovým účinkem, hydrofobní, vodou ředitelný</t>
  </si>
  <si>
    <t>litr</t>
  </si>
  <si>
    <t>241985746</t>
  </si>
  <si>
    <t>58,762*0,05 'Přepočtené koeficientem množství</t>
  </si>
  <si>
    <t>122</t>
  </si>
  <si>
    <t>711191201</t>
  </si>
  <si>
    <t>Provedení izolace proti zemní vlhkosti hydroizolační stěrkou vodorovné na betonu, 2 vrstvy</t>
  </si>
  <si>
    <t>1832254621</t>
  </si>
  <si>
    <t>Provedení izolace proti zemní vlhkosti hydroizolační stěrkou na ploše vodorovné V dvouvrstvá na betonu</t>
  </si>
  <si>
    <t>https://podminky.urs.cz/item/CS_URS_2024_01/711191201</t>
  </si>
  <si>
    <t>123</t>
  </si>
  <si>
    <t>SKA.434467</t>
  </si>
  <si>
    <t>Stěrková hydroizolace silnovrstvá -1komponentní vodotěsná stěrka na bázi polymerem modifikované bitumenové emulze s polystyrénovým plnivem, bez rozpouštědel.</t>
  </si>
  <si>
    <t>1632539164</t>
  </si>
  <si>
    <t>10,962*6 'Přepočtené koeficientem množství</t>
  </si>
  <si>
    <t>124</t>
  </si>
  <si>
    <t>711192202</t>
  </si>
  <si>
    <t>Provedení izolace proti zemní vlhkosti hydroizolační stěrkou svislé na zdivu, 2 vrstvy</t>
  </si>
  <si>
    <t>-662237013</t>
  </si>
  <si>
    <t>Provedení izolace proti zemní vlhkosti hydroizolační stěrkou na ploše svislé S dvouvrstvá na zdivu</t>
  </si>
  <si>
    <t>https://podminky.urs.cz/item/CS_URS_2024_01/711192202</t>
  </si>
  <si>
    <t>125</t>
  </si>
  <si>
    <t>-1027459540</t>
  </si>
  <si>
    <t>25,384*6 'Přepočtené koeficientem množství</t>
  </si>
  <si>
    <t>126</t>
  </si>
  <si>
    <t>998711112</t>
  </si>
  <si>
    <t>Přesun hmot tonážní pro izolace proti vodě, vlhkosti a plynům s omezením mechanizace v objektech v přes 6 do 12 m</t>
  </si>
  <si>
    <t>1567146589</t>
  </si>
  <si>
    <t>Přesun hmot pro izolace proti vodě, vlhkosti a plynům stanovený z hmotnosti přesunovaného materiálu vodorovná dopravní vzdálenost do 50 m s omezením mechanizace v objektech výšky přes 6 do 12 m</t>
  </si>
  <si>
    <t>https://podminky.urs.cz/item/CS_URS_2024_01/998711112</t>
  </si>
  <si>
    <t>712</t>
  </si>
  <si>
    <t>Povlakové krytiny</t>
  </si>
  <si>
    <t>127</t>
  </si>
  <si>
    <t>712311101</t>
  </si>
  <si>
    <t>Provedení povlakové krytiny střech do 10° za studena lakem penetračním nebo asfaltovým</t>
  </si>
  <si>
    <t>702120371</t>
  </si>
  <si>
    <t>Provedení povlakové krytiny střech plochých do 10° natěradly a tmely za studena nátěrem lakem penetračním nebo asfaltovým</t>
  </si>
  <si>
    <t>https://podminky.urs.cz/item/CS_URS_2024_01/712311101</t>
  </si>
  <si>
    <t>2,4*(3,78-0,25)</t>
  </si>
  <si>
    <t>0,35*(2,4+3,53*2)</t>
  </si>
  <si>
    <t>128</t>
  </si>
  <si>
    <t>11163153</t>
  </si>
  <si>
    <t>emulze asfaltová penetrační</t>
  </si>
  <si>
    <t>-1881848974</t>
  </si>
  <si>
    <t>11,783*0,5 'Přepočtené koeficientem množství</t>
  </si>
  <si>
    <t>129</t>
  </si>
  <si>
    <t>712341559</t>
  </si>
  <si>
    <t>Provedení povlakové krytiny střech do 10° pásy NAIP přitavením v plné ploše</t>
  </si>
  <si>
    <t>-1064369334</t>
  </si>
  <si>
    <t>Provedení povlakové krytiny střech plochých do 10° pásy přitavením NAIP v plné ploše</t>
  </si>
  <si>
    <t>https://podminky.urs.cz/item/CS_URS_2024_01/712341559</t>
  </si>
  <si>
    <t>130</t>
  </si>
  <si>
    <t>62833158</t>
  </si>
  <si>
    <t>pás asfaltový natavitelný oxidovaný s vložkou ze skleněné tkaniny typu G200, s jemnozrnným minerálním posypem tl 4,0mm</t>
  </si>
  <si>
    <t>-769502377</t>
  </si>
  <si>
    <t>11,783*1,2 'Přepočtené koeficientem množství</t>
  </si>
  <si>
    <t>131</t>
  </si>
  <si>
    <t>712363352</t>
  </si>
  <si>
    <t>Povlakové krytiny střech do 10° z tvarovaných poplastovaných lišt délky 2 m koutová lišta vnitřní rš 100 mm</t>
  </si>
  <si>
    <t>-253327976</t>
  </si>
  <si>
    <t>Povlakové krytiny střech plochých do 10° z tvarovaných poplastovaných lišt pro mPVC vnitřní koutová lišta rš 100 mm</t>
  </si>
  <si>
    <t>https://podminky.urs.cz/item/CS_URS_2024_01/712363352</t>
  </si>
  <si>
    <t>KL6</t>
  </si>
  <si>
    <t>132</t>
  </si>
  <si>
    <t>712363353</t>
  </si>
  <si>
    <t>Povlakové krytiny střech do 10° z tvarovaných poplastovaných lišt délky 2 m koutová lišta vnější rš 100 mm</t>
  </si>
  <si>
    <t>-1745191802</t>
  </si>
  <si>
    <t>Povlakové krytiny střech plochých do 10° z tvarovaných poplastovaných lišt pro mPVC vnější koutová lišta rš 100 mm</t>
  </si>
  <si>
    <t>https://podminky.urs.cz/item/CS_URS_2024_01/712363353</t>
  </si>
  <si>
    <t>KL07</t>
  </si>
  <si>
    <t>133</t>
  </si>
  <si>
    <t>712363506</t>
  </si>
  <si>
    <t>Provedení povlak krytiny mechanicky kotvenou do betonu TI tl přes 140 do 200 mm rohové pole, budova v do 18 m</t>
  </si>
  <si>
    <t>1830314701</t>
  </si>
  <si>
    <t>Provedení povlakové krytiny střech plochých do 10° z mechanicky kotvených hydroizolačních fólií včetně položení fólie a horkovzdušného svaření tl. tepelné izolace přes 140 mm do 200 mm budovy výšky do 18 m, kotvené do betonu rohové pole</t>
  </si>
  <si>
    <t>https://podminky.urs.cz/item/CS_URS_2024_01/712363506</t>
  </si>
  <si>
    <t>(0,2+0,25)*(2,4+3,53*2)</t>
  </si>
  <si>
    <t>134</t>
  </si>
  <si>
    <t>28322025</t>
  </si>
  <si>
    <t>fólie hydroizolační střešní mPVC nevyztužená určená na detaily šedá tl 2,0mm</t>
  </si>
  <si>
    <t>1591106987</t>
  </si>
  <si>
    <t>5*1,2 'Přepočtené koeficientem množství</t>
  </si>
  <si>
    <t>135</t>
  </si>
  <si>
    <t>28322000</t>
  </si>
  <si>
    <t>fólie hydroizolační střešní mPVC mechanicky kotvená šedá tl 2,0mm</t>
  </si>
  <si>
    <t>320714116</t>
  </si>
  <si>
    <t>15,219*1,2 'Přepočtené koeficientem množství</t>
  </si>
  <si>
    <t>136</t>
  </si>
  <si>
    <t>712391171</t>
  </si>
  <si>
    <t>Provedení povlakové krytiny střech do 10° podkladní textilní vrstvy</t>
  </si>
  <si>
    <t>-478982238</t>
  </si>
  <si>
    <t>Provedení povlakové krytiny střech plochých do 10° -ostatní práce provedení vrstvy textilní podkladní</t>
  </si>
  <si>
    <t>https://podminky.urs.cz/item/CS_URS_2024_01/712391171</t>
  </si>
  <si>
    <t>137</t>
  </si>
  <si>
    <t>69311172</t>
  </si>
  <si>
    <t>geotextilie PP s ÚV stabilizací 300g/m2</t>
  </si>
  <si>
    <t>178261163</t>
  </si>
  <si>
    <t>138</t>
  </si>
  <si>
    <t>998712112</t>
  </si>
  <si>
    <t>Přesun hmot tonážní pro krytiny povlakové s omezením mechanizace v objektech v přes 6 do 12 m</t>
  </si>
  <si>
    <t>-2005912736</t>
  </si>
  <si>
    <t>Přesun hmot pro povlakové krytiny stanovený z hmotnosti přesunovaného materiálu vodorovná dopravní vzdálenost do 50 m s omezením mechanizace v objektech výšky přes 6 do 12 m</t>
  </si>
  <si>
    <t>https://podminky.urs.cz/item/CS_URS_2024_01/998712112</t>
  </si>
  <si>
    <t>713</t>
  </si>
  <si>
    <t>Izolace tepelné</t>
  </si>
  <si>
    <t>139</t>
  </si>
  <si>
    <t>713131141</t>
  </si>
  <si>
    <t>Montáž izolace tepelné stěn lepením celoplošně rohoží, pásů, dílců, desek</t>
  </si>
  <si>
    <t>1354863604</t>
  </si>
  <si>
    <t>Montáž tepelné izolace stěn rohožemi, pásy, deskami, dílci, bloky (izolační materiál ve specifikaci) lepením celoplošně bez mechanického kotvení</t>
  </si>
  <si>
    <t>https://podminky.urs.cz/item/CS_URS_2024_01/713131141</t>
  </si>
  <si>
    <t>pod terén</t>
  </si>
  <si>
    <t>2,45*(3,98*2+3,1*2)-1,5*0,25</t>
  </si>
  <si>
    <t>140</t>
  </si>
  <si>
    <t>28376422</t>
  </si>
  <si>
    <t>deska XPS hrana polodrážková a hladký povrch 300kPA λ=0,035 tl 100mm</t>
  </si>
  <si>
    <t>-999527003</t>
  </si>
  <si>
    <t>34,317*1,1 'Přepočtené koeficientem množství</t>
  </si>
  <si>
    <t>141</t>
  </si>
  <si>
    <t>713141131</t>
  </si>
  <si>
    <t>Montáž izolace tepelné střech plochých lepené za studena plně 1 vrstva rohoží, pásů, dílců, desek</t>
  </si>
  <si>
    <t>-815928169</t>
  </si>
  <si>
    <t>Montáž tepelné izolace střech plochých rohožemi, pásy, deskami, dílci, bloky (izolační materiál ve specifikaci) přilepenými za studena jednovrstvá zplna</t>
  </si>
  <si>
    <t>https://podminky.urs.cz/item/CS_URS_2024_01/713141131</t>
  </si>
  <si>
    <t>142</t>
  </si>
  <si>
    <t>28372309</t>
  </si>
  <si>
    <t>deska EPS 100 pro konstrukce s běžným zatížením λ=0,037 tl 100mm</t>
  </si>
  <si>
    <t>1687703121</t>
  </si>
  <si>
    <t>8,472*1,1 'Přepočtené koeficientem množství</t>
  </si>
  <si>
    <t>143</t>
  </si>
  <si>
    <t>713141311</t>
  </si>
  <si>
    <t>Montáž izolace tepelné střech plochých kladené volně, spádová vrstva</t>
  </si>
  <si>
    <t>-2098276007</t>
  </si>
  <si>
    <t>Montáž tepelné izolace střech plochých spádovými klíny v ploše kladenými volně</t>
  </si>
  <si>
    <t>https://podminky.urs.cz/item/CS_URS_2024_01/713141311</t>
  </si>
  <si>
    <t>144</t>
  </si>
  <si>
    <t>28376141</t>
  </si>
  <si>
    <t>klín izolační spád do 5% EPS 100</t>
  </si>
  <si>
    <t>266168686</t>
  </si>
  <si>
    <t>8,472*(0,05+0,12)/2</t>
  </si>
  <si>
    <t>0,72*1,1 'Přepočtené koeficientem množství</t>
  </si>
  <si>
    <t>145</t>
  </si>
  <si>
    <t>998713112</t>
  </si>
  <si>
    <t>Přesun hmot tonážní pro izolace tepelné s omezením mechanizace v objektech v přes 6 do 12 m</t>
  </si>
  <si>
    <t>1846478835</t>
  </si>
  <si>
    <t>Přesun hmot pro izolace tepelné stanovený z hmotnosti přesunovaného materiálu vodorovná dopravní vzdálenost do 50 m s omezením mechanizace v objektech výšky přes 6 m do 12 m</t>
  </si>
  <si>
    <t>https://podminky.urs.cz/item/CS_URS_2024_01/998713112</t>
  </si>
  <si>
    <t>751</t>
  </si>
  <si>
    <t>Vzduchotechnika</t>
  </si>
  <si>
    <t>146</t>
  </si>
  <si>
    <t>751398052</t>
  </si>
  <si>
    <t>Montáž protidešťové žaluzie nebo žaluziové klapky na čtyřhranné potrubí přes 0,150 do 0,300 m2</t>
  </si>
  <si>
    <t>1038131635</t>
  </si>
  <si>
    <t>Montáž ostatních zařízení protidešťové žaluzie nebo žaluziové klapky na čtyřhranné potrubí, průřezu přes 0,150 do 0,300 m2</t>
  </si>
  <si>
    <t>https://podminky.urs.cz/item/CS_URS_2024_01/751398052</t>
  </si>
  <si>
    <t>147</t>
  </si>
  <si>
    <t>42972921R</t>
  </si>
  <si>
    <t>žaluzie protidešťová s pevnými lamelami, pozink, pro potrubí 400x550mm - ZA02</t>
  </si>
  <si>
    <t>-570517809</t>
  </si>
  <si>
    <t>žaluzie protidešťová s pevnými lamelami, pozink, pro potrubí 500x500mm</t>
  </si>
  <si>
    <t>148</t>
  </si>
  <si>
    <t>998751111</t>
  </si>
  <si>
    <t>Přesun hmot tonážní pro vzduchotechniku s omezením mechanizace v objektech v do 12 m</t>
  </si>
  <si>
    <t>1091547533</t>
  </si>
  <si>
    <t>Přesun hmot pro vzduchotechniku stanovený z hmotnosti přesunovaného materiálu vodorovná dopravní vzdálenost do 100 m s omezením mechanizace v objektech výšky do 12 m</t>
  </si>
  <si>
    <t>https://podminky.urs.cz/item/CS_URS_2024_01/998751111</t>
  </si>
  <si>
    <t>762</t>
  </si>
  <si>
    <t>Konstrukce tesařské</t>
  </si>
  <si>
    <t>149</t>
  </si>
  <si>
    <t>762361313</t>
  </si>
  <si>
    <t>Konstrukční a vyrovnávací vrstva pod klempířské prvky (atiky) z desek dřevoštěpkových tl 25 mm</t>
  </si>
  <si>
    <t>-1785941527</t>
  </si>
  <si>
    <t>Konstrukční vrstva pod klempířské prvky pro oplechování horních ploch zdí a nadezdívek (atik) z desek dřevoštěpkových šroubovaných do podkladu, tloušťky desky 25 mm</t>
  </si>
  <si>
    <t>https://podminky.urs.cz/item/CS_URS_2024_01/762361313</t>
  </si>
  <si>
    <t>pod KL04</t>
  </si>
  <si>
    <t>0,46*15,0</t>
  </si>
  <si>
    <t>150</t>
  </si>
  <si>
    <t>762395000</t>
  </si>
  <si>
    <t>Spojovací prostředky krovů, bednění, laťování, nadstřešních konstrukcí</t>
  </si>
  <si>
    <t>-2060940427</t>
  </si>
  <si>
    <t>Spojovací prostředky krovů, bednění a laťování, nadstřešních konstrukcí svorníky, prkna, hřebíky, pásová ocel, vruty</t>
  </si>
  <si>
    <t>https://podminky.urs.cz/item/CS_URS_2024_01/762395000</t>
  </si>
  <si>
    <t>6,900*0,025</t>
  </si>
  <si>
    <t>151</t>
  </si>
  <si>
    <t>998762112</t>
  </si>
  <si>
    <t>Přesun hmot tonážní pro kce tesařské s omezením mechanizace v objektech v přes 6 do 12 m</t>
  </si>
  <si>
    <t>1600753594</t>
  </si>
  <si>
    <t>Přesun hmot pro konstrukce tesařské stanovený z hmotnosti přesunovaného materiálu vodorovná dopravní vzdálenost do 50 m s omezením mechanizace v objektech výšky přes 6 do 12 m</t>
  </si>
  <si>
    <t>https://podminky.urs.cz/item/CS_URS_2024_01/998762112</t>
  </si>
  <si>
    <t>764</t>
  </si>
  <si>
    <t>Konstrukce klempířské</t>
  </si>
  <si>
    <t>152</t>
  </si>
  <si>
    <t>764001821</t>
  </si>
  <si>
    <t>Demontáž krytiny ze svitků nebo tabulí do suti</t>
  </si>
  <si>
    <t>-1230469804</t>
  </si>
  <si>
    <t>Demontáž klempířských konstrukcí krytiny ze svitků nebo tabulí do suti</t>
  </si>
  <si>
    <t>https://podminky.urs.cz/item/CS_URS_2024_01/764001821</t>
  </si>
  <si>
    <t>rozebrání krytiny u nového okapu</t>
  </si>
  <si>
    <t>3,5*0,5</t>
  </si>
  <si>
    <t>153</t>
  </si>
  <si>
    <t>764002851</t>
  </si>
  <si>
    <t>Demontáž oplechování parapetů do suti</t>
  </si>
  <si>
    <t>1268401138</t>
  </si>
  <si>
    <t>Demontáž klempířských konstrukcí oplechování parapetů do suti</t>
  </si>
  <si>
    <t>https://podminky.urs.cz/item/CS_URS_2024_01/764002851</t>
  </si>
  <si>
    <t>0,86+1,525+1,65</t>
  </si>
  <si>
    <t>154</t>
  </si>
  <si>
    <t>764004801</t>
  </si>
  <si>
    <t>Demontáž podokapního žlabu do suti</t>
  </si>
  <si>
    <t>16352838</t>
  </si>
  <si>
    <t>Demontáž klempířských konstrukcí žlabu podokapního do suti</t>
  </si>
  <si>
    <t>https://podminky.urs.cz/item/CS_URS_2024_01/764004801</t>
  </si>
  <si>
    <t>155</t>
  </si>
  <si>
    <t>764111641</t>
  </si>
  <si>
    <t>Krytina střechy rovné drážkováním ze svitků z Pz plechu s povrchovou úpravou do rš 670 mm sklonu do 30°</t>
  </si>
  <si>
    <t>1850249478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</si>
  <si>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</si>
  <si>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https://podminky.urs.cz/item/CS_URS_2024_01/764111641</t>
  </si>
  <si>
    <t>156</t>
  </si>
  <si>
    <t>764212664</t>
  </si>
  <si>
    <t>Oplechování rovné okapové hrany z Pz s povrchovou úpravou rš 330 mm</t>
  </si>
  <si>
    <t>-1235033349</t>
  </si>
  <si>
    <t>Oplechování střešních prvků z pozinkovaného plechu s povrchovou úpravou okapu střechy rovné okapovým plechem rš 330 mm</t>
  </si>
  <si>
    <t>https://podminky.urs.cz/item/CS_URS_2024_01/764212664</t>
  </si>
  <si>
    <t>KL03</t>
  </si>
  <si>
    <t>3,1</t>
  </si>
  <si>
    <t>157</t>
  </si>
  <si>
    <t>764214607</t>
  </si>
  <si>
    <t>Oplechování horních ploch a atik bez rohů z Pz s povrch úpravou mechanicky kotvené rš 670 mm</t>
  </si>
  <si>
    <t>1670654576</t>
  </si>
  <si>
    <t>Oplechování horních ploch zdí a nadezdívek (atik) z pozinkovaného plechu s povrchovou úpravou mechanicky kotvené rš 670 mm</t>
  </si>
  <si>
    <t>https://podminky.urs.cz/item/CS_URS_2024_01/764214607</t>
  </si>
  <si>
    <t>KL04</t>
  </si>
  <si>
    <t>158</t>
  </si>
  <si>
    <t>764511601</t>
  </si>
  <si>
    <t>Žlab podokapní půlkruhový z Pz s povrchovou úpravou rš 250 mm</t>
  </si>
  <si>
    <t>776476605</t>
  </si>
  <si>
    <t>Žlab podokapní z pozinkovaného plechu s povrchovou úpravou včetně háků a čel půlkruhový do rš 280 mm</t>
  </si>
  <si>
    <t>https://podminky.urs.cz/item/CS_URS_2024_01/764511601</t>
  </si>
  <si>
    <t>KL01</t>
  </si>
  <si>
    <t>159</t>
  </si>
  <si>
    <t>764511621</t>
  </si>
  <si>
    <t>Roh nebo kout půlkruhového podokapního žlabu z Pz s povrchovou úpravou rš 250 mm</t>
  </si>
  <si>
    <t>-1242815633</t>
  </si>
  <si>
    <t>Žlab podokapní z pozinkovaného plechu s povrchovou úpravou včetně háků a čel roh nebo kout, žlabu půlkruhového do rš 280 mm</t>
  </si>
  <si>
    <t>https://podminky.urs.cz/item/CS_URS_2024_01/764511621</t>
  </si>
  <si>
    <t>160</t>
  </si>
  <si>
    <t>764511641R</t>
  </si>
  <si>
    <t>Kotlík oválný (trychtýřový) pro podokapní žlaby z Pz s povrchovou úpravou do 250/100 mm</t>
  </si>
  <si>
    <t>1037232205</t>
  </si>
  <si>
    <t>Žlab podokapní z pozinkovaného plechu s povrchovou úpravou včetně háků a čel kotlík oválný (trychtýřový), rš žlabu/průměr svodu do 250/100 mm</t>
  </si>
  <si>
    <t>161</t>
  </si>
  <si>
    <t>764515411R</t>
  </si>
  <si>
    <t>Žlaby mezistřešní nebo zaatikové uložené v lůžku z Pz plechu rš 800 mm</t>
  </si>
  <si>
    <t>1309284504</t>
  </si>
  <si>
    <t>Žlab mezistřešní nebo zaatikový z pozinkovaného plechu včetně čel a hrdel uložený v lůžku bez háků rš 800 mm</t>
  </si>
  <si>
    <t>KL05</t>
  </si>
  <si>
    <t>162</t>
  </si>
  <si>
    <t>764518622</t>
  </si>
  <si>
    <t>Svody kruhové včetně objímek, kolen, odskoků z Pz s povrchovou úpravou průměru 100 mm</t>
  </si>
  <si>
    <t>1224772653</t>
  </si>
  <si>
    <t>Svod z pozinkovaného plechu s upraveným povrchem včetně objímek, kolen a odskoků kruhový, průměru 100 mm</t>
  </si>
  <si>
    <t>https://podminky.urs.cz/item/CS_URS_2024_01/764518622</t>
  </si>
  <si>
    <t>KL02</t>
  </si>
  <si>
    <t>163</t>
  </si>
  <si>
    <t>998764112</t>
  </si>
  <si>
    <t>Přesun hmot tonážní pro konstrukce klempířské s omezením mechanizace v objektech v přes 6 do 12 m</t>
  </si>
  <si>
    <t>862104987</t>
  </si>
  <si>
    <t>Přesun hmot pro konstrukce klempířské stanovený z hmotnosti přesunovaného materiálu vodorovná dopravní vzdálenost do 50 m s omezením mechanizace v objektech výšky přes 6 do 12 m</t>
  </si>
  <si>
    <t>https://podminky.urs.cz/item/CS_URS_2024_01/998764112</t>
  </si>
  <si>
    <t>766</t>
  </si>
  <si>
    <t>Konstrukce truhlářské</t>
  </si>
  <si>
    <t>164</t>
  </si>
  <si>
    <t>766417543</t>
  </si>
  <si>
    <t>Montáž lišty rohové u dřevěných fasád</t>
  </si>
  <si>
    <t>55051485</t>
  </si>
  <si>
    <t>Montáž provětrávané fasády z dřevěných profilů lišty rohové</t>
  </si>
  <si>
    <t>https://podminky.urs.cz/item/CS_URS_2024_01/766417543</t>
  </si>
  <si>
    <t>dřev.lišta po vyříznutí obkladu ve stěně</t>
  </si>
  <si>
    <t>1,2*2*2</t>
  </si>
  <si>
    <t>165</t>
  </si>
  <si>
    <t>61418203</t>
  </si>
  <si>
    <t>lišta podlahová dřevěná dub 25x25mm</t>
  </si>
  <si>
    <t>1675037871</t>
  </si>
  <si>
    <t>9,6*1,1 'Přepočtené koeficientem množství</t>
  </si>
  <si>
    <t>166</t>
  </si>
  <si>
    <t>766660021</t>
  </si>
  <si>
    <t>Montáž dveřních křídel otvíravých jednokřídlových š do 0,8 m požárních do ocelové zárubně</t>
  </si>
  <si>
    <t>-87931743</t>
  </si>
  <si>
    <t>Montáž dveřních křídel dřevěných nebo plastových otevíravých do ocelové zárubně protipožárních jednokřídlových, šířky do 800 mm</t>
  </si>
  <si>
    <t>https://podminky.urs.cz/item/CS_URS_2024_01/766660021</t>
  </si>
  <si>
    <t>167</t>
  </si>
  <si>
    <t>61162098R</t>
  </si>
  <si>
    <t>dveře jednokřídlé dřevotřískové protipožární EI (EW) 30 D3 povrch laminátový plné 800x1970-2100mm - EI 30 DP3-Sm-C</t>
  </si>
  <si>
    <t>1048465572</t>
  </si>
  <si>
    <t>dveře jednokřídlé dřevotřískové protipožární EI (EW) 30 D3 povrch laminátový plné 800x1970-2100mm</t>
  </si>
  <si>
    <t>168</t>
  </si>
  <si>
    <t>766660022</t>
  </si>
  <si>
    <t>Montáž dveřních křídel otvíravých jednokřídlových š přes 0,8 m požárních do ocelové zárubně</t>
  </si>
  <si>
    <t>-435399206</t>
  </si>
  <si>
    <t>Montáž dveřních křídel dřevěných nebo plastových otevíravých do ocelové zárubně protipožárních jednokřídlových, šířky přes 800 mm</t>
  </si>
  <si>
    <t>https://podminky.urs.cz/item/CS_URS_2024_01/766660022</t>
  </si>
  <si>
    <t>169</t>
  </si>
  <si>
    <t>61162100</t>
  </si>
  <si>
    <t>dveře jednokřídlé dřevotřískové protipožární EI (EW) 30 D3 povrch laminátový plné 1000x1970-2100mm</t>
  </si>
  <si>
    <t>-1424929869</t>
  </si>
  <si>
    <t>170</t>
  </si>
  <si>
    <t>766660717</t>
  </si>
  <si>
    <t>Montáž samozavírače na ocelovou zárubeň a dveřní křídlo</t>
  </si>
  <si>
    <t>-1100015342</t>
  </si>
  <si>
    <t>Montáž dveřních doplňků samozavírače na zárubeň ocelovou</t>
  </si>
  <si>
    <t>https://podminky.urs.cz/item/CS_URS_2024_01/766660717</t>
  </si>
  <si>
    <t>171</t>
  </si>
  <si>
    <t>54917250</t>
  </si>
  <si>
    <t>samozavírač dveří hydraulický</t>
  </si>
  <si>
    <t>328226783</t>
  </si>
  <si>
    <t>172</t>
  </si>
  <si>
    <t>766660728</t>
  </si>
  <si>
    <t>Montáž dveřního interiérového kování - zámku</t>
  </si>
  <si>
    <t>-886568315</t>
  </si>
  <si>
    <t>Montáž dveřních doplňků dveřního kování interiérového zámku</t>
  </si>
  <si>
    <t>https://podminky.urs.cz/item/CS_URS_2024_01/766660728</t>
  </si>
  <si>
    <t>173</t>
  </si>
  <si>
    <t>54964102</t>
  </si>
  <si>
    <t>vložka cylindrická 29+40</t>
  </si>
  <si>
    <t>1001766597</t>
  </si>
  <si>
    <t>174</t>
  </si>
  <si>
    <t>54924010</t>
  </si>
  <si>
    <t>zámek zadlabací protipožární rozteč 90x55,5mm</t>
  </si>
  <si>
    <t>-1310278211</t>
  </si>
  <si>
    <t>175</t>
  </si>
  <si>
    <t>766660729</t>
  </si>
  <si>
    <t>Montáž dveřního interiérového kování - štítku s klikou</t>
  </si>
  <si>
    <t>-397280927</t>
  </si>
  <si>
    <t>Montáž dveřních doplňků dveřního kování interiérového štítku s klikou</t>
  </si>
  <si>
    <t>https://podminky.urs.cz/item/CS_URS_2024_01/766660729</t>
  </si>
  <si>
    <t>176</t>
  </si>
  <si>
    <t>54914123</t>
  </si>
  <si>
    <t>kování rozetové klika/klika</t>
  </si>
  <si>
    <t>155135053</t>
  </si>
  <si>
    <t>177</t>
  </si>
  <si>
    <t>2154000012</t>
  </si>
  <si>
    <t xml:space="preserve">Kování štítové  nerez</t>
  </si>
  <si>
    <t>1751634265</t>
  </si>
  <si>
    <t>178</t>
  </si>
  <si>
    <t>766691914</t>
  </si>
  <si>
    <t>Vyvěšení nebo zavěšení dřevěných křídel dveří pl do 2 m2</t>
  </si>
  <si>
    <t>-1679389508</t>
  </si>
  <si>
    <t>Ostatní práce vyvěšení nebo zavěšení křídel dřevěných dveřních, plochy do 2 m2</t>
  </si>
  <si>
    <t>https://podminky.urs.cz/item/CS_URS_2024_01/766691914</t>
  </si>
  <si>
    <t>179</t>
  </si>
  <si>
    <t>998766112</t>
  </si>
  <si>
    <t>Přesun hmot tonážní pro kce truhlářské s omezením mechanizace v objektech v přes 6 do 12 m</t>
  </si>
  <si>
    <t>1021215203</t>
  </si>
  <si>
    <t>Přesun hmot pro konstrukce truhlářské stanovený z hmotnosti přesunovaného materiálu vodorovná dopravní vzdálenost do 50 m s omezením mechanizace v objektech výšky přes 6 do 12 m</t>
  </si>
  <si>
    <t>https://podminky.urs.cz/item/CS_URS_2024_01/998766112</t>
  </si>
  <si>
    <t>767</t>
  </si>
  <si>
    <t>Konstrukce zámečnické</t>
  </si>
  <si>
    <t>180</t>
  </si>
  <si>
    <t>767646521</t>
  </si>
  <si>
    <t>Montáž dveří protipožárního uzávěru dvoukřídlového v do 1970 mm</t>
  </si>
  <si>
    <t>1117013999</t>
  </si>
  <si>
    <t>Montáž dveří ocelových nebo hliníkových protipožárních uzávěrů dvoukřídlových, výšky do 1970 mm</t>
  </si>
  <si>
    <t>https://podminky.urs.cz/item/CS_URS_2024_01/767646521</t>
  </si>
  <si>
    <t>181</t>
  </si>
  <si>
    <t>55341345</t>
  </si>
  <si>
    <t>dveře dvoukřídlé Al prosklené max rozměru otvoru 4,84m2 protipožární EI30 C DP1 -EI 30 DP3-Sm-C</t>
  </si>
  <si>
    <t>216429264</t>
  </si>
  <si>
    <t>dveře dvoukřídlé Al prosklené max rozměru otvoru 4,84m2 protipožární EI30 C DP1</t>
  </si>
  <si>
    <t>Poznámka k položce:_x000d_
dvoukřídlé AL dveře otočné,_x000d_
celoprosklené-levé, bezprahové_x000d_
protipožární EI 30 DP3-Sm-C_x000d_
vč.systémové zárubně</t>
  </si>
  <si>
    <t>2*1,3*1,97</t>
  </si>
  <si>
    <t>182</t>
  </si>
  <si>
    <t>767649191</t>
  </si>
  <si>
    <t>Montáž dveřního hydraulického samozavírače</t>
  </si>
  <si>
    <t>-1607241324</t>
  </si>
  <si>
    <t>Montáž dveří ocelových nebo hliníkových doplňků dveří samozavírače hydraulického</t>
  </si>
  <si>
    <t>https://podminky.urs.cz/item/CS_URS_2024_01/767649191</t>
  </si>
  <si>
    <t>183</t>
  </si>
  <si>
    <t>-1383992742</t>
  </si>
  <si>
    <t>184</t>
  </si>
  <si>
    <t>998767112</t>
  </si>
  <si>
    <t>Přesun hmot tonážní pro zámečnické konstrukce s omezením mechanizace v objektech v přes 6 do 12 m</t>
  </si>
  <si>
    <t>766103489</t>
  </si>
  <si>
    <t>Přesun hmot pro zámečnické konstrukce stanovený z hmotnosti přesunovaného materiálu vodorovná dopravní vzdálenost do 50 m s omezením mechanizace v objektech výšky přes 6 do 12 m</t>
  </si>
  <si>
    <t>https://podminky.urs.cz/item/CS_URS_2024_01/998767112</t>
  </si>
  <si>
    <t>771</t>
  </si>
  <si>
    <t>Podlahy z dlaždic</t>
  </si>
  <si>
    <t>185</t>
  </si>
  <si>
    <t>771111011</t>
  </si>
  <si>
    <t>Vysátí podkladu před pokládkou dlažby</t>
  </si>
  <si>
    <t>540213107</t>
  </si>
  <si>
    <t>Příprava podkladu před provedením dlažby vysátí podlah</t>
  </si>
  <si>
    <t>https://podminky.urs.cz/item/CS_URS_2024_01/771111011</t>
  </si>
  <si>
    <t>186</t>
  </si>
  <si>
    <t>771474112</t>
  </si>
  <si>
    <t>Montáž soklů z dlaždic keramických rovných lepených cementovým flexibilním lepidlem v přes 65 do 90 mm</t>
  </si>
  <si>
    <t>-1788712341</t>
  </si>
  <si>
    <t>Montáž soklů z dlaždic keramických lepených cementovým flexibilním lepidlem rovných, výšky přes 65 do 90 mm</t>
  </si>
  <si>
    <t>https://podminky.urs.cz/item/CS_URS_2024_01/771474112</t>
  </si>
  <si>
    <t>1,5*2*2</t>
  </si>
  <si>
    <t>187</t>
  </si>
  <si>
    <t>59761184</t>
  </si>
  <si>
    <t>sokl keramický mrazuvzdorný povrch hladký/matný tl do 10mm výšky přes 65 do 90mm</t>
  </si>
  <si>
    <t>335535569</t>
  </si>
  <si>
    <t>6*1,1 'Přepočtené koeficientem množství</t>
  </si>
  <si>
    <t>188</t>
  </si>
  <si>
    <t>771574475</t>
  </si>
  <si>
    <t>Montáž podlah keramických pro mechanické zatížení lepených cementovým flexibilním lepidlem přes 6 do 9 ks/m2</t>
  </si>
  <si>
    <t>-593380265</t>
  </si>
  <si>
    <t>Montáž podlah z dlaždic keramických lepených cementovým flexibilním lepidlem pro vysoké mechanické zatížení, tloušťky přes 10 mm přes 6 do 9 ks/m2</t>
  </si>
  <si>
    <t>https://podminky.urs.cz/item/CS_URS_2024_01/771574475</t>
  </si>
  <si>
    <t>189</t>
  </si>
  <si>
    <t>LSS.TAA34065</t>
  </si>
  <si>
    <t>dlaždice slinutá, povrch neglazovaný antracitově šedá 298x298x8 mm</t>
  </si>
  <si>
    <t>597648655</t>
  </si>
  <si>
    <t>4,95*1,1 'Přepočtené koeficientem množství</t>
  </si>
  <si>
    <t>190</t>
  </si>
  <si>
    <t>771577211</t>
  </si>
  <si>
    <t>Příplatek k montáži podlah keramických lepených cementovým flexibilním lepidlem za plochu do 5 m2</t>
  </si>
  <si>
    <t>173829578</t>
  </si>
  <si>
    <t>Montáž podlah z dlaždic keramických lepených cementovým flexibilním lepidlem Příplatek k cenám za plochu do 5 m2 jednotlivě</t>
  </si>
  <si>
    <t>https://podminky.urs.cz/item/CS_URS_2024_01/771577211</t>
  </si>
  <si>
    <t>191</t>
  </si>
  <si>
    <t>771591115</t>
  </si>
  <si>
    <t>Podlahy spárování silikonem</t>
  </si>
  <si>
    <t>-210738796</t>
  </si>
  <si>
    <t>Podlahy - dokončovací práce spárování silikonem</t>
  </si>
  <si>
    <t>https://podminky.urs.cz/item/CS_URS_2024_01/771591115</t>
  </si>
  <si>
    <t>192</t>
  </si>
  <si>
    <t>771592011</t>
  </si>
  <si>
    <t>Čištění vnitřních ploch podlah nebo schodišť po položení dlažby chemickými prostředky</t>
  </si>
  <si>
    <t>872850583</t>
  </si>
  <si>
    <t>Čištění vnitřních ploch po položení dlažby podlah nebo schodišť chemickými prostředky</t>
  </si>
  <si>
    <t>https://podminky.urs.cz/item/CS_URS_2024_01/771592011</t>
  </si>
  <si>
    <t>193</t>
  </si>
  <si>
    <t>998771112</t>
  </si>
  <si>
    <t>Přesun hmot tonážní pro podlahy z dlaždic s omezením mechanizace v objektech v přes 6 do 12 m</t>
  </si>
  <si>
    <t>-1589825443</t>
  </si>
  <si>
    <t>Přesun hmot pro podlahy z dlaždic stanovený z hmotnosti přesunovaného materiálu vodorovná dopravní vzdálenost do 50 m s omezením mechanizace v objektech výšky přes 6 do 12 m</t>
  </si>
  <si>
    <t>https://podminky.urs.cz/item/CS_URS_2024_01/998771112</t>
  </si>
  <si>
    <t>776</t>
  </si>
  <si>
    <t>Podlahy povlakové</t>
  </si>
  <si>
    <t>194</t>
  </si>
  <si>
    <t>776421111</t>
  </si>
  <si>
    <t>Montáž obvodových lišt lepením</t>
  </si>
  <si>
    <t>-138890736</t>
  </si>
  <si>
    <t>Montáž lišt obvodových lepených</t>
  </si>
  <si>
    <t>https://podminky.urs.cz/item/CS_URS_2024_01/776421111</t>
  </si>
  <si>
    <t>OV01</t>
  </si>
  <si>
    <t>5,2*2</t>
  </si>
  <si>
    <t>195</t>
  </si>
  <si>
    <t>28342165</t>
  </si>
  <si>
    <t>lišta podlahová PVC zakončovací s fabionem</t>
  </si>
  <si>
    <t>-1300515652</t>
  </si>
  <si>
    <t>10,4*1,1 'Přepočtené koeficientem množství</t>
  </si>
  <si>
    <t>196</t>
  </si>
  <si>
    <t>776421312</t>
  </si>
  <si>
    <t>Montáž přechodových šroubovaných lišt</t>
  </si>
  <si>
    <t>-1401675821</t>
  </si>
  <si>
    <t>Montáž lišt přechodových šroubovaných</t>
  </si>
  <si>
    <t>https://podminky.urs.cz/item/CS_URS_2024_01/776421312</t>
  </si>
  <si>
    <t>1,65*2</t>
  </si>
  <si>
    <t>1,0+1,3*4</t>
  </si>
  <si>
    <t>0,8*4</t>
  </si>
  <si>
    <t>197</t>
  </si>
  <si>
    <t>59054103</t>
  </si>
  <si>
    <t>profil přechodový Al s pohyblivým ramenem 15x30mm</t>
  </si>
  <si>
    <t>995073426</t>
  </si>
  <si>
    <t>12,7*1,1 'Přepočtené koeficientem množství</t>
  </si>
  <si>
    <t>198</t>
  </si>
  <si>
    <t>998776112</t>
  </si>
  <si>
    <t>Přesun hmot tonážní pro podlahy povlakové s omezením mechanizace v objektech v přes 6 do 12 m</t>
  </si>
  <si>
    <t>2070559080</t>
  </si>
  <si>
    <t>Přesun hmot pro podlahy povlakové stanovený z hmotnosti přesunovaného materiálu vodorovná dopravní vzdálenost do 50 m s omezením mechanizace v objektech výšky přes 6 do 12 m</t>
  </si>
  <si>
    <t>https://podminky.urs.cz/item/CS_URS_2024_01/998776112</t>
  </si>
  <si>
    <t>777</t>
  </si>
  <si>
    <t>Podlahy lité</t>
  </si>
  <si>
    <t>199</t>
  </si>
  <si>
    <t>777131209</t>
  </si>
  <si>
    <t>Penetrační epoxidový nátěr schodišťových stupňů na podklad znečištěný olejem</t>
  </si>
  <si>
    <t>-2032115507</t>
  </si>
  <si>
    <t>Penetrační nátěr schodišťových stupňů epoxidový odolný proti vzlínání olejů</t>
  </si>
  <si>
    <t>https://podminky.urs.cz/item/CS_URS_2024_01/777131209</t>
  </si>
  <si>
    <t>200</t>
  </si>
  <si>
    <t>777611143</t>
  </si>
  <si>
    <t>Krycí epoxidový chemicky odolný nátěr podlahy</t>
  </si>
  <si>
    <t>1607499558</t>
  </si>
  <si>
    <t>Krycí nátěr podlahy chemicky odolný epoxidový</t>
  </si>
  <si>
    <t>https://podminky.urs.cz/item/CS_URS_2024_01/777611143</t>
  </si>
  <si>
    <t>4,9*(2,1*2+2,98*2)</t>
  </si>
  <si>
    <t>201</t>
  </si>
  <si>
    <t>998777112</t>
  </si>
  <si>
    <t>Přesun hmot tonážní pro podlahy lité s omezením mechanizace v objektech v přes 6 do 12 m</t>
  </si>
  <si>
    <t>-1611676138</t>
  </si>
  <si>
    <t>Přesun hmot pro podlahy lité stanovený z hmotnosti přesunovaného materiálu vodorovná dopravní vzdálenost do 50 m s omezením mechanizace v objektech výšky přes 6 do 12 m</t>
  </si>
  <si>
    <t>https://podminky.urs.cz/item/CS_URS_2024_01/998777112</t>
  </si>
  <si>
    <t>781</t>
  </si>
  <si>
    <t>Dokončovací práce - obklady</t>
  </si>
  <si>
    <t>202</t>
  </si>
  <si>
    <t>781111011</t>
  </si>
  <si>
    <t>Ometení (oprášení) stěny při přípravě podkladu</t>
  </si>
  <si>
    <t>1594951012</t>
  </si>
  <si>
    <t>Příprava podkladu před provedením obkladu oprášení (ometení) stěny</t>
  </si>
  <si>
    <t>https://podminky.urs.cz/item/CS_URS_2024_01/781111011</t>
  </si>
  <si>
    <t>203</t>
  </si>
  <si>
    <t>781121011</t>
  </si>
  <si>
    <t>Nátěr penetrační na stěnu</t>
  </si>
  <si>
    <t>34209068</t>
  </si>
  <si>
    <t>Příprava podkladu před provedením obkladu nátěr penetrační na stěnu</t>
  </si>
  <si>
    <t>https://podminky.urs.cz/item/CS_URS_2024_01/781121011</t>
  </si>
  <si>
    <t>204</t>
  </si>
  <si>
    <t>781151013</t>
  </si>
  <si>
    <t>Lokální vyrovnání podkladu stěrkou do tl 3 mm pl přes 0,25 do 0,5 m2</t>
  </si>
  <si>
    <t>-1037208179</t>
  </si>
  <si>
    <t>Příprava podkladu před provedením obkladu lokální vyrovnání podkladu stěrkou, tloušťky do 3 mm, plochy přes 0,25 do 0,5 m2</t>
  </si>
  <si>
    <t>https://podminky.urs.cz/item/CS_URS_2024_01/781151013</t>
  </si>
  <si>
    <t>205</t>
  </si>
  <si>
    <t>781472219</t>
  </si>
  <si>
    <t>Montáž obkladů keramických hladkých lepených cementovým flexibilním lepidlem přes 22 do 25 ks/m2</t>
  </si>
  <si>
    <t>-1936198474</t>
  </si>
  <si>
    <t>Montáž keramických obkladů stěn lepených cementovým flexibilním lepidlem hladkých přes 22 do 25 ks/m2</t>
  </si>
  <si>
    <t>https://podminky.urs.cz/item/CS_URS_2024_01/781472219</t>
  </si>
  <si>
    <t>S02 - oprava</t>
  </si>
  <si>
    <t>2,0*(0,2*4)</t>
  </si>
  <si>
    <t>206</t>
  </si>
  <si>
    <t>59761704</t>
  </si>
  <si>
    <t>obklad keramický nemrazuvzdorný povrch hladký/lesklý tl do 10mm přes 22 do 25ks/m2</t>
  </si>
  <si>
    <t>-369783700</t>
  </si>
  <si>
    <t>1,6*1,1 'Přepočtené koeficientem množství</t>
  </si>
  <si>
    <t>207</t>
  </si>
  <si>
    <t>781472291</t>
  </si>
  <si>
    <t>Příplatek k montáži obkladů keramických lepených cementovým flexibilním lepidlem za plochu do 10 m2</t>
  </si>
  <si>
    <t>1737829641</t>
  </si>
  <si>
    <t>Montáž keramických obkladů stěn lepených cementovým flexibilním lepidlem Příplatek k cenám za plochu do 10 m2 jednotlivě</t>
  </si>
  <si>
    <t>https://podminky.urs.cz/item/CS_URS_2024_01/781472291</t>
  </si>
  <si>
    <t>208</t>
  </si>
  <si>
    <t>781495211</t>
  </si>
  <si>
    <t>Čištění vnitřních ploch stěn po provedení obkladu chemickými prostředky</t>
  </si>
  <si>
    <t>-1825615044</t>
  </si>
  <si>
    <t>Čištění vnitřních ploch po provedení obkladu stěn chemickými prostředky</t>
  </si>
  <si>
    <t>https://podminky.urs.cz/item/CS_URS_2024_01/781495211</t>
  </si>
  <si>
    <t>209</t>
  </si>
  <si>
    <t>998781112</t>
  </si>
  <si>
    <t>Přesun hmot tonážní pro obklady keramické s omezením mechanizace v objektech v přes 6 do 12 m</t>
  </si>
  <si>
    <t>-695601265</t>
  </si>
  <si>
    <t>Přesun hmot pro obklady keramické stanovený z hmotnosti přesunovaného materiálu vodorovná dopravní vzdálenost do 50 m s omezením mechanizace v objektech výšky přes 6 do 12 m</t>
  </si>
  <si>
    <t>https://podminky.urs.cz/item/CS_URS_2024_01/998781112</t>
  </si>
  <si>
    <t>783</t>
  </si>
  <si>
    <t>Dokončovací práce - nátěry</t>
  </si>
  <si>
    <t>210</t>
  </si>
  <si>
    <t>783301311</t>
  </si>
  <si>
    <t>Odmaštění zámečnických konstrukcí vodou ředitelným odmašťovačem</t>
  </si>
  <si>
    <t>-71119362</t>
  </si>
  <si>
    <t>Příprava podkladu zámečnických konstrukcí před provedením nátěru odmaštění odmašťovačem vodou ředitelným</t>
  </si>
  <si>
    <t>https://podminky.urs.cz/item/CS_URS_2024_01/783301311</t>
  </si>
  <si>
    <t>211</t>
  </si>
  <si>
    <t>783301401</t>
  </si>
  <si>
    <t>Ometení zámečnických konstrukcí</t>
  </si>
  <si>
    <t>779422628</t>
  </si>
  <si>
    <t>Příprava podkladu zámečnických konstrukcí před provedením nátěru ometení</t>
  </si>
  <si>
    <t>https://podminky.urs.cz/item/CS_URS_2024_01/783301401</t>
  </si>
  <si>
    <t>212</t>
  </si>
  <si>
    <t>783314201</t>
  </si>
  <si>
    <t>Základní antikorozní jednonásobný syntetický standardní nátěr zámečnických konstrukcí</t>
  </si>
  <si>
    <t>800523672</t>
  </si>
  <si>
    <t>Základní antikorozní nátěr zámečnických konstrukcí jednonásobný syntetický standardní</t>
  </si>
  <si>
    <t>https://podminky.urs.cz/item/CS_URS_2024_01/783314201</t>
  </si>
  <si>
    <t>5,80*2</t>
  </si>
  <si>
    <t>213</t>
  </si>
  <si>
    <t>783315101</t>
  </si>
  <si>
    <t>Mezinátěr jednonásobný syntetický standardní zámečnických konstrukcí</t>
  </si>
  <si>
    <t>1279290648</t>
  </si>
  <si>
    <t>Mezinátěr zámečnických konstrukcí jednonásobný syntetický standardní</t>
  </si>
  <si>
    <t>https://podminky.urs.cz/item/CS_URS_2024_01/783315101</t>
  </si>
  <si>
    <t>214</t>
  </si>
  <si>
    <t>783317101</t>
  </si>
  <si>
    <t>Krycí jednonásobný syntetický standardní nátěr zámečnických konstrukcí</t>
  </si>
  <si>
    <t>-1710177978</t>
  </si>
  <si>
    <t>Krycí nátěr (email) zámečnických konstrukcí jednonásobný syntetický standardní</t>
  </si>
  <si>
    <t>https://podminky.urs.cz/item/CS_URS_2024_01/783317101</t>
  </si>
  <si>
    <t>zárubně</t>
  </si>
  <si>
    <t>5,0*0,2</t>
  </si>
  <si>
    <t>4,8*0,25*4</t>
  </si>
  <si>
    <t>784</t>
  </si>
  <si>
    <t>Dokončovací práce - malby a tapety</t>
  </si>
  <si>
    <t>215</t>
  </si>
  <si>
    <t>784111001</t>
  </si>
  <si>
    <t>Oprášení (ometení ) podkladu v místnostech v do 3,80 m</t>
  </si>
  <si>
    <t>1230896941</t>
  </si>
  <si>
    <t>Oprášení (ometení) podkladu v místnostech výšky do 3,80 m</t>
  </si>
  <si>
    <t>https://podminky.urs.cz/item/CS_URS_2024_01/784111001</t>
  </si>
  <si>
    <t>216</t>
  </si>
  <si>
    <t>784181121</t>
  </si>
  <si>
    <t>Hloubková jednonásobná bezbarvá penetrace podkladu v místnostech v do 3,80 m</t>
  </si>
  <si>
    <t>-1595948416</t>
  </si>
  <si>
    <t>Penetrace podkladu jednonásobná hloubková akrylátová bezbarvá v místnostech výšky do 3,80 m</t>
  </si>
  <si>
    <t>https://podminky.urs.cz/item/CS_URS_2024_01/784181121</t>
  </si>
  <si>
    <t>217</t>
  </si>
  <si>
    <t>784211111</t>
  </si>
  <si>
    <t>Dvojnásobné bílé malby ze směsí za mokra velmi dobře oděruvzdorných v místnostech v do 3,80 m</t>
  </si>
  <si>
    <t>-1606576119</t>
  </si>
  <si>
    <t>Malby z malířských směsí oděruvzdorných za mokra dvojnásobné, bílé za mokra oděruvzdorné velmi dobře v místnostech výšky do 3,80 m</t>
  </si>
  <si>
    <t>https://podminky.urs.cz/item/CS_URS_2024_01/784211111</t>
  </si>
  <si>
    <t>51,444</t>
  </si>
  <si>
    <t>malby navíc kolem stavebních úprav</t>
  </si>
  <si>
    <t>Práce a dodávky M</t>
  </si>
  <si>
    <t>33-M</t>
  </si>
  <si>
    <t>Montáže dopr.zaříz.,sklad. zař. a váh</t>
  </si>
  <si>
    <t>218</t>
  </si>
  <si>
    <t>V</t>
  </si>
  <si>
    <t>D+M Výtah,nosnost 1600 kg ,kapacita 21 osob</t>
  </si>
  <si>
    <t>kpl</t>
  </si>
  <si>
    <t>-1607892362</t>
  </si>
  <si>
    <t>Poznámka k položce:_x000d_
včetně KTPO _x000d_
- kpl dodávka systému vč. vybavení_x000d_
- pro ovládání evakuačního výtahu</t>
  </si>
  <si>
    <t>HZS</t>
  </si>
  <si>
    <t>Hodinové zúčtovací sazby</t>
  </si>
  <si>
    <t>219</t>
  </si>
  <si>
    <t>HZS1301</t>
  </si>
  <si>
    <t>Hodinová zúčtovací sazba zedník</t>
  </si>
  <si>
    <t>hod</t>
  </si>
  <si>
    <t>512</t>
  </si>
  <si>
    <t>630508584</t>
  </si>
  <si>
    <t>Hodinové zúčtovací sazby profesí HSV provádění konstrukcí zedník</t>
  </si>
  <si>
    <t>https://podminky.urs.cz/item/CS_URS_2024_01/HZS1301</t>
  </si>
  <si>
    <t>OV2</t>
  </si>
  <si>
    <t>- tmelení napojení fasády stávající stavby a výtahu</t>
  </si>
  <si>
    <t>OV3</t>
  </si>
  <si>
    <t>tmelení napojení nových příček a dveřních zárubní</t>
  </si>
  <si>
    <t>220</t>
  </si>
  <si>
    <t>1673164</t>
  </si>
  <si>
    <t>AKRYLOVY TMEL 310ML</t>
  </si>
  <si>
    <t>-431801060</t>
  </si>
  <si>
    <t>221</t>
  </si>
  <si>
    <t>8200006642</t>
  </si>
  <si>
    <t xml:space="preserve">Tmel polyuretanový  310 ml</t>
  </si>
  <si>
    <t>-169615658</t>
  </si>
  <si>
    <t>OV02</t>
  </si>
  <si>
    <t>222</t>
  </si>
  <si>
    <t>HZS2121</t>
  </si>
  <si>
    <t>Hodinová zúčtovací sazba truhlář</t>
  </si>
  <si>
    <t>-1529126250</t>
  </si>
  <si>
    <t>Hodinové zúčtovací sazby profesí PSV provádění stavebních konstrukcí truhlář</t>
  </si>
  <si>
    <t>https://podminky.urs.cz/item/CS_URS_2024_01/HZS2121</t>
  </si>
  <si>
    <t>vyříznutí pásu pro příčku v 1,2 m - 2x</t>
  </si>
  <si>
    <t>223</t>
  </si>
  <si>
    <t>HZS2331</t>
  </si>
  <si>
    <t>Hodinová zúčtovací sazba podlahář</t>
  </si>
  <si>
    <t>-857501137</t>
  </si>
  <si>
    <t>Hodinové zúčtovací sazby profesí PSV úpravy povrchů a podlahy podlahář</t>
  </si>
  <si>
    <t>https://podminky.urs.cz/item/CS_URS_2024_01/HZS2331</t>
  </si>
  <si>
    <t>vyříznutí drážky v PVC</t>
  </si>
  <si>
    <t>2 - elektroinstalace</t>
  </si>
  <si>
    <t>D1 - Rozvaděč RDA</t>
  </si>
  <si>
    <t>D2 - Nosný materiál</t>
  </si>
  <si>
    <t xml:space="preserve">    D3 - KABELY</t>
  </si>
  <si>
    <t xml:space="preserve">    D4 - Doplnění rozvaděčů</t>
  </si>
  <si>
    <t xml:space="preserve">    D5 - Krabice, trubky</t>
  </si>
  <si>
    <t xml:space="preserve">    D6 - Svítidla</t>
  </si>
  <si>
    <t>D7 - Montáže</t>
  </si>
  <si>
    <t>VRN - Vedlejší rozpočtové náklady</t>
  </si>
  <si>
    <t xml:space="preserve">    VRN6 - Územní vlivy</t>
  </si>
  <si>
    <t>D1</t>
  </si>
  <si>
    <t>Rozvaděč RDA</t>
  </si>
  <si>
    <t>Pol1</t>
  </si>
  <si>
    <t>Nástěnný, ILCA324, 543x600x140mm</t>
  </si>
  <si>
    <t>ks</t>
  </si>
  <si>
    <t>Pol2</t>
  </si>
  <si>
    <t>LS-FI63/4/0,003</t>
  </si>
  <si>
    <t>Pol3</t>
  </si>
  <si>
    <t>Čtyřpolový přepínač 63A</t>
  </si>
  <si>
    <t>Pol4</t>
  </si>
  <si>
    <t>Ostatní montážní materiál</t>
  </si>
  <si>
    <t>kč</t>
  </si>
  <si>
    <t>D2</t>
  </si>
  <si>
    <t>Nosný materiál</t>
  </si>
  <si>
    <t>D3</t>
  </si>
  <si>
    <t>KABELY</t>
  </si>
  <si>
    <t>Pol5</t>
  </si>
  <si>
    <t>CYKY 3Cx1,5mm2</t>
  </si>
  <si>
    <t>Pol6</t>
  </si>
  <si>
    <t>CYKY 5Cx16mm2</t>
  </si>
  <si>
    <t>Pol7</t>
  </si>
  <si>
    <t>CGTG 5Cx16mm2</t>
  </si>
  <si>
    <t>Pol8</t>
  </si>
  <si>
    <t>1-CXKH-R 5Cx16mm2</t>
  </si>
  <si>
    <t>D4</t>
  </si>
  <si>
    <t>Doplnění rozvaděčů</t>
  </si>
  <si>
    <t>Pol9</t>
  </si>
  <si>
    <t>LSN 63B</t>
  </si>
  <si>
    <t>Pol10</t>
  </si>
  <si>
    <t>Jističochránič OFI-10/2/0.03</t>
  </si>
  <si>
    <t>D5</t>
  </si>
  <si>
    <t>Krabice, trubky</t>
  </si>
  <si>
    <t>Pol11</t>
  </si>
  <si>
    <t>1901 - odbočná</t>
  </si>
  <si>
    <t>Pol12</t>
  </si>
  <si>
    <t>Nosný materiál jako celek</t>
  </si>
  <si>
    <t>Pol13</t>
  </si>
  <si>
    <t>Upevňovací materiál</t>
  </si>
  <si>
    <t>Pol14</t>
  </si>
  <si>
    <t>Trubka KOPOFLEX 75mm</t>
  </si>
  <si>
    <t>D6</t>
  </si>
  <si>
    <t>Svítidla</t>
  </si>
  <si>
    <t>Pol15</t>
  </si>
  <si>
    <t xml:space="preserve">Led svítidlo stropní  20W</t>
  </si>
  <si>
    <t>Pol16</t>
  </si>
  <si>
    <t>Pohybové čidlo</t>
  </si>
  <si>
    <t>Pol17</t>
  </si>
  <si>
    <t>Nouzové LED svítidlo s vlastním zdrojem</t>
  </si>
  <si>
    <t>D7</t>
  </si>
  <si>
    <t>Montáže</t>
  </si>
  <si>
    <t>Pol18</t>
  </si>
  <si>
    <t>Pol19</t>
  </si>
  <si>
    <t>Pol20</t>
  </si>
  <si>
    <t>Pol21</t>
  </si>
  <si>
    <t>Pol22</t>
  </si>
  <si>
    <t>Pol23</t>
  </si>
  <si>
    <t>Pol24</t>
  </si>
  <si>
    <t>Pol25</t>
  </si>
  <si>
    <t>Nosný materiál jako celek ( lana, svorky a pod)</t>
  </si>
  <si>
    <t>Pol26</t>
  </si>
  <si>
    <t>Pol27</t>
  </si>
  <si>
    <t>Pol28</t>
  </si>
  <si>
    <t>Led svítidlo stropní 20W</t>
  </si>
  <si>
    <t>Pol29</t>
  </si>
  <si>
    <t>Pol30</t>
  </si>
  <si>
    <t>Pol33</t>
  </si>
  <si>
    <t>Práce, na které není možno stanovit ceníkovou položku</t>
  </si>
  <si>
    <t>Pol32</t>
  </si>
  <si>
    <t>Provedení výchozí revize a vypracování revizní zprávy dle ČSN</t>
  </si>
  <si>
    <t>Vedlejší rozpočtové náklady</t>
  </si>
  <si>
    <t>VRN6</t>
  </si>
  <si>
    <t>Územní vlivy</t>
  </si>
  <si>
    <t>065002000</t>
  </si>
  <si>
    <t>Mimostaveništní doprava materiálů</t>
  </si>
  <si>
    <t>1024</t>
  </si>
  <si>
    <t>943204351</t>
  </si>
  <si>
    <t>https://podminky.urs.cz/item/CS_URS_2024_01/065002000</t>
  </si>
  <si>
    <t>R</t>
  </si>
  <si>
    <t>PPV</t>
  </si>
  <si>
    <t>-1357816255</t>
  </si>
  <si>
    <t>3 - dieselagregát</t>
  </si>
  <si>
    <t xml:space="preserve">    32-M - Montáže elektropohonů a dieselagr.</t>
  </si>
  <si>
    <t>32-M</t>
  </si>
  <si>
    <t>Montáže elektropohonů a dieselagr.</t>
  </si>
  <si>
    <t>dieselový agregát Grupel G0043BDGR (kapotovaný):</t>
  </si>
  <si>
    <t>256</t>
  </si>
  <si>
    <t>337008858</t>
  </si>
  <si>
    <t>rozvaděč RDA pro max.80A/400V</t>
  </si>
  <si>
    <t>-1804118632</t>
  </si>
  <si>
    <t>výdechové potrubí (tvarové potrubí, žaluzie, pružný člen)</t>
  </si>
  <si>
    <t>1471164609</t>
  </si>
  <si>
    <t>sání (prostup stěnou, žaluzie)</t>
  </si>
  <si>
    <t>285417043</t>
  </si>
  <si>
    <t>el.klapka (sání + výdech)</t>
  </si>
  <si>
    <t>-851547703</t>
  </si>
  <si>
    <t>výfukové potrubí (trísložkové, délka 12m, plošina)</t>
  </si>
  <si>
    <t>-83474404</t>
  </si>
  <si>
    <t>drobný a kotvící materiál (mechanika)</t>
  </si>
  <si>
    <t>-822823766</t>
  </si>
  <si>
    <t>D8</t>
  </si>
  <si>
    <t>elektro materiál (kabelový propoj mezi RDA a DA o délce 5m)</t>
  </si>
  <si>
    <t>158860436</t>
  </si>
  <si>
    <t>M1</t>
  </si>
  <si>
    <t>doprava stroje do místa dodání</t>
  </si>
  <si>
    <t>-719507349</t>
  </si>
  <si>
    <t>M2</t>
  </si>
  <si>
    <t>nastěhování stroje v místě (technika, práce v místě)</t>
  </si>
  <si>
    <t>851439247</t>
  </si>
  <si>
    <t>M3</t>
  </si>
  <si>
    <t>instalace DA na připravené kabely</t>
  </si>
  <si>
    <t>345742572</t>
  </si>
  <si>
    <t>M4</t>
  </si>
  <si>
    <t>instalace RDA na připravené kabely</t>
  </si>
  <si>
    <t>519763572</t>
  </si>
  <si>
    <t>M5</t>
  </si>
  <si>
    <t>instalace mechanika (sání, výdech, výfuk, klapky)</t>
  </si>
  <si>
    <t>-1952874602</t>
  </si>
  <si>
    <t>M6</t>
  </si>
  <si>
    <t>doprava techniků a materiálu do místa</t>
  </si>
  <si>
    <t>-1433451836</t>
  </si>
  <si>
    <t>M7</t>
  </si>
  <si>
    <t>oživení stroje, proškolení obsluhy, základní dokumentace ke stroji</t>
  </si>
  <si>
    <t>-1630671254</t>
  </si>
  <si>
    <t>M8</t>
  </si>
  <si>
    <t>výchozí revize zapojení elektro části</t>
  </si>
  <si>
    <t>-970383053</t>
  </si>
  <si>
    <t>M9</t>
  </si>
  <si>
    <t>technická příprava</t>
  </si>
  <si>
    <t>-610083574</t>
  </si>
  <si>
    <t>VRN - VRN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</si>
  <si>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</si>
  <si>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</si>
  <si>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</si>
  <si>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</si>
  <si>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</si>
  <si>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</si>
  <si>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</si>
  <si>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786018862</t>
  </si>
  <si>
    <t>https://podminky.urs.cz/item/CS_URS_2024_01/012002000</t>
  </si>
  <si>
    <t>013254000</t>
  </si>
  <si>
    <t>Dokumentace skutečného provedení stavby</t>
  </si>
  <si>
    <t>-251581053</t>
  </si>
  <si>
    <t>https://podminky.urs.cz/item/CS_URS_2024_01/013254000</t>
  </si>
  <si>
    <t>VRN3</t>
  </si>
  <si>
    <t>Zařízení staveniště</t>
  </si>
  <si>
    <t>030001000</t>
  </si>
  <si>
    <t>286609996</t>
  </si>
  <si>
    <t>https://podminky.urs.cz/item/CS_URS_2024_01/030001000</t>
  </si>
  <si>
    <t>033203000</t>
  </si>
  <si>
    <t>Energie pro zařízení staveniště</t>
  </si>
  <si>
    <t>-994072104</t>
  </si>
  <si>
    <t>https://podminky.urs.cz/item/CS_URS_2024_01/033203000</t>
  </si>
  <si>
    <t>VRN7</t>
  </si>
  <si>
    <t>Provozní vlivy</t>
  </si>
  <si>
    <t>070001000</t>
  </si>
  <si>
    <t>1137998342</t>
  </si>
  <si>
    <t>https://podminky.urs.cz/item/CS_URS_2024_01/070001000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</si>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</sst>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91" TargetMode="External" /><Relationship Id="rId2" Type="http://schemas.openxmlformats.org/officeDocument/2006/relationships/hyperlink" Target="https://podminky.urs.cz/item/CS_URS_2024_01/113107331" TargetMode="External" /><Relationship Id="rId3" Type="http://schemas.openxmlformats.org/officeDocument/2006/relationships/hyperlink" Target="https://podminky.urs.cz/item/CS_URS_2024_01/122251101" TargetMode="External" /><Relationship Id="rId4" Type="http://schemas.openxmlformats.org/officeDocument/2006/relationships/hyperlink" Target="https://podminky.urs.cz/item/CS_URS_2024_01/131251102" TargetMode="External" /><Relationship Id="rId5" Type="http://schemas.openxmlformats.org/officeDocument/2006/relationships/hyperlink" Target="https://podminky.urs.cz/item/CS_URS_2024_01/13225110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81912112" TargetMode="External" /><Relationship Id="rId12" Type="http://schemas.openxmlformats.org/officeDocument/2006/relationships/hyperlink" Target="https://podminky.urs.cz/item/CS_URS_2024_01/271542211" TargetMode="External" /><Relationship Id="rId13" Type="http://schemas.openxmlformats.org/officeDocument/2006/relationships/hyperlink" Target="https://podminky.urs.cz/item/CS_URS_2024_01/273321211" TargetMode="External" /><Relationship Id="rId14" Type="http://schemas.openxmlformats.org/officeDocument/2006/relationships/hyperlink" Target="https://podminky.urs.cz/item/CS_URS_2024_01/273321511" TargetMode="External" /><Relationship Id="rId15" Type="http://schemas.openxmlformats.org/officeDocument/2006/relationships/hyperlink" Target="https://podminky.urs.cz/item/CS_URS_2024_01/273351121" TargetMode="External" /><Relationship Id="rId16" Type="http://schemas.openxmlformats.org/officeDocument/2006/relationships/hyperlink" Target="https://podminky.urs.cz/item/CS_URS_2024_01/273351122" TargetMode="External" /><Relationship Id="rId17" Type="http://schemas.openxmlformats.org/officeDocument/2006/relationships/hyperlink" Target="https://podminky.urs.cz/item/CS_URS_2024_01/273361821" TargetMode="External" /><Relationship Id="rId18" Type="http://schemas.openxmlformats.org/officeDocument/2006/relationships/hyperlink" Target="https://podminky.urs.cz/item/CS_URS_2024_01/273362021" TargetMode="External" /><Relationship Id="rId19" Type="http://schemas.openxmlformats.org/officeDocument/2006/relationships/hyperlink" Target="https://podminky.urs.cz/item/CS_URS_2024_01/274313811" TargetMode="External" /><Relationship Id="rId20" Type="http://schemas.openxmlformats.org/officeDocument/2006/relationships/hyperlink" Target="https://podminky.urs.cz/item/CS_URS_2024_01/274351121" TargetMode="External" /><Relationship Id="rId21" Type="http://schemas.openxmlformats.org/officeDocument/2006/relationships/hyperlink" Target="https://podminky.urs.cz/item/CS_URS_2024_01/274351122" TargetMode="External" /><Relationship Id="rId22" Type="http://schemas.openxmlformats.org/officeDocument/2006/relationships/hyperlink" Target="https://podminky.urs.cz/item/CS_URS_2024_01/310236241" TargetMode="External" /><Relationship Id="rId23" Type="http://schemas.openxmlformats.org/officeDocument/2006/relationships/hyperlink" Target="https://podminky.urs.cz/item/CS_URS_2024_01/310238411" TargetMode="External" /><Relationship Id="rId24" Type="http://schemas.openxmlformats.org/officeDocument/2006/relationships/hyperlink" Target="https://podminky.urs.cz/item/CS_URS_2024_01/311113153" TargetMode="External" /><Relationship Id="rId25" Type="http://schemas.openxmlformats.org/officeDocument/2006/relationships/hyperlink" Target="https://podminky.urs.cz/item/CS_URS_2024_01/311113155" TargetMode="External" /><Relationship Id="rId26" Type="http://schemas.openxmlformats.org/officeDocument/2006/relationships/hyperlink" Target="https://podminky.urs.cz/item/CS_URS_2024_01/311361821" TargetMode="External" /><Relationship Id="rId27" Type="http://schemas.openxmlformats.org/officeDocument/2006/relationships/hyperlink" Target="https://podminky.urs.cz/item/CS_URS_2024_01/317142436" TargetMode="External" /><Relationship Id="rId28" Type="http://schemas.openxmlformats.org/officeDocument/2006/relationships/hyperlink" Target="https://podminky.urs.cz/item/CS_URS_2024_01/317321411" TargetMode="External" /><Relationship Id="rId29" Type="http://schemas.openxmlformats.org/officeDocument/2006/relationships/hyperlink" Target="https://podminky.urs.cz/item/CS_URS_2024_01/317351107" TargetMode="External" /><Relationship Id="rId30" Type="http://schemas.openxmlformats.org/officeDocument/2006/relationships/hyperlink" Target="https://podminky.urs.cz/item/CS_URS_2024_01/317351108" TargetMode="External" /><Relationship Id="rId31" Type="http://schemas.openxmlformats.org/officeDocument/2006/relationships/hyperlink" Target="https://podminky.urs.cz/item/CS_URS_2024_01/317361821" TargetMode="External" /><Relationship Id="rId32" Type="http://schemas.openxmlformats.org/officeDocument/2006/relationships/hyperlink" Target="https://podminky.urs.cz/item/CS_URS_2024_01/342272235" TargetMode="External" /><Relationship Id="rId33" Type="http://schemas.openxmlformats.org/officeDocument/2006/relationships/hyperlink" Target="https://podminky.urs.cz/item/CS_URS_2024_01/342272245" TargetMode="External" /><Relationship Id="rId34" Type="http://schemas.openxmlformats.org/officeDocument/2006/relationships/hyperlink" Target="https://podminky.urs.cz/item/CS_URS_2024_01/342291121" TargetMode="External" /><Relationship Id="rId35" Type="http://schemas.openxmlformats.org/officeDocument/2006/relationships/hyperlink" Target="https://podminky.urs.cz/item/CS_URS_2024_01/411321414" TargetMode="External" /><Relationship Id="rId36" Type="http://schemas.openxmlformats.org/officeDocument/2006/relationships/hyperlink" Target="https://podminky.urs.cz/item/CS_URS_2024_01/411351011" TargetMode="External" /><Relationship Id="rId37" Type="http://schemas.openxmlformats.org/officeDocument/2006/relationships/hyperlink" Target="https://podminky.urs.cz/item/CS_URS_2024_01/411351012" TargetMode="External" /><Relationship Id="rId38" Type="http://schemas.openxmlformats.org/officeDocument/2006/relationships/hyperlink" Target="https://podminky.urs.cz/item/CS_URS_2024_01/411354331" TargetMode="External" /><Relationship Id="rId39" Type="http://schemas.openxmlformats.org/officeDocument/2006/relationships/hyperlink" Target="https://podminky.urs.cz/item/CS_URS_2024_01/411354332" TargetMode="External" /><Relationship Id="rId40" Type="http://schemas.openxmlformats.org/officeDocument/2006/relationships/hyperlink" Target="https://podminky.urs.cz/item/CS_URS_2024_01/411361821" TargetMode="External" /><Relationship Id="rId41" Type="http://schemas.openxmlformats.org/officeDocument/2006/relationships/hyperlink" Target="https://podminky.urs.cz/item/CS_URS_2024_01/417321515" TargetMode="External" /><Relationship Id="rId42" Type="http://schemas.openxmlformats.org/officeDocument/2006/relationships/hyperlink" Target="https://podminky.urs.cz/item/CS_URS_2024_01/417351115" TargetMode="External" /><Relationship Id="rId43" Type="http://schemas.openxmlformats.org/officeDocument/2006/relationships/hyperlink" Target="https://podminky.urs.cz/item/CS_URS_2024_01/417351116" TargetMode="External" /><Relationship Id="rId44" Type="http://schemas.openxmlformats.org/officeDocument/2006/relationships/hyperlink" Target="https://podminky.urs.cz/item/CS_URS_2024_01/417361821" TargetMode="External" /><Relationship Id="rId45" Type="http://schemas.openxmlformats.org/officeDocument/2006/relationships/hyperlink" Target="https://podminky.urs.cz/item/CS_URS_2024_01/564740003" TargetMode="External" /><Relationship Id="rId46" Type="http://schemas.openxmlformats.org/officeDocument/2006/relationships/hyperlink" Target="https://podminky.urs.cz/item/CS_URS_2024_01/564770101" TargetMode="External" /><Relationship Id="rId47" Type="http://schemas.openxmlformats.org/officeDocument/2006/relationships/hyperlink" Target="https://podminky.urs.cz/item/CS_URS_2024_01/596211110" TargetMode="External" /><Relationship Id="rId48" Type="http://schemas.openxmlformats.org/officeDocument/2006/relationships/hyperlink" Target="https://podminky.urs.cz/item/CS_URS_2024_01/612131101" TargetMode="External" /><Relationship Id="rId49" Type="http://schemas.openxmlformats.org/officeDocument/2006/relationships/hyperlink" Target="https://podminky.urs.cz/item/CS_URS_2024_01/612321341" TargetMode="External" /><Relationship Id="rId50" Type="http://schemas.openxmlformats.org/officeDocument/2006/relationships/hyperlink" Target="https://podminky.urs.cz/item/CS_URS_2024_01/612321391" TargetMode="External" /><Relationship Id="rId51" Type="http://schemas.openxmlformats.org/officeDocument/2006/relationships/hyperlink" Target="https://podminky.urs.cz/item/CS_URS_2024_01/612325225" TargetMode="External" /><Relationship Id="rId52" Type="http://schemas.openxmlformats.org/officeDocument/2006/relationships/hyperlink" Target="https://podminky.urs.cz/item/CS_URS_2024_01/612325302" TargetMode="External" /><Relationship Id="rId53" Type="http://schemas.openxmlformats.org/officeDocument/2006/relationships/hyperlink" Target="https://podminky.urs.cz/item/CS_URS_2024_01/621131121" TargetMode="External" /><Relationship Id="rId54" Type="http://schemas.openxmlformats.org/officeDocument/2006/relationships/hyperlink" Target="https://podminky.urs.cz/item/CS_URS_2024_01/621151031" TargetMode="External" /><Relationship Id="rId55" Type="http://schemas.openxmlformats.org/officeDocument/2006/relationships/hyperlink" Target="https://podminky.urs.cz/item/CS_URS_2024_01/621221021" TargetMode="External" /><Relationship Id="rId56" Type="http://schemas.openxmlformats.org/officeDocument/2006/relationships/hyperlink" Target="https://podminky.urs.cz/item/CS_URS_2024_01/621531012" TargetMode="External" /><Relationship Id="rId57" Type="http://schemas.openxmlformats.org/officeDocument/2006/relationships/hyperlink" Target="https://podminky.urs.cz/item/CS_URS_2024_01/622131121" TargetMode="External" /><Relationship Id="rId58" Type="http://schemas.openxmlformats.org/officeDocument/2006/relationships/hyperlink" Target="https://podminky.urs.cz/item/CS_URS_2024_01/622135001" TargetMode="External" /><Relationship Id="rId59" Type="http://schemas.openxmlformats.org/officeDocument/2006/relationships/hyperlink" Target="https://podminky.urs.cz/item/CS_URS_2024_01/622135091" TargetMode="External" /><Relationship Id="rId60" Type="http://schemas.openxmlformats.org/officeDocument/2006/relationships/hyperlink" Target="https://podminky.urs.cz/item/CS_URS_2024_01/622142001" TargetMode="External" /><Relationship Id="rId61" Type="http://schemas.openxmlformats.org/officeDocument/2006/relationships/hyperlink" Target="https://podminky.urs.cz/item/CS_URS_2024_01/622151021" TargetMode="External" /><Relationship Id="rId62" Type="http://schemas.openxmlformats.org/officeDocument/2006/relationships/hyperlink" Target="https://podminky.urs.cz/item/CS_URS_2024_01/622151031" TargetMode="External" /><Relationship Id="rId63" Type="http://schemas.openxmlformats.org/officeDocument/2006/relationships/hyperlink" Target="https://podminky.urs.cz/item/CS_URS_2024_01/622221021" TargetMode="External" /><Relationship Id="rId64" Type="http://schemas.openxmlformats.org/officeDocument/2006/relationships/hyperlink" Target="https://podminky.urs.cz/item/CS_URS_2024_01/622222051" TargetMode="External" /><Relationship Id="rId65" Type="http://schemas.openxmlformats.org/officeDocument/2006/relationships/hyperlink" Target="https://podminky.urs.cz/item/CS_URS_2024_01/622252002" TargetMode="External" /><Relationship Id="rId66" Type="http://schemas.openxmlformats.org/officeDocument/2006/relationships/hyperlink" Target="https://podminky.urs.cz/item/CS_URS_2024_01/622511112" TargetMode="External" /><Relationship Id="rId67" Type="http://schemas.openxmlformats.org/officeDocument/2006/relationships/hyperlink" Target="https://podminky.urs.cz/item/CS_URS_2024_01/622525105" TargetMode="External" /><Relationship Id="rId68" Type="http://schemas.openxmlformats.org/officeDocument/2006/relationships/hyperlink" Target="https://podminky.urs.cz/item/CS_URS_2024_01/622531012" TargetMode="External" /><Relationship Id="rId69" Type="http://schemas.openxmlformats.org/officeDocument/2006/relationships/hyperlink" Target="https://podminky.urs.cz/item/CS_URS_2024_01/632451214" TargetMode="External" /><Relationship Id="rId70" Type="http://schemas.openxmlformats.org/officeDocument/2006/relationships/hyperlink" Target="https://podminky.urs.cz/item/CS_URS_2024_01/632451291" TargetMode="External" /><Relationship Id="rId71" Type="http://schemas.openxmlformats.org/officeDocument/2006/relationships/hyperlink" Target="https://podminky.urs.cz/item/CS_URS_2024_01/637121112" TargetMode="External" /><Relationship Id="rId72" Type="http://schemas.openxmlformats.org/officeDocument/2006/relationships/hyperlink" Target="https://podminky.urs.cz/item/CS_URS_2024_01/637311112" TargetMode="External" /><Relationship Id="rId73" Type="http://schemas.openxmlformats.org/officeDocument/2006/relationships/hyperlink" Target="https://podminky.urs.cz/item/CS_URS_2024_01/642942611" TargetMode="External" /><Relationship Id="rId74" Type="http://schemas.openxmlformats.org/officeDocument/2006/relationships/hyperlink" Target="https://podminky.urs.cz/item/CS_URS_2024_01/642942721" TargetMode="External" /><Relationship Id="rId75" Type="http://schemas.openxmlformats.org/officeDocument/2006/relationships/hyperlink" Target="https://podminky.urs.cz/item/CS_URS_2024_01/941311112" TargetMode="External" /><Relationship Id="rId76" Type="http://schemas.openxmlformats.org/officeDocument/2006/relationships/hyperlink" Target="https://podminky.urs.cz/item/CS_URS_2024_01/941311212" TargetMode="External" /><Relationship Id="rId77" Type="http://schemas.openxmlformats.org/officeDocument/2006/relationships/hyperlink" Target="https://podminky.urs.cz/item/CS_URS_2024_01/941311312" TargetMode="External" /><Relationship Id="rId78" Type="http://schemas.openxmlformats.org/officeDocument/2006/relationships/hyperlink" Target="https://podminky.urs.cz/item/CS_URS_2024_01/941311812" TargetMode="External" /><Relationship Id="rId79" Type="http://schemas.openxmlformats.org/officeDocument/2006/relationships/hyperlink" Target="https://podminky.urs.cz/item/CS_URS_2024_01/944511111" TargetMode="External" /><Relationship Id="rId80" Type="http://schemas.openxmlformats.org/officeDocument/2006/relationships/hyperlink" Target="https://podminky.urs.cz/item/CS_URS_2024_01/944511211" TargetMode="External" /><Relationship Id="rId81" Type="http://schemas.openxmlformats.org/officeDocument/2006/relationships/hyperlink" Target="https://podminky.urs.cz/item/CS_URS_2024_01/944511811" TargetMode="External" /><Relationship Id="rId82" Type="http://schemas.openxmlformats.org/officeDocument/2006/relationships/hyperlink" Target="https://podminky.urs.cz/item/CS_URS_2024_01/949101111" TargetMode="External" /><Relationship Id="rId83" Type="http://schemas.openxmlformats.org/officeDocument/2006/relationships/hyperlink" Target="https://podminky.urs.cz/item/CS_URS_2024_01/952901111" TargetMode="External" /><Relationship Id="rId84" Type="http://schemas.openxmlformats.org/officeDocument/2006/relationships/hyperlink" Target="https://podminky.urs.cz/item/CS_URS_2024_01/953942121" TargetMode="External" /><Relationship Id="rId85" Type="http://schemas.openxmlformats.org/officeDocument/2006/relationships/hyperlink" Target="https://podminky.urs.cz/item/CS_URS_2024_01/962031132" TargetMode="External" /><Relationship Id="rId86" Type="http://schemas.openxmlformats.org/officeDocument/2006/relationships/hyperlink" Target="https://podminky.urs.cz/item/CS_URS_2024_01/968072455" TargetMode="External" /><Relationship Id="rId87" Type="http://schemas.openxmlformats.org/officeDocument/2006/relationships/hyperlink" Target="https://podminky.urs.cz/item/CS_URS_2024_01/968082016" TargetMode="External" /><Relationship Id="rId88" Type="http://schemas.openxmlformats.org/officeDocument/2006/relationships/hyperlink" Target="https://podminky.urs.cz/item/CS_URS_2024_01/968082017" TargetMode="External" /><Relationship Id="rId89" Type="http://schemas.openxmlformats.org/officeDocument/2006/relationships/hyperlink" Target="https://podminky.urs.cz/item/CS_URS_2024_01/971033471" TargetMode="External" /><Relationship Id="rId90" Type="http://schemas.openxmlformats.org/officeDocument/2006/relationships/hyperlink" Target="https://podminky.urs.cz/item/CS_URS_2024_01/971033521" TargetMode="External" /><Relationship Id="rId91" Type="http://schemas.openxmlformats.org/officeDocument/2006/relationships/hyperlink" Target="https://podminky.urs.cz/item/CS_URS_2024_01/971033541" TargetMode="External" /><Relationship Id="rId92" Type="http://schemas.openxmlformats.org/officeDocument/2006/relationships/hyperlink" Target="https://podminky.urs.cz/item/CS_URS_2024_01/971033561" TargetMode="External" /><Relationship Id="rId93" Type="http://schemas.openxmlformats.org/officeDocument/2006/relationships/hyperlink" Target="https://podminky.urs.cz/item/CS_URS_2024_01/973031335" TargetMode="External" /><Relationship Id="rId94" Type="http://schemas.openxmlformats.org/officeDocument/2006/relationships/hyperlink" Target="https://podminky.urs.cz/item/CS_URS_2024_01/974042545" TargetMode="External" /><Relationship Id="rId95" Type="http://schemas.openxmlformats.org/officeDocument/2006/relationships/hyperlink" Target="https://podminky.urs.cz/item/CS_URS_2024_01/993111111" TargetMode="External" /><Relationship Id="rId96" Type="http://schemas.openxmlformats.org/officeDocument/2006/relationships/hyperlink" Target="https://podminky.urs.cz/item/CS_URS_2024_01/993111119" TargetMode="External" /><Relationship Id="rId97" Type="http://schemas.openxmlformats.org/officeDocument/2006/relationships/hyperlink" Target="https://podminky.urs.cz/item/CS_URS_2024_01/997013213" TargetMode="External" /><Relationship Id="rId98" Type="http://schemas.openxmlformats.org/officeDocument/2006/relationships/hyperlink" Target="https://podminky.urs.cz/item/CS_URS_2024_01/997013501" TargetMode="External" /><Relationship Id="rId99" Type="http://schemas.openxmlformats.org/officeDocument/2006/relationships/hyperlink" Target="https://podminky.urs.cz/item/CS_URS_2024_01/997013509" TargetMode="External" /><Relationship Id="rId100" Type="http://schemas.openxmlformats.org/officeDocument/2006/relationships/hyperlink" Target="https://podminky.urs.cz/item/CS_URS_2024_01/997013813" TargetMode="External" /><Relationship Id="rId101" Type="http://schemas.openxmlformats.org/officeDocument/2006/relationships/hyperlink" Target="https://podminky.urs.cz/item/CS_URS_2024_01/997013861" TargetMode="External" /><Relationship Id="rId102" Type="http://schemas.openxmlformats.org/officeDocument/2006/relationships/hyperlink" Target="https://podminky.urs.cz/item/CS_URS_2024_01/997013863" TargetMode="External" /><Relationship Id="rId103" Type="http://schemas.openxmlformats.org/officeDocument/2006/relationships/hyperlink" Target="https://podminky.urs.cz/item/CS_URS_2024_01/997013871" TargetMode="External" /><Relationship Id="rId104" Type="http://schemas.openxmlformats.org/officeDocument/2006/relationships/hyperlink" Target="https://podminky.urs.cz/item/CS_URS_2024_01/997221571" TargetMode="External" /><Relationship Id="rId105" Type="http://schemas.openxmlformats.org/officeDocument/2006/relationships/hyperlink" Target="https://podminky.urs.cz/item/CS_URS_2024_01/997221579" TargetMode="External" /><Relationship Id="rId106" Type="http://schemas.openxmlformats.org/officeDocument/2006/relationships/hyperlink" Target="https://podminky.urs.cz/item/CS_URS_2024_01/997221612" TargetMode="External" /><Relationship Id="rId107" Type="http://schemas.openxmlformats.org/officeDocument/2006/relationships/hyperlink" Target="https://podminky.urs.cz/item/CS_URS_2024_01/998018002" TargetMode="External" /><Relationship Id="rId108" Type="http://schemas.openxmlformats.org/officeDocument/2006/relationships/hyperlink" Target="https://podminky.urs.cz/item/CS_URS_2024_01/711191001" TargetMode="External" /><Relationship Id="rId109" Type="http://schemas.openxmlformats.org/officeDocument/2006/relationships/hyperlink" Target="https://podminky.urs.cz/item/CS_URS_2024_01/711191011" TargetMode="External" /><Relationship Id="rId110" Type="http://schemas.openxmlformats.org/officeDocument/2006/relationships/hyperlink" Target="https://podminky.urs.cz/item/CS_URS_2024_01/711191201" TargetMode="External" /><Relationship Id="rId111" Type="http://schemas.openxmlformats.org/officeDocument/2006/relationships/hyperlink" Target="https://podminky.urs.cz/item/CS_URS_2024_01/711192202" TargetMode="External" /><Relationship Id="rId112" Type="http://schemas.openxmlformats.org/officeDocument/2006/relationships/hyperlink" Target="https://podminky.urs.cz/item/CS_URS_2024_01/998711112" TargetMode="External" /><Relationship Id="rId113" Type="http://schemas.openxmlformats.org/officeDocument/2006/relationships/hyperlink" Target="https://podminky.urs.cz/item/CS_URS_2024_01/712311101" TargetMode="External" /><Relationship Id="rId114" Type="http://schemas.openxmlformats.org/officeDocument/2006/relationships/hyperlink" Target="https://podminky.urs.cz/item/CS_URS_2024_01/712341559" TargetMode="External" /><Relationship Id="rId115" Type="http://schemas.openxmlformats.org/officeDocument/2006/relationships/hyperlink" Target="https://podminky.urs.cz/item/CS_URS_2024_01/712363352" TargetMode="External" /><Relationship Id="rId116" Type="http://schemas.openxmlformats.org/officeDocument/2006/relationships/hyperlink" Target="https://podminky.urs.cz/item/CS_URS_2024_01/712363353" TargetMode="External" /><Relationship Id="rId117" Type="http://schemas.openxmlformats.org/officeDocument/2006/relationships/hyperlink" Target="https://podminky.urs.cz/item/CS_URS_2024_01/712363506" TargetMode="External" /><Relationship Id="rId118" Type="http://schemas.openxmlformats.org/officeDocument/2006/relationships/hyperlink" Target="https://podminky.urs.cz/item/CS_URS_2024_01/712391171" TargetMode="External" /><Relationship Id="rId119" Type="http://schemas.openxmlformats.org/officeDocument/2006/relationships/hyperlink" Target="https://podminky.urs.cz/item/CS_URS_2024_01/998712112" TargetMode="External" /><Relationship Id="rId120" Type="http://schemas.openxmlformats.org/officeDocument/2006/relationships/hyperlink" Target="https://podminky.urs.cz/item/CS_URS_2024_01/713131141" TargetMode="External" /><Relationship Id="rId121" Type="http://schemas.openxmlformats.org/officeDocument/2006/relationships/hyperlink" Target="https://podminky.urs.cz/item/CS_URS_2024_01/713141131" TargetMode="External" /><Relationship Id="rId122" Type="http://schemas.openxmlformats.org/officeDocument/2006/relationships/hyperlink" Target="https://podminky.urs.cz/item/CS_URS_2024_01/713141311" TargetMode="External" /><Relationship Id="rId123" Type="http://schemas.openxmlformats.org/officeDocument/2006/relationships/hyperlink" Target="https://podminky.urs.cz/item/CS_URS_2024_01/998713112" TargetMode="External" /><Relationship Id="rId124" Type="http://schemas.openxmlformats.org/officeDocument/2006/relationships/hyperlink" Target="https://podminky.urs.cz/item/CS_URS_2024_01/751398052" TargetMode="External" /><Relationship Id="rId125" Type="http://schemas.openxmlformats.org/officeDocument/2006/relationships/hyperlink" Target="https://podminky.urs.cz/item/CS_URS_2024_01/998751111" TargetMode="External" /><Relationship Id="rId126" Type="http://schemas.openxmlformats.org/officeDocument/2006/relationships/hyperlink" Target="https://podminky.urs.cz/item/CS_URS_2024_01/762361313" TargetMode="External" /><Relationship Id="rId127" Type="http://schemas.openxmlformats.org/officeDocument/2006/relationships/hyperlink" Target="https://podminky.urs.cz/item/CS_URS_2024_01/762395000" TargetMode="External" /><Relationship Id="rId128" Type="http://schemas.openxmlformats.org/officeDocument/2006/relationships/hyperlink" Target="https://podminky.urs.cz/item/CS_URS_2024_01/998762112" TargetMode="External" /><Relationship Id="rId129" Type="http://schemas.openxmlformats.org/officeDocument/2006/relationships/hyperlink" Target="https://podminky.urs.cz/item/CS_URS_2024_01/764001821" TargetMode="External" /><Relationship Id="rId130" Type="http://schemas.openxmlformats.org/officeDocument/2006/relationships/hyperlink" Target="https://podminky.urs.cz/item/CS_URS_2024_01/764002851" TargetMode="External" /><Relationship Id="rId131" Type="http://schemas.openxmlformats.org/officeDocument/2006/relationships/hyperlink" Target="https://podminky.urs.cz/item/CS_URS_2024_01/764004801" TargetMode="External" /><Relationship Id="rId132" Type="http://schemas.openxmlformats.org/officeDocument/2006/relationships/hyperlink" Target="https://podminky.urs.cz/item/CS_URS_2024_01/764111641" TargetMode="External" /><Relationship Id="rId133" Type="http://schemas.openxmlformats.org/officeDocument/2006/relationships/hyperlink" Target="https://podminky.urs.cz/item/CS_URS_2024_01/764212664" TargetMode="External" /><Relationship Id="rId134" Type="http://schemas.openxmlformats.org/officeDocument/2006/relationships/hyperlink" Target="https://podminky.urs.cz/item/CS_URS_2024_01/764214607" TargetMode="External" /><Relationship Id="rId135" Type="http://schemas.openxmlformats.org/officeDocument/2006/relationships/hyperlink" Target="https://podminky.urs.cz/item/CS_URS_2024_01/764511601" TargetMode="External" /><Relationship Id="rId136" Type="http://schemas.openxmlformats.org/officeDocument/2006/relationships/hyperlink" Target="https://podminky.urs.cz/item/CS_URS_2024_01/764511621" TargetMode="External" /><Relationship Id="rId137" Type="http://schemas.openxmlformats.org/officeDocument/2006/relationships/hyperlink" Target="https://podminky.urs.cz/item/CS_URS_2024_01/764518622" TargetMode="External" /><Relationship Id="rId138" Type="http://schemas.openxmlformats.org/officeDocument/2006/relationships/hyperlink" Target="https://podminky.urs.cz/item/CS_URS_2024_01/998764112" TargetMode="External" /><Relationship Id="rId139" Type="http://schemas.openxmlformats.org/officeDocument/2006/relationships/hyperlink" Target="https://podminky.urs.cz/item/CS_URS_2024_01/766417543" TargetMode="External" /><Relationship Id="rId140" Type="http://schemas.openxmlformats.org/officeDocument/2006/relationships/hyperlink" Target="https://podminky.urs.cz/item/CS_URS_2024_01/766660021" TargetMode="External" /><Relationship Id="rId141" Type="http://schemas.openxmlformats.org/officeDocument/2006/relationships/hyperlink" Target="https://podminky.urs.cz/item/CS_URS_2024_01/766660022" TargetMode="External" /><Relationship Id="rId142" Type="http://schemas.openxmlformats.org/officeDocument/2006/relationships/hyperlink" Target="https://podminky.urs.cz/item/CS_URS_2024_01/766660717" TargetMode="External" /><Relationship Id="rId143" Type="http://schemas.openxmlformats.org/officeDocument/2006/relationships/hyperlink" Target="https://podminky.urs.cz/item/CS_URS_2024_01/766660728" TargetMode="External" /><Relationship Id="rId144" Type="http://schemas.openxmlformats.org/officeDocument/2006/relationships/hyperlink" Target="https://podminky.urs.cz/item/CS_URS_2024_01/766660729" TargetMode="External" /><Relationship Id="rId145" Type="http://schemas.openxmlformats.org/officeDocument/2006/relationships/hyperlink" Target="https://podminky.urs.cz/item/CS_URS_2024_01/766691914" TargetMode="External" /><Relationship Id="rId146" Type="http://schemas.openxmlformats.org/officeDocument/2006/relationships/hyperlink" Target="https://podminky.urs.cz/item/CS_URS_2024_01/998766112" TargetMode="External" /><Relationship Id="rId147" Type="http://schemas.openxmlformats.org/officeDocument/2006/relationships/hyperlink" Target="https://podminky.urs.cz/item/CS_URS_2024_01/767646521" TargetMode="External" /><Relationship Id="rId148" Type="http://schemas.openxmlformats.org/officeDocument/2006/relationships/hyperlink" Target="https://podminky.urs.cz/item/CS_URS_2024_01/767649191" TargetMode="External" /><Relationship Id="rId149" Type="http://schemas.openxmlformats.org/officeDocument/2006/relationships/hyperlink" Target="https://podminky.urs.cz/item/CS_URS_2024_01/998767112" TargetMode="External" /><Relationship Id="rId150" Type="http://schemas.openxmlformats.org/officeDocument/2006/relationships/hyperlink" Target="https://podminky.urs.cz/item/CS_URS_2024_01/771111011" TargetMode="External" /><Relationship Id="rId151" Type="http://schemas.openxmlformats.org/officeDocument/2006/relationships/hyperlink" Target="https://podminky.urs.cz/item/CS_URS_2024_01/771474112" TargetMode="External" /><Relationship Id="rId152" Type="http://schemas.openxmlformats.org/officeDocument/2006/relationships/hyperlink" Target="https://podminky.urs.cz/item/CS_URS_2024_01/771574475" TargetMode="External" /><Relationship Id="rId153" Type="http://schemas.openxmlformats.org/officeDocument/2006/relationships/hyperlink" Target="https://podminky.urs.cz/item/CS_URS_2024_01/771577211" TargetMode="External" /><Relationship Id="rId154" Type="http://schemas.openxmlformats.org/officeDocument/2006/relationships/hyperlink" Target="https://podminky.urs.cz/item/CS_URS_2024_01/771591115" TargetMode="External" /><Relationship Id="rId155" Type="http://schemas.openxmlformats.org/officeDocument/2006/relationships/hyperlink" Target="https://podminky.urs.cz/item/CS_URS_2024_01/771592011" TargetMode="External" /><Relationship Id="rId156" Type="http://schemas.openxmlformats.org/officeDocument/2006/relationships/hyperlink" Target="https://podminky.urs.cz/item/CS_URS_2024_01/998771112" TargetMode="External" /><Relationship Id="rId157" Type="http://schemas.openxmlformats.org/officeDocument/2006/relationships/hyperlink" Target="https://podminky.urs.cz/item/CS_URS_2024_01/776421111" TargetMode="External" /><Relationship Id="rId158" Type="http://schemas.openxmlformats.org/officeDocument/2006/relationships/hyperlink" Target="https://podminky.urs.cz/item/CS_URS_2024_01/776421312" TargetMode="External" /><Relationship Id="rId159" Type="http://schemas.openxmlformats.org/officeDocument/2006/relationships/hyperlink" Target="https://podminky.urs.cz/item/CS_URS_2024_01/998776112" TargetMode="External" /><Relationship Id="rId160" Type="http://schemas.openxmlformats.org/officeDocument/2006/relationships/hyperlink" Target="https://podminky.urs.cz/item/CS_URS_2024_01/777131209" TargetMode="External" /><Relationship Id="rId161" Type="http://schemas.openxmlformats.org/officeDocument/2006/relationships/hyperlink" Target="https://podminky.urs.cz/item/CS_URS_2024_01/777611143" TargetMode="External" /><Relationship Id="rId162" Type="http://schemas.openxmlformats.org/officeDocument/2006/relationships/hyperlink" Target="https://podminky.urs.cz/item/CS_URS_2024_01/998777112" TargetMode="External" /><Relationship Id="rId163" Type="http://schemas.openxmlformats.org/officeDocument/2006/relationships/hyperlink" Target="https://podminky.urs.cz/item/CS_URS_2024_01/781111011" TargetMode="External" /><Relationship Id="rId164" Type="http://schemas.openxmlformats.org/officeDocument/2006/relationships/hyperlink" Target="https://podminky.urs.cz/item/CS_URS_2024_01/781121011" TargetMode="External" /><Relationship Id="rId165" Type="http://schemas.openxmlformats.org/officeDocument/2006/relationships/hyperlink" Target="https://podminky.urs.cz/item/CS_URS_2024_01/781151013" TargetMode="External" /><Relationship Id="rId166" Type="http://schemas.openxmlformats.org/officeDocument/2006/relationships/hyperlink" Target="https://podminky.urs.cz/item/CS_URS_2024_01/781472219" TargetMode="External" /><Relationship Id="rId167" Type="http://schemas.openxmlformats.org/officeDocument/2006/relationships/hyperlink" Target="https://podminky.urs.cz/item/CS_URS_2024_01/781472291" TargetMode="External" /><Relationship Id="rId168" Type="http://schemas.openxmlformats.org/officeDocument/2006/relationships/hyperlink" Target="https://podminky.urs.cz/item/CS_URS_2024_01/781495211" TargetMode="External" /><Relationship Id="rId169" Type="http://schemas.openxmlformats.org/officeDocument/2006/relationships/hyperlink" Target="https://podminky.urs.cz/item/CS_URS_2024_01/998781112" TargetMode="External" /><Relationship Id="rId170" Type="http://schemas.openxmlformats.org/officeDocument/2006/relationships/hyperlink" Target="https://podminky.urs.cz/item/CS_URS_2024_01/783301311" TargetMode="External" /><Relationship Id="rId171" Type="http://schemas.openxmlformats.org/officeDocument/2006/relationships/hyperlink" Target="https://podminky.urs.cz/item/CS_URS_2024_01/783301401" TargetMode="External" /><Relationship Id="rId172" Type="http://schemas.openxmlformats.org/officeDocument/2006/relationships/hyperlink" Target="https://podminky.urs.cz/item/CS_URS_2024_01/783314201" TargetMode="External" /><Relationship Id="rId173" Type="http://schemas.openxmlformats.org/officeDocument/2006/relationships/hyperlink" Target="https://podminky.urs.cz/item/CS_URS_2024_01/783315101" TargetMode="External" /><Relationship Id="rId174" Type="http://schemas.openxmlformats.org/officeDocument/2006/relationships/hyperlink" Target="https://podminky.urs.cz/item/CS_URS_2024_01/783317101" TargetMode="External" /><Relationship Id="rId175" Type="http://schemas.openxmlformats.org/officeDocument/2006/relationships/hyperlink" Target="https://podminky.urs.cz/item/CS_URS_2024_01/784111001" TargetMode="External" /><Relationship Id="rId176" Type="http://schemas.openxmlformats.org/officeDocument/2006/relationships/hyperlink" Target="https://podminky.urs.cz/item/CS_URS_2024_01/784181121" TargetMode="External" /><Relationship Id="rId177" Type="http://schemas.openxmlformats.org/officeDocument/2006/relationships/hyperlink" Target="https://podminky.urs.cz/item/CS_URS_2024_01/784211111" TargetMode="External" /><Relationship Id="rId178" Type="http://schemas.openxmlformats.org/officeDocument/2006/relationships/hyperlink" Target="https://podminky.urs.cz/item/CS_URS_2024_01/HZS1301" TargetMode="External" /><Relationship Id="rId179" Type="http://schemas.openxmlformats.org/officeDocument/2006/relationships/hyperlink" Target="https://podminky.urs.cz/item/CS_URS_2024_01/HZS2121" TargetMode="External" /><Relationship Id="rId180" Type="http://schemas.openxmlformats.org/officeDocument/2006/relationships/hyperlink" Target="https://podminky.urs.cz/item/CS_URS_2024_01/HZS2331" TargetMode="External" /><Relationship Id="rId18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65002000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33203000" TargetMode="External" /><Relationship Id="rId5" Type="http://schemas.openxmlformats.org/officeDocument/2006/relationships/hyperlink" Target="https://podminky.urs.cz/item/CS_URS_2024_01/070001000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2024-030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Přístavba evakuačního výtahu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Středočeský kraj,Zborovská 81/11,Praha 5 - Smíchov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T4T, s.r.o.,Petra Bezruče 1357,Kladno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'1 - stavevební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'1 - stavevební část'!P107</f>
        <v>0</v>
      </c>
      <c r="AV55" s="123">
        <f>'1 - stavevební část'!J33</f>
        <v>0</v>
      </c>
      <c r="AW55" s="123">
        <f>'1 - stavevební část'!J34</f>
        <v>0</v>
      </c>
      <c r="AX55" s="123">
        <f>'1 - stavevební část'!J35</f>
        <v>0</v>
      </c>
      <c r="AY55" s="123">
        <f>'1 - stavevební část'!J36</f>
        <v>0</v>
      </c>
      <c r="AZ55" s="123">
        <f>'1 - stavevební část'!F33</f>
        <v>0</v>
      </c>
      <c r="BA55" s="123">
        <f>'1 - stavevební část'!F34</f>
        <v>0</v>
      </c>
      <c r="BB55" s="123">
        <f>'1 - stavevební část'!F35</f>
        <v>0</v>
      </c>
      <c r="BC55" s="123">
        <f>'1 - stavevební část'!F36</f>
        <v>0</v>
      </c>
      <c r="BD55" s="125">
        <f>'1 - stavevební část'!F37</f>
        <v>0</v>
      </c>
      <c r="BE55" s="7"/>
      <c r="BT55" s="126" t="s">
        <v>76</v>
      </c>
      <c r="BV55" s="126" t="s">
        <v>73</v>
      </c>
      <c r="BW55" s="126" t="s">
        <v>79</v>
      </c>
      <c r="BX55" s="126" t="s">
        <v>5</v>
      </c>
      <c r="CL55" s="126" t="s">
        <v>19</v>
      </c>
      <c r="CM55" s="126" t="s">
        <v>76</v>
      </c>
    </row>
    <row r="56" s="7" customFormat="1" ht="16.5" customHeight="1">
      <c r="A56" s="114" t="s">
        <v>75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'2 - elektroinstalace'!J30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'2 - elektroinstalace'!P92</f>
        <v>0</v>
      </c>
      <c r="AV56" s="123">
        <f>'2 - elektroinstalace'!J33</f>
        <v>0</v>
      </c>
      <c r="AW56" s="123">
        <f>'2 - elektroinstalace'!J34</f>
        <v>0</v>
      </c>
      <c r="AX56" s="123">
        <f>'2 - elektroinstalace'!J35</f>
        <v>0</v>
      </c>
      <c r="AY56" s="123">
        <f>'2 - elektroinstalace'!J36</f>
        <v>0</v>
      </c>
      <c r="AZ56" s="123">
        <f>'2 - elektroinstalace'!F33</f>
        <v>0</v>
      </c>
      <c r="BA56" s="123">
        <f>'2 - elektroinstalace'!F34</f>
        <v>0</v>
      </c>
      <c r="BB56" s="123">
        <f>'2 - elektroinstalace'!F35</f>
        <v>0</v>
      </c>
      <c r="BC56" s="123">
        <f>'2 - elektroinstalace'!F36</f>
        <v>0</v>
      </c>
      <c r="BD56" s="125">
        <f>'2 - elektroinstalace'!F37</f>
        <v>0</v>
      </c>
      <c r="BE56" s="7"/>
      <c r="BT56" s="126" t="s">
        <v>76</v>
      </c>
      <c r="BV56" s="126" t="s">
        <v>73</v>
      </c>
      <c r="BW56" s="126" t="s">
        <v>82</v>
      </c>
      <c r="BX56" s="126" t="s">
        <v>5</v>
      </c>
      <c r="CL56" s="126" t="s">
        <v>19</v>
      </c>
      <c r="CM56" s="126" t="s">
        <v>76</v>
      </c>
    </row>
    <row r="57" s="7" customFormat="1" ht="16.5" customHeight="1">
      <c r="A57" s="114" t="s">
        <v>75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'3 - dieselagregát'!J30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'3 - dieselagregát'!P81</f>
        <v>0</v>
      </c>
      <c r="AV57" s="123">
        <f>'3 - dieselagregát'!J33</f>
        <v>0</v>
      </c>
      <c r="AW57" s="123">
        <f>'3 - dieselagregát'!J34</f>
        <v>0</v>
      </c>
      <c r="AX57" s="123">
        <f>'3 - dieselagregát'!J35</f>
        <v>0</v>
      </c>
      <c r="AY57" s="123">
        <f>'3 - dieselagregát'!J36</f>
        <v>0</v>
      </c>
      <c r="AZ57" s="123">
        <f>'3 - dieselagregát'!F33</f>
        <v>0</v>
      </c>
      <c r="BA57" s="123">
        <f>'3 - dieselagregát'!F34</f>
        <v>0</v>
      </c>
      <c r="BB57" s="123">
        <f>'3 - dieselagregát'!F35</f>
        <v>0</v>
      </c>
      <c r="BC57" s="123">
        <f>'3 - dieselagregát'!F36</f>
        <v>0</v>
      </c>
      <c r="BD57" s="125">
        <f>'3 - dieselagregát'!F37</f>
        <v>0</v>
      </c>
      <c r="BE57" s="7"/>
      <c r="BT57" s="126" t="s">
        <v>76</v>
      </c>
      <c r="BV57" s="126" t="s">
        <v>73</v>
      </c>
      <c r="BW57" s="126" t="s">
        <v>85</v>
      </c>
      <c r="BX57" s="126" t="s">
        <v>5</v>
      </c>
      <c r="CL57" s="126" t="s">
        <v>19</v>
      </c>
      <c r="CM57" s="126" t="s">
        <v>76</v>
      </c>
    </row>
    <row r="58" s="7" customFormat="1" ht="16.5" customHeight="1">
      <c r="A58" s="114" t="s">
        <v>75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86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'VRN - VRN'!J30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7">
        <v>0</v>
      </c>
      <c r="AT58" s="128">
        <f>ROUND(SUM(AV58:AW58),2)</f>
        <v>0</v>
      </c>
      <c r="AU58" s="129">
        <f>'VRN - VRN'!P83</f>
        <v>0</v>
      </c>
      <c r="AV58" s="128">
        <f>'VRN - VRN'!J33</f>
        <v>0</v>
      </c>
      <c r="AW58" s="128">
        <f>'VRN - VRN'!J34</f>
        <v>0</v>
      </c>
      <c r="AX58" s="128">
        <f>'VRN - VRN'!J35</f>
        <v>0</v>
      </c>
      <c r="AY58" s="128">
        <f>'VRN - VRN'!J36</f>
        <v>0</v>
      </c>
      <c r="AZ58" s="128">
        <f>'VRN - VRN'!F33</f>
        <v>0</v>
      </c>
      <c r="BA58" s="128">
        <f>'VRN - VRN'!F34</f>
        <v>0</v>
      </c>
      <c r="BB58" s="128">
        <f>'VRN - VRN'!F35</f>
        <v>0</v>
      </c>
      <c r="BC58" s="128">
        <f>'VRN - VRN'!F36</f>
        <v>0</v>
      </c>
      <c r="BD58" s="130">
        <f>'VRN - VRN'!F37</f>
        <v>0</v>
      </c>
      <c r="BE58" s="7"/>
      <c r="BT58" s="126" t="s">
        <v>76</v>
      </c>
      <c r="BV58" s="126" t="s">
        <v>73</v>
      </c>
      <c r="BW58" s="126" t="s">
        <v>87</v>
      </c>
      <c r="BX58" s="126" t="s">
        <v>5</v>
      </c>
      <c r="CL58" s="126" t="s">
        <v>19</v>
      </c>
      <c r="CM58" s="126" t="s">
        <v>76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aT+p67zv/JYh65KrbflSL1Sh/QcTh4YcHsnyW67zl2nQgCw1L5KgD8dNgy5kDBLhXaCDQZi6bUQmTmowi5CtwA==" hashValue="yuu2hAfV79PxVG+xe1wDvAz3u1kwyHioUiI8fKlGXQguwCx5Ce20LQp8cP3GVDxz4El7TTHNNPG2WWpvW6nJrg==" algorithmName="SHA-512" password="CB6D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stavevební část'!C2" display="/"/>
    <hyperlink ref="A56" location="'2 - elektroinstalace'!C2" display="/"/>
    <hyperlink ref="A57" location="'3 - dieselagregát'!C2" display="/"/>
    <hyperlink ref="A58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76</v>
      </c>
    </row>
    <row r="4" s="1" customFormat="1" ht="24.96" customHeight="1">
      <c r="B4" s="23"/>
      <c r="D4" s="133" t="s">
        <v>88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Přístavba evakuačního výtahu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ROUND(J107,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ROUND((SUM(BE107:BE1161)),  2)</f>
        <v>0</v>
      </c>
      <c r="G33" s="41"/>
      <c r="H33" s="41"/>
      <c r="I33" s="151">
        <v>0.20999999999999999</v>
      </c>
      <c r="J33" s="150">
        <f>ROUND(((SUM(BE107:BE1161))*I33),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ROUND((SUM(BF107:BF1161)),  2)</f>
        <v>0</v>
      </c>
      <c r="G34" s="41"/>
      <c r="H34" s="41"/>
      <c r="I34" s="151">
        <v>0.12</v>
      </c>
      <c r="J34" s="150">
        <f>ROUND(((SUM(BF107:BF1161))*I34),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ROUND((SUM(BG107:BG1161)),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ROUND((SUM(BH107:BH1161)),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ROUND((SUM(BI107:BI1161)),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Přístavba evakuačního výtahu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1 - stavevební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Středočeský kraj,Zborovská 81/11,Praha 5 - Smíchov</v>
      </c>
      <c r="G54" s="43"/>
      <c r="H54" s="43"/>
      <c r="I54" s="35" t="s">
        <v>31</v>
      </c>
      <c r="J54" s="39" t="str">
        <f>E21</f>
        <v>T4T, s.r.o.,Petra Bezruče 1357,Kladno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92</v>
      </c>
      <c r="D57" s="165"/>
      <c r="E57" s="165"/>
      <c r="F57" s="165"/>
      <c r="G57" s="165"/>
      <c r="H57" s="165"/>
      <c r="I57" s="165"/>
      <c r="J57" s="166" t="s">
        <v>93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J107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94</v>
      </c>
    </row>
    <row r="60" s="9" customFormat="1" ht="24.96" customHeight="1">
      <c r="A60" s="9"/>
      <c r="B60" s="168"/>
      <c r="C60" s="169"/>
      <c r="D60" s="170" t="s">
        <v>95</v>
      </c>
      <c r="E60" s="171"/>
      <c r="F60" s="171"/>
      <c r="G60" s="171"/>
      <c r="H60" s="171"/>
      <c r="I60" s="171"/>
      <c r="J60" s="172">
        <f>J108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96</v>
      </c>
      <c r="E61" s="177"/>
      <c r="F61" s="177"/>
      <c r="G61" s="177"/>
      <c r="H61" s="177"/>
      <c r="I61" s="177"/>
      <c r="J61" s="178">
        <f>J109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97</v>
      </c>
      <c r="E62" s="177"/>
      <c r="F62" s="177"/>
      <c r="G62" s="177"/>
      <c r="H62" s="177"/>
      <c r="I62" s="177"/>
      <c r="J62" s="178">
        <f>J166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98</v>
      </c>
      <c r="E63" s="177"/>
      <c r="F63" s="177"/>
      <c r="G63" s="177"/>
      <c r="H63" s="177"/>
      <c r="I63" s="177"/>
      <c r="J63" s="178">
        <f>J207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99</v>
      </c>
      <c r="E64" s="177"/>
      <c r="F64" s="177"/>
      <c r="G64" s="177"/>
      <c r="H64" s="177"/>
      <c r="I64" s="177"/>
      <c r="J64" s="178">
        <f>J289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100</v>
      </c>
      <c r="E65" s="177"/>
      <c r="F65" s="177"/>
      <c r="G65" s="177"/>
      <c r="H65" s="177"/>
      <c r="I65" s="177"/>
      <c r="J65" s="178">
        <f>J350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101</v>
      </c>
      <c r="E66" s="177"/>
      <c r="F66" s="177"/>
      <c r="G66" s="177"/>
      <c r="H66" s="177"/>
      <c r="I66" s="177"/>
      <c r="J66" s="178">
        <f>J363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102</v>
      </c>
      <c r="E67" s="177"/>
      <c r="F67" s="177"/>
      <c r="G67" s="177"/>
      <c r="H67" s="177"/>
      <c r="I67" s="177"/>
      <c r="J67" s="178">
        <f>J535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103</v>
      </c>
      <c r="E68" s="177"/>
      <c r="F68" s="177"/>
      <c r="G68" s="177"/>
      <c r="H68" s="177"/>
      <c r="I68" s="177"/>
      <c r="J68" s="178">
        <f>J659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104</v>
      </c>
      <c r="E69" s="177"/>
      <c r="F69" s="177"/>
      <c r="G69" s="177"/>
      <c r="H69" s="177"/>
      <c r="I69" s="177"/>
      <c r="J69" s="178">
        <f>J701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105</v>
      </c>
      <c r="E70" s="171"/>
      <c r="F70" s="171"/>
      <c r="G70" s="171"/>
      <c r="H70" s="171"/>
      <c r="I70" s="171"/>
      <c r="J70" s="172">
        <f>J705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106</v>
      </c>
      <c r="E71" s="177"/>
      <c r="F71" s="177"/>
      <c r="G71" s="177"/>
      <c r="H71" s="177"/>
      <c r="I71" s="177"/>
      <c r="J71" s="178">
        <f>J706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107</v>
      </c>
      <c r="E72" s="177"/>
      <c r="F72" s="177"/>
      <c r="G72" s="177"/>
      <c r="H72" s="177"/>
      <c r="I72" s="177"/>
      <c r="J72" s="178">
        <f>J741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108</v>
      </c>
      <c r="E73" s="177"/>
      <c r="F73" s="177"/>
      <c r="G73" s="177"/>
      <c r="H73" s="177"/>
      <c r="I73" s="177"/>
      <c r="J73" s="178">
        <f>J791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109</v>
      </c>
      <c r="E74" s="177"/>
      <c r="F74" s="177"/>
      <c r="G74" s="177"/>
      <c r="H74" s="177"/>
      <c r="I74" s="177"/>
      <c r="J74" s="178">
        <f>J818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110</v>
      </c>
      <c r="E75" s="177"/>
      <c r="F75" s="177"/>
      <c r="G75" s="177"/>
      <c r="H75" s="177"/>
      <c r="I75" s="177"/>
      <c r="J75" s="178">
        <f>J827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111</v>
      </c>
      <c r="E76" s="177"/>
      <c r="F76" s="177"/>
      <c r="G76" s="177"/>
      <c r="H76" s="177"/>
      <c r="I76" s="177"/>
      <c r="J76" s="178">
        <f>J840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112</v>
      </c>
      <c r="E77" s="177"/>
      <c r="F77" s="177"/>
      <c r="G77" s="177"/>
      <c r="H77" s="177"/>
      <c r="I77" s="177"/>
      <c r="J77" s="178">
        <f>J890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113</v>
      </c>
      <c r="E78" s="177"/>
      <c r="F78" s="177"/>
      <c r="G78" s="177"/>
      <c r="H78" s="177"/>
      <c r="I78" s="177"/>
      <c r="J78" s="178">
        <f>J961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114</v>
      </c>
      <c r="E79" s="177"/>
      <c r="F79" s="177"/>
      <c r="G79" s="177"/>
      <c r="H79" s="177"/>
      <c r="I79" s="177"/>
      <c r="J79" s="178">
        <f>J986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115</v>
      </c>
      <c r="E80" s="177"/>
      <c r="F80" s="177"/>
      <c r="G80" s="177"/>
      <c r="H80" s="177"/>
      <c r="I80" s="177"/>
      <c r="J80" s="178">
        <f>J1017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116</v>
      </c>
      <c r="E81" s="177"/>
      <c r="F81" s="177"/>
      <c r="G81" s="177"/>
      <c r="H81" s="177"/>
      <c r="I81" s="177"/>
      <c r="J81" s="178">
        <f>J1039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117</v>
      </c>
      <c r="E82" s="177"/>
      <c r="F82" s="177"/>
      <c r="G82" s="177"/>
      <c r="H82" s="177"/>
      <c r="I82" s="177"/>
      <c r="J82" s="178">
        <f>J1053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118</v>
      </c>
      <c r="E83" s="177"/>
      <c r="F83" s="177"/>
      <c r="G83" s="177"/>
      <c r="H83" s="177"/>
      <c r="I83" s="177"/>
      <c r="J83" s="178">
        <f>J1080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119</v>
      </c>
      <c r="E84" s="177"/>
      <c r="F84" s="177"/>
      <c r="G84" s="177"/>
      <c r="H84" s="177"/>
      <c r="I84" s="177"/>
      <c r="J84" s="178">
        <f>J1101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68"/>
      <c r="C85" s="169"/>
      <c r="D85" s="170" t="s">
        <v>120</v>
      </c>
      <c r="E85" s="171"/>
      <c r="F85" s="171"/>
      <c r="G85" s="171"/>
      <c r="H85" s="171"/>
      <c r="I85" s="171"/>
      <c r="J85" s="172">
        <f>J1118</f>
        <v>0</v>
      </c>
      <c r="K85" s="169"/>
      <c r="L85" s="17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74"/>
      <c r="C86" s="175"/>
      <c r="D86" s="176" t="s">
        <v>121</v>
      </c>
      <c r="E86" s="177"/>
      <c r="F86" s="177"/>
      <c r="G86" s="177"/>
      <c r="H86" s="177"/>
      <c r="I86" s="177"/>
      <c r="J86" s="178">
        <f>J1119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68"/>
      <c r="C87" s="169"/>
      <c r="D87" s="170" t="s">
        <v>122</v>
      </c>
      <c r="E87" s="171"/>
      <c r="F87" s="171"/>
      <c r="G87" s="171"/>
      <c r="H87" s="171"/>
      <c r="I87" s="171"/>
      <c r="J87" s="172">
        <f>J1123</f>
        <v>0</v>
      </c>
      <c r="K87" s="169"/>
      <c r="L87" s="17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3" s="2" customFormat="1" ht="6.96" customHeight="1">
      <c r="A93" s="41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4.96" customHeight="1">
      <c r="A94" s="41"/>
      <c r="B94" s="42"/>
      <c r="C94" s="26" t="s">
        <v>123</v>
      </c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16</v>
      </c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163" t="str">
        <f>E7</f>
        <v>Přístavba evakuačního výtahu</v>
      </c>
      <c r="F97" s="35"/>
      <c r="G97" s="35"/>
      <c r="H97" s="35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89</v>
      </c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72" t="str">
        <f>E9</f>
        <v>1 - stavevební část</v>
      </c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21</v>
      </c>
      <c r="D101" s="43"/>
      <c r="E101" s="43"/>
      <c r="F101" s="30" t="str">
        <f>F12</f>
        <v xml:space="preserve"> </v>
      </c>
      <c r="G101" s="43"/>
      <c r="H101" s="43"/>
      <c r="I101" s="35" t="s">
        <v>23</v>
      </c>
      <c r="J101" s="75" t="str">
        <f>IF(J12="","",J12)</f>
        <v>1. 3. 2024</v>
      </c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5.65" customHeight="1">
      <c r="A103" s="41"/>
      <c r="B103" s="42"/>
      <c r="C103" s="35" t="s">
        <v>25</v>
      </c>
      <c r="D103" s="43"/>
      <c r="E103" s="43"/>
      <c r="F103" s="30" t="str">
        <f>E15</f>
        <v>Středočeský kraj,Zborovská 81/11,Praha 5 - Smíchov</v>
      </c>
      <c r="G103" s="43"/>
      <c r="H103" s="43"/>
      <c r="I103" s="35" t="s">
        <v>31</v>
      </c>
      <c r="J103" s="39" t="str">
        <f>E21</f>
        <v>T4T, s.r.o.,Petra Bezruče 1357,Kladno</v>
      </c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29</v>
      </c>
      <c r="D104" s="43"/>
      <c r="E104" s="43"/>
      <c r="F104" s="30" t="str">
        <f>IF(E18="","",E18)</f>
        <v>Vyplň údaj</v>
      </c>
      <c r="G104" s="43"/>
      <c r="H104" s="43"/>
      <c r="I104" s="35" t="s">
        <v>34</v>
      </c>
      <c r="J104" s="39" t="str">
        <f>E24</f>
        <v xml:space="preserve"> 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80"/>
      <c r="B106" s="181"/>
      <c r="C106" s="182" t="s">
        <v>124</v>
      </c>
      <c r="D106" s="183" t="s">
        <v>56</v>
      </c>
      <c r="E106" s="183" t="s">
        <v>52</v>
      </c>
      <c r="F106" s="183" t="s">
        <v>53</v>
      </c>
      <c r="G106" s="183" t="s">
        <v>125</v>
      </c>
      <c r="H106" s="183" t="s">
        <v>126</v>
      </c>
      <c r="I106" s="183" t="s">
        <v>127</v>
      </c>
      <c r="J106" s="183" t="s">
        <v>93</v>
      </c>
      <c r="K106" s="184" t="s">
        <v>128</v>
      </c>
      <c r="L106" s="185"/>
      <c r="M106" s="95" t="s">
        <v>19</v>
      </c>
      <c r="N106" s="96" t="s">
        <v>41</v>
      </c>
      <c r="O106" s="96" t="s">
        <v>129</v>
      </c>
      <c r="P106" s="96" t="s">
        <v>130</v>
      </c>
      <c r="Q106" s="96" t="s">
        <v>131</v>
      </c>
      <c r="R106" s="96" t="s">
        <v>132</v>
      </c>
      <c r="S106" s="96" t="s">
        <v>133</v>
      </c>
      <c r="T106" s="97" t="s">
        <v>134</v>
      </c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</row>
    <row r="107" s="2" customFormat="1" ht="22.8" customHeight="1">
      <c r="A107" s="41"/>
      <c r="B107" s="42"/>
      <c r="C107" s="102" t="s">
        <v>135</v>
      </c>
      <c r="D107" s="43"/>
      <c r="E107" s="43"/>
      <c r="F107" s="43"/>
      <c r="G107" s="43"/>
      <c r="H107" s="43"/>
      <c r="I107" s="43"/>
      <c r="J107" s="186">
        <f>BK107</f>
        <v>0</v>
      </c>
      <c r="K107" s="43"/>
      <c r="L107" s="47"/>
      <c r="M107" s="98"/>
      <c r="N107" s="187"/>
      <c r="O107" s="99"/>
      <c r="P107" s="188">
        <f>P108+P705+P1118+P1123</f>
        <v>0</v>
      </c>
      <c r="Q107" s="99"/>
      <c r="R107" s="188">
        <f>R108+R705+R1118+R1123</f>
        <v>246.35159891000001</v>
      </c>
      <c r="S107" s="99"/>
      <c r="T107" s="189">
        <f>T108+T705+T1118+T1123</f>
        <v>23.215473450000001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70</v>
      </c>
      <c r="AU107" s="20" t="s">
        <v>94</v>
      </c>
      <c r="BK107" s="190">
        <f>BK108+BK705+BK1118+BK1123</f>
        <v>0</v>
      </c>
    </row>
    <row r="108" s="12" customFormat="1" ht="25.92" customHeight="1">
      <c r="A108" s="12"/>
      <c r="B108" s="191"/>
      <c r="C108" s="192"/>
      <c r="D108" s="193" t="s">
        <v>70</v>
      </c>
      <c r="E108" s="194" t="s">
        <v>136</v>
      </c>
      <c r="F108" s="194" t="s">
        <v>137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P109+P166+P207+P289+P350+P363+P535+P659+P701</f>
        <v>0</v>
      </c>
      <c r="Q108" s="199"/>
      <c r="R108" s="200">
        <f>R109+R166+R207+R289+R350+R363+R535+R659+R701</f>
        <v>243.29872546000001</v>
      </c>
      <c r="S108" s="199"/>
      <c r="T108" s="201">
        <f>T109+T166+T207+T289+T350+T363+T535+T659+T701</f>
        <v>23.022280000000002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76</v>
      </c>
      <c r="AT108" s="203" t="s">
        <v>70</v>
      </c>
      <c r="AU108" s="203" t="s">
        <v>71</v>
      </c>
      <c r="AY108" s="202" t="s">
        <v>138</v>
      </c>
      <c r="BK108" s="204">
        <f>BK109+BK166+BK207+BK289+BK350+BK363+BK535+BK659+BK701</f>
        <v>0</v>
      </c>
    </row>
    <row r="109" s="12" customFormat="1" ht="22.8" customHeight="1">
      <c r="A109" s="12"/>
      <c r="B109" s="191"/>
      <c r="C109" s="192"/>
      <c r="D109" s="193" t="s">
        <v>70</v>
      </c>
      <c r="E109" s="205" t="s">
        <v>76</v>
      </c>
      <c r="F109" s="205" t="s">
        <v>139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SUM(P110:P165)</f>
        <v>0</v>
      </c>
      <c r="Q109" s="199"/>
      <c r="R109" s="200">
        <f>SUM(R110:R165)</f>
        <v>0</v>
      </c>
      <c r="S109" s="199"/>
      <c r="T109" s="201">
        <f>SUM(T110:T165)</f>
        <v>16.266454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76</v>
      </c>
      <c r="AT109" s="203" t="s">
        <v>70</v>
      </c>
      <c r="AU109" s="203" t="s">
        <v>76</v>
      </c>
      <c r="AY109" s="202" t="s">
        <v>138</v>
      </c>
      <c r="BK109" s="204">
        <f>SUM(BK110:BK165)</f>
        <v>0</v>
      </c>
    </row>
    <row r="110" s="2" customFormat="1" ht="24.15" customHeight="1">
      <c r="A110" s="41"/>
      <c r="B110" s="42"/>
      <c r="C110" s="207" t="s">
        <v>76</v>
      </c>
      <c r="D110" s="207" t="s">
        <v>140</v>
      </c>
      <c r="E110" s="208" t="s">
        <v>141</v>
      </c>
      <c r="F110" s="209" t="s">
        <v>142</v>
      </c>
      <c r="G110" s="210" t="s">
        <v>143</v>
      </c>
      <c r="H110" s="211">
        <v>36.563000000000002</v>
      </c>
      <c r="I110" s="212"/>
      <c r="J110" s="213">
        <f>ROUND(I110*H110,2)</f>
        <v>0</v>
      </c>
      <c r="K110" s="209" t="s">
        <v>144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0.40799999999999997</v>
      </c>
      <c r="T110" s="217">
        <f>S110*H110</f>
        <v>14.917704000000001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145</v>
      </c>
      <c r="AT110" s="218" t="s">
        <v>140</v>
      </c>
      <c r="AU110" s="218" t="s">
        <v>80</v>
      </c>
      <c r="AY110" s="20" t="s">
        <v>138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145</v>
      </c>
      <c r="BM110" s="218" t="s">
        <v>146</v>
      </c>
    </row>
    <row r="111" s="2" customFormat="1">
      <c r="A111" s="41"/>
      <c r="B111" s="42"/>
      <c r="C111" s="43"/>
      <c r="D111" s="220" t="s">
        <v>147</v>
      </c>
      <c r="E111" s="43"/>
      <c r="F111" s="221" t="s">
        <v>148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147</v>
      </c>
      <c r="AU111" s="20" t="s">
        <v>80</v>
      </c>
    </row>
    <row r="112" s="2" customFormat="1">
      <c r="A112" s="41"/>
      <c r="B112" s="42"/>
      <c r="C112" s="43"/>
      <c r="D112" s="225" t="s">
        <v>149</v>
      </c>
      <c r="E112" s="43"/>
      <c r="F112" s="226" t="s">
        <v>150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149</v>
      </c>
      <c r="AU112" s="20" t="s">
        <v>80</v>
      </c>
    </row>
    <row r="113" s="13" customFormat="1">
      <c r="A113" s="13"/>
      <c r="B113" s="227"/>
      <c r="C113" s="228"/>
      <c r="D113" s="220" t="s">
        <v>151</v>
      </c>
      <c r="E113" s="229" t="s">
        <v>19</v>
      </c>
      <c r="F113" s="230" t="s">
        <v>152</v>
      </c>
      <c r="G113" s="228"/>
      <c r="H113" s="229" t="s">
        <v>19</v>
      </c>
      <c r="I113" s="231"/>
      <c r="J113" s="228"/>
      <c r="K113" s="228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151</v>
      </c>
      <c r="AU113" s="236" t="s">
        <v>80</v>
      </c>
      <c r="AV113" s="13" t="s">
        <v>76</v>
      </c>
      <c r="AW113" s="13" t="s">
        <v>33</v>
      </c>
      <c r="AX113" s="13" t="s">
        <v>71</v>
      </c>
      <c r="AY113" s="236" t="s">
        <v>138</v>
      </c>
    </row>
    <row r="114" s="14" customFormat="1">
      <c r="A114" s="14"/>
      <c r="B114" s="237"/>
      <c r="C114" s="238"/>
      <c r="D114" s="220" t="s">
        <v>151</v>
      </c>
      <c r="E114" s="239" t="s">
        <v>19</v>
      </c>
      <c r="F114" s="240" t="s">
        <v>153</v>
      </c>
      <c r="G114" s="238"/>
      <c r="H114" s="241">
        <v>30.625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151</v>
      </c>
      <c r="AU114" s="247" t="s">
        <v>80</v>
      </c>
      <c r="AV114" s="14" t="s">
        <v>80</v>
      </c>
      <c r="AW114" s="14" t="s">
        <v>33</v>
      </c>
      <c r="AX114" s="14" t="s">
        <v>71</v>
      </c>
      <c r="AY114" s="247" t="s">
        <v>138</v>
      </c>
    </row>
    <row r="115" s="14" customFormat="1">
      <c r="A115" s="14"/>
      <c r="B115" s="237"/>
      <c r="C115" s="238"/>
      <c r="D115" s="220" t="s">
        <v>151</v>
      </c>
      <c r="E115" s="239" t="s">
        <v>19</v>
      </c>
      <c r="F115" s="240" t="s">
        <v>154</v>
      </c>
      <c r="G115" s="238"/>
      <c r="H115" s="241">
        <v>3.75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151</v>
      </c>
      <c r="AU115" s="247" t="s">
        <v>80</v>
      </c>
      <c r="AV115" s="14" t="s">
        <v>80</v>
      </c>
      <c r="AW115" s="14" t="s">
        <v>33</v>
      </c>
      <c r="AX115" s="14" t="s">
        <v>71</v>
      </c>
      <c r="AY115" s="247" t="s">
        <v>138</v>
      </c>
    </row>
    <row r="116" s="14" customFormat="1">
      <c r="A116" s="14"/>
      <c r="B116" s="237"/>
      <c r="C116" s="238"/>
      <c r="D116" s="220" t="s">
        <v>151</v>
      </c>
      <c r="E116" s="239" t="s">
        <v>19</v>
      </c>
      <c r="F116" s="240" t="s">
        <v>155</v>
      </c>
      <c r="G116" s="238"/>
      <c r="H116" s="241">
        <v>2.1880000000000002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151</v>
      </c>
      <c r="AU116" s="247" t="s">
        <v>80</v>
      </c>
      <c r="AV116" s="14" t="s">
        <v>80</v>
      </c>
      <c r="AW116" s="14" t="s">
        <v>33</v>
      </c>
      <c r="AX116" s="14" t="s">
        <v>71</v>
      </c>
      <c r="AY116" s="247" t="s">
        <v>138</v>
      </c>
    </row>
    <row r="117" s="15" customFormat="1">
      <c r="A117" s="15"/>
      <c r="B117" s="248"/>
      <c r="C117" s="249"/>
      <c r="D117" s="220" t="s">
        <v>151</v>
      </c>
      <c r="E117" s="250" t="s">
        <v>19</v>
      </c>
      <c r="F117" s="251" t="s">
        <v>156</v>
      </c>
      <c r="G117" s="249"/>
      <c r="H117" s="252">
        <v>36.563000000000002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151</v>
      </c>
      <c r="AU117" s="258" t="s">
        <v>80</v>
      </c>
      <c r="AV117" s="15" t="s">
        <v>145</v>
      </c>
      <c r="AW117" s="15" t="s">
        <v>33</v>
      </c>
      <c r="AX117" s="15" t="s">
        <v>76</v>
      </c>
      <c r="AY117" s="258" t="s">
        <v>138</v>
      </c>
    </row>
    <row r="118" s="2" customFormat="1" ht="24.15" customHeight="1">
      <c r="A118" s="41"/>
      <c r="B118" s="42"/>
      <c r="C118" s="207" t="s">
        <v>80</v>
      </c>
      <c r="D118" s="207" t="s">
        <v>140</v>
      </c>
      <c r="E118" s="208" t="s">
        <v>157</v>
      </c>
      <c r="F118" s="209" t="s">
        <v>158</v>
      </c>
      <c r="G118" s="210" t="s">
        <v>143</v>
      </c>
      <c r="H118" s="211">
        <v>4.1500000000000004</v>
      </c>
      <c r="I118" s="212"/>
      <c r="J118" s="213">
        <f>ROUND(I118*H118,2)</f>
        <v>0</v>
      </c>
      <c r="K118" s="209" t="s">
        <v>144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0.32500000000000001</v>
      </c>
      <c r="T118" s="217">
        <f>S118*H118</f>
        <v>1.3487500000000001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145</v>
      </c>
      <c r="AT118" s="218" t="s">
        <v>140</v>
      </c>
      <c r="AU118" s="218" t="s">
        <v>80</v>
      </c>
      <c r="AY118" s="20" t="s">
        <v>138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145</v>
      </c>
      <c r="BM118" s="218" t="s">
        <v>159</v>
      </c>
    </row>
    <row r="119" s="2" customFormat="1">
      <c r="A119" s="41"/>
      <c r="B119" s="42"/>
      <c r="C119" s="43"/>
      <c r="D119" s="220" t="s">
        <v>147</v>
      </c>
      <c r="E119" s="43"/>
      <c r="F119" s="221" t="s">
        <v>160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147</v>
      </c>
      <c r="AU119" s="20" t="s">
        <v>80</v>
      </c>
    </row>
    <row r="120" s="2" customFormat="1">
      <c r="A120" s="41"/>
      <c r="B120" s="42"/>
      <c r="C120" s="43"/>
      <c r="D120" s="225" t="s">
        <v>149</v>
      </c>
      <c r="E120" s="43"/>
      <c r="F120" s="226" t="s">
        <v>161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149</v>
      </c>
      <c r="AU120" s="20" t="s">
        <v>80</v>
      </c>
    </row>
    <row r="121" s="13" customFormat="1">
      <c r="A121" s="13"/>
      <c r="B121" s="227"/>
      <c r="C121" s="228"/>
      <c r="D121" s="220" t="s">
        <v>151</v>
      </c>
      <c r="E121" s="229" t="s">
        <v>19</v>
      </c>
      <c r="F121" s="230" t="s">
        <v>162</v>
      </c>
      <c r="G121" s="228"/>
      <c r="H121" s="229" t="s">
        <v>19</v>
      </c>
      <c r="I121" s="231"/>
      <c r="J121" s="228"/>
      <c r="K121" s="228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151</v>
      </c>
      <c r="AU121" s="236" t="s">
        <v>80</v>
      </c>
      <c r="AV121" s="13" t="s">
        <v>76</v>
      </c>
      <c r="AW121" s="13" t="s">
        <v>33</v>
      </c>
      <c r="AX121" s="13" t="s">
        <v>71</v>
      </c>
      <c r="AY121" s="236" t="s">
        <v>138</v>
      </c>
    </row>
    <row r="122" s="14" customFormat="1">
      <c r="A122" s="14"/>
      <c r="B122" s="237"/>
      <c r="C122" s="238"/>
      <c r="D122" s="220" t="s">
        <v>151</v>
      </c>
      <c r="E122" s="239" t="s">
        <v>19</v>
      </c>
      <c r="F122" s="240" t="s">
        <v>163</v>
      </c>
      <c r="G122" s="238"/>
      <c r="H122" s="241">
        <v>4.1500000000000004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151</v>
      </c>
      <c r="AU122" s="247" t="s">
        <v>80</v>
      </c>
      <c r="AV122" s="14" t="s">
        <v>80</v>
      </c>
      <c r="AW122" s="14" t="s">
        <v>33</v>
      </c>
      <c r="AX122" s="14" t="s">
        <v>76</v>
      </c>
      <c r="AY122" s="247" t="s">
        <v>138</v>
      </c>
    </row>
    <row r="123" s="2" customFormat="1" ht="33" customHeight="1">
      <c r="A123" s="41"/>
      <c r="B123" s="42"/>
      <c r="C123" s="207" t="s">
        <v>83</v>
      </c>
      <c r="D123" s="207" t="s">
        <v>140</v>
      </c>
      <c r="E123" s="208" t="s">
        <v>164</v>
      </c>
      <c r="F123" s="209" t="s">
        <v>165</v>
      </c>
      <c r="G123" s="210" t="s">
        <v>166</v>
      </c>
      <c r="H123" s="211">
        <v>8.5869999999999997</v>
      </c>
      <c r="I123" s="212"/>
      <c r="J123" s="213">
        <f>ROUND(I123*H123,2)</f>
        <v>0</v>
      </c>
      <c r="K123" s="209" t="s">
        <v>144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145</v>
      </c>
      <c r="AT123" s="218" t="s">
        <v>140</v>
      </c>
      <c r="AU123" s="218" t="s">
        <v>80</v>
      </c>
      <c r="AY123" s="20" t="s">
        <v>138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145</v>
      </c>
      <c r="BM123" s="218" t="s">
        <v>167</v>
      </c>
    </row>
    <row r="124" s="2" customFormat="1">
      <c r="A124" s="41"/>
      <c r="B124" s="42"/>
      <c r="C124" s="43"/>
      <c r="D124" s="220" t="s">
        <v>147</v>
      </c>
      <c r="E124" s="43"/>
      <c r="F124" s="221" t="s">
        <v>168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147</v>
      </c>
      <c r="AU124" s="20" t="s">
        <v>80</v>
      </c>
    </row>
    <row r="125" s="2" customFormat="1">
      <c r="A125" s="41"/>
      <c r="B125" s="42"/>
      <c r="C125" s="43"/>
      <c r="D125" s="225" t="s">
        <v>149</v>
      </c>
      <c r="E125" s="43"/>
      <c r="F125" s="226" t="s">
        <v>169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149</v>
      </c>
      <c r="AU125" s="20" t="s">
        <v>80</v>
      </c>
    </row>
    <row r="126" s="13" customFormat="1">
      <c r="A126" s="13"/>
      <c r="B126" s="227"/>
      <c r="C126" s="228"/>
      <c r="D126" s="220" t="s">
        <v>151</v>
      </c>
      <c r="E126" s="229" t="s">
        <v>19</v>
      </c>
      <c r="F126" s="230" t="s">
        <v>170</v>
      </c>
      <c r="G126" s="228"/>
      <c r="H126" s="229" t="s">
        <v>19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151</v>
      </c>
      <c r="AU126" s="236" t="s">
        <v>80</v>
      </c>
      <c r="AV126" s="13" t="s">
        <v>76</v>
      </c>
      <c r="AW126" s="13" t="s">
        <v>33</v>
      </c>
      <c r="AX126" s="13" t="s">
        <v>71</v>
      </c>
      <c r="AY126" s="236" t="s">
        <v>138</v>
      </c>
    </row>
    <row r="127" s="14" customFormat="1">
      <c r="A127" s="14"/>
      <c r="B127" s="237"/>
      <c r="C127" s="238"/>
      <c r="D127" s="220" t="s">
        <v>151</v>
      </c>
      <c r="E127" s="239" t="s">
        <v>19</v>
      </c>
      <c r="F127" s="240" t="s">
        <v>171</v>
      </c>
      <c r="G127" s="238"/>
      <c r="H127" s="241">
        <v>8.5869999999999997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151</v>
      </c>
      <c r="AU127" s="247" t="s">
        <v>80</v>
      </c>
      <c r="AV127" s="14" t="s">
        <v>80</v>
      </c>
      <c r="AW127" s="14" t="s">
        <v>33</v>
      </c>
      <c r="AX127" s="14" t="s">
        <v>76</v>
      </c>
      <c r="AY127" s="247" t="s">
        <v>138</v>
      </c>
    </row>
    <row r="128" s="2" customFormat="1" ht="24.15" customHeight="1">
      <c r="A128" s="41"/>
      <c r="B128" s="42"/>
      <c r="C128" s="207" t="s">
        <v>145</v>
      </c>
      <c r="D128" s="207" t="s">
        <v>140</v>
      </c>
      <c r="E128" s="208" t="s">
        <v>172</v>
      </c>
      <c r="F128" s="209" t="s">
        <v>173</v>
      </c>
      <c r="G128" s="210" t="s">
        <v>166</v>
      </c>
      <c r="H128" s="211">
        <v>35</v>
      </c>
      <c r="I128" s="212"/>
      <c r="J128" s="213">
        <f>ROUND(I128*H128,2)</f>
        <v>0</v>
      </c>
      <c r="K128" s="209" t="s">
        <v>144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145</v>
      </c>
      <c r="AT128" s="218" t="s">
        <v>140</v>
      </c>
      <c r="AU128" s="218" t="s">
        <v>80</v>
      </c>
      <c r="AY128" s="20" t="s">
        <v>138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145</v>
      </c>
      <c r="BM128" s="218" t="s">
        <v>174</v>
      </c>
    </row>
    <row r="129" s="2" customFormat="1">
      <c r="A129" s="41"/>
      <c r="B129" s="42"/>
      <c r="C129" s="43"/>
      <c r="D129" s="220" t="s">
        <v>147</v>
      </c>
      <c r="E129" s="43"/>
      <c r="F129" s="221" t="s">
        <v>175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147</v>
      </c>
      <c r="AU129" s="20" t="s">
        <v>80</v>
      </c>
    </row>
    <row r="130" s="2" customFormat="1">
      <c r="A130" s="41"/>
      <c r="B130" s="42"/>
      <c r="C130" s="43"/>
      <c r="D130" s="225" t="s">
        <v>149</v>
      </c>
      <c r="E130" s="43"/>
      <c r="F130" s="226" t="s">
        <v>176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149</v>
      </c>
      <c r="AU130" s="20" t="s">
        <v>80</v>
      </c>
    </row>
    <row r="131" s="14" customFormat="1">
      <c r="A131" s="14"/>
      <c r="B131" s="237"/>
      <c r="C131" s="238"/>
      <c r="D131" s="220" t="s">
        <v>151</v>
      </c>
      <c r="E131" s="239" t="s">
        <v>19</v>
      </c>
      <c r="F131" s="240" t="s">
        <v>177</v>
      </c>
      <c r="G131" s="238"/>
      <c r="H131" s="241">
        <v>35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151</v>
      </c>
      <c r="AU131" s="247" t="s">
        <v>80</v>
      </c>
      <c r="AV131" s="14" t="s">
        <v>80</v>
      </c>
      <c r="AW131" s="14" t="s">
        <v>33</v>
      </c>
      <c r="AX131" s="14" t="s">
        <v>76</v>
      </c>
      <c r="AY131" s="247" t="s">
        <v>138</v>
      </c>
    </row>
    <row r="132" s="2" customFormat="1" ht="33" customHeight="1">
      <c r="A132" s="41"/>
      <c r="B132" s="42"/>
      <c r="C132" s="207" t="s">
        <v>178</v>
      </c>
      <c r="D132" s="207" t="s">
        <v>140</v>
      </c>
      <c r="E132" s="208" t="s">
        <v>179</v>
      </c>
      <c r="F132" s="209" t="s">
        <v>180</v>
      </c>
      <c r="G132" s="210" t="s">
        <v>166</v>
      </c>
      <c r="H132" s="211">
        <v>4.1449999999999996</v>
      </c>
      <c r="I132" s="212"/>
      <c r="J132" s="213">
        <f>ROUND(I132*H132,2)</f>
        <v>0</v>
      </c>
      <c r="K132" s="209" t="s">
        <v>144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145</v>
      </c>
      <c r="AT132" s="218" t="s">
        <v>140</v>
      </c>
      <c r="AU132" s="218" t="s">
        <v>80</v>
      </c>
      <c r="AY132" s="20" t="s">
        <v>138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145</v>
      </c>
      <c r="BM132" s="218" t="s">
        <v>181</v>
      </c>
    </row>
    <row r="133" s="2" customFormat="1">
      <c r="A133" s="41"/>
      <c r="B133" s="42"/>
      <c r="C133" s="43"/>
      <c r="D133" s="220" t="s">
        <v>147</v>
      </c>
      <c r="E133" s="43"/>
      <c r="F133" s="221" t="s">
        <v>182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147</v>
      </c>
      <c r="AU133" s="20" t="s">
        <v>80</v>
      </c>
    </row>
    <row r="134" s="2" customFormat="1">
      <c r="A134" s="41"/>
      <c r="B134" s="42"/>
      <c r="C134" s="43"/>
      <c r="D134" s="225" t="s">
        <v>149</v>
      </c>
      <c r="E134" s="43"/>
      <c r="F134" s="226" t="s">
        <v>183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149</v>
      </c>
      <c r="AU134" s="20" t="s">
        <v>80</v>
      </c>
    </row>
    <row r="135" s="13" customFormat="1">
      <c r="A135" s="13"/>
      <c r="B135" s="227"/>
      <c r="C135" s="228"/>
      <c r="D135" s="220" t="s">
        <v>151</v>
      </c>
      <c r="E135" s="229" t="s">
        <v>19</v>
      </c>
      <c r="F135" s="230" t="s">
        <v>184</v>
      </c>
      <c r="G135" s="228"/>
      <c r="H135" s="229" t="s">
        <v>19</v>
      </c>
      <c r="I135" s="231"/>
      <c r="J135" s="228"/>
      <c r="K135" s="228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151</v>
      </c>
      <c r="AU135" s="236" t="s">
        <v>80</v>
      </c>
      <c r="AV135" s="13" t="s">
        <v>76</v>
      </c>
      <c r="AW135" s="13" t="s">
        <v>33</v>
      </c>
      <c r="AX135" s="13" t="s">
        <v>71</v>
      </c>
      <c r="AY135" s="236" t="s">
        <v>138</v>
      </c>
    </row>
    <row r="136" s="14" customFormat="1">
      <c r="A136" s="14"/>
      <c r="B136" s="237"/>
      <c r="C136" s="238"/>
      <c r="D136" s="220" t="s">
        <v>151</v>
      </c>
      <c r="E136" s="239" t="s">
        <v>19</v>
      </c>
      <c r="F136" s="240" t="s">
        <v>185</v>
      </c>
      <c r="G136" s="238"/>
      <c r="H136" s="241">
        <v>4.1449999999999996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151</v>
      </c>
      <c r="AU136" s="247" t="s">
        <v>80</v>
      </c>
      <c r="AV136" s="14" t="s">
        <v>80</v>
      </c>
      <c r="AW136" s="14" t="s">
        <v>33</v>
      </c>
      <c r="AX136" s="14" t="s">
        <v>76</v>
      </c>
      <c r="AY136" s="247" t="s">
        <v>138</v>
      </c>
    </row>
    <row r="137" s="2" customFormat="1" ht="37.8" customHeight="1">
      <c r="A137" s="41"/>
      <c r="B137" s="42"/>
      <c r="C137" s="207" t="s">
        <v>186</v>
      </c>
      <c r="D137" s="207" t="s">
        <v>140</v>
      </c>
      <c r="E137" s="208" t="s">
        <v>187</v>
      </c>
      <c r="F137" s="209" t="s">
        <v>188</v>
      </c>
      <c r="G137" s="210" t="s">
        <v>166</v>
      </c>
      <c r="H137" s="211">
        <v>31.707999999999998</v>
      </c>
      <c r="I137" s="212"/>
      <c r="J137" s="213">
        <f>ROUND(I137*H137,2)</f>
        <v>0</v>
      </c>
      <c r="K137" s="209" t="s">
        <v>144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145</v>
      </c>
      <c r="AT137" s="218" t="s">
        <v>140</v>
      </c>
      <c r="AU137" s="218" t="s">
        <v>80</v>
      </c>
      <c r="AY137" s="20" t="s">
        <v>138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145</v>
      </c>
      <c r="BM137" s="218" t="s">
        <v>189</v>
      </c>
    </row>
    <row r="138" s="2" customFormat="1">
      <c r="A138" s="41"/>
      <c r="B138" s="42"/>
      <c r="C138" s="43"/>
      <c r="D138" s="220" t="s">
        <v>147</v>
      </c>
      <c r="E138" s="43"/>
      <c r="F138" s="221" t="s">
        <v>190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147</v>
      </c>
      <c r="AU138" s="20" t="s">
        <v>80</v>
      </c>
    </row>
    <row r="139" s="2" customFormat="1">
      <c r="A139" s="41"/>
      <c r="B139" s="42"/>
      <c r="C139" s="43"/>
      <c r="D139" s="225" t="s">
        <v>149</v>
      </c>
      <c r="E139" s="43"/>
      <c r="F139" s="226" t="s">
        <v>191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149</v>
      </c>
      <c r="AU139" s="20" t="s">
        <v>80</v>
      </c>
    </row>
    <row r="140" s="2" customFormat="1" ht="37.8" customHeight="1">
      <c r="A140" s="41"/>
      <c r="B140" s="42"/>
      <c r="C140" s="207" t="s">
        <v>192</v>
      </c>
      <c r="D140" s="207" t="s">
        <v>140</v>
      </c>
      <c r="E140" s="208" t="s">
        <v>193</v>
      </c>
      <c r="F140" s="209" t="s">
        <v>194</v>
      </c>
      <c r="G140" s="210" t="s">
        <v>166</v>
      </c>
      <c r="H140" s="211">
        <v>317.07999999999998</v>
      </c>
      <c r="I140" s="212"/>
      <c r="J140" s="213">
        <f>ROUND(I140*H140,2)</f>
        <v>0</v>
      </c>
      <c r="K140" s="209" t="s">
        <v>144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145</v>
      </c>
      <c r="AT140" s="218" t="s">
        <v>140</v>
      </c>
      <c r="AU140" s="218" t="s">
        <v>80</v>
      </c>
      <c r="AY140" s="20" t="s">
        <v>138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145</v>
      </c>
      <c r="BM140" s="218" t="s">
        <v>195</v>
      </c>
    </row>
    <row r="141" s="2" customFormat="1">
      <c r="A141" s="41"/>
      <c r="B141" s="42"/>
      <c r="C141" s="43"/>
      <c r="D141" s="220" t="s">
        <v>147</v>
      </c>
      <c r="E141" s="43"/>
      <c r="F141" s="221" t="s">
        <v>196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147</v>
      </c>
      <c r="AU141" s="20" t="s">
        <v>80</v>
      </c>
    </row>
    <row r="142" s="2" customFormat="1">
      <c r="A142" s="41"/>
      <c r="B142" s="42"/>
      <c r="C142" s="43"/>
      <c r="D142" s="225" t="s">
        <v>149</v>
      </c>
      <c r="E142" s="43"/>
      <c r="F142" s="226" t="s">
        <v>197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149</v>
      </c>
      <c r="AU142" s="20" t="s">
        <v>80</v>
      </c>
    </row>
    <row r="143" s="14" customFormat="1">
      <c r="A143" s="14"/>
      <c r="B143" s="237"/>
      <c r="C143" s="238"/>
      <c r="D143" s="220" t="s">
        <v>151</v>
      </c>
      <c r="E143" s="238"/>
      <c r="F143" s="240" t="s">
        <v>198</v>
      </c>
      <c r="G143" s="238"/>
      <c r="H143" s="241">
        <v>317.07999999999998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151</v>
      </c>
      <c r="AU143" s="247" t="s">
        <v>80</v>
      </c>
      <c r="AV143" s="14" t="s">
        <v>80</v>
      </c>
      <c r="AW143" s="14" t="s">
        <v>4</v>
      </c>
      <c r="AX143" s="14" t="s">
        <v>76</v>
      </c>
      <c r="AY143" s="247" t="s">
        <v>138</v>
      </c>
    </row>
    <row r="144" s="2" customFormat="1" ht="33" customHeight="1">
      <c r="A144" s="41"/>
      <c r="B144" s="42"/>
      <c r="C144" s="207" t="s">
        <v>199</v>
      </c>
      <c r="D144" s="207" t="s">
        <v>140</v>
      </c>
      <c r="E144" s="208" t="s">
        <v>200</v>
      </c>
      <c r="F144" s="209" t="s">
        <v>201</v>
      </c>
      <c r="G144" s="210" t="s">
        <v>202</v>
      </c>
      <c r="H144" s="211">
        <v>57.073999999999998</v>
      </c>
      <c r="I144" s="212"/>
      <c r="J144" s="213">
        <f>ROUND(I144*H144,2)</f>
        <v>0</v>
      </c>
      <c r="K144" s="209" t="s">
        <v>144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145</v>
      </c>
      <c r="AT144" s="218" t="s">
        <v>140</v>
      </c>
      <c r="AU144" s="218" t="s">
        <v>80</v>
      </c>
      <c r="AY144" s="20" t="s">
        <v>138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145</v>
      </c>
      <c r="BM144" s="218" t="s">
        <v>203</v>
      </c>
    </row>
    <row r="145" s="2" customFormat="1">
      <c r="A145" s="41"/>
      <c r="B145" s="42"/>
      <c r="C145" s="43"/>
      <c r="D145" s="220" t="s">
        <v>147</v>
      </c>
      <c r="E145" s="43"/>
      <c r="F145" s="221" t="s">
        <v>204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147</v>
      </c>
      <c r="AU145" s="20" t="s">
        <v>80</v>
      </c>
    </row>
    <row r="146" s="2" customFormat="1">
      <c r="A146" s="41"/>
      <c r="B146" s="42"/>
      <c r="C146" s="43"/>
      <c r="D146" s="225" t="s">
        <v>149</v>
      </c>
      <c r="E146" s="43"/>
      <c r="F146" s="226" t="s">
        <v>205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149</v>
      </c>
      <c r="AU146" s="20" t="s">
        <v>80</v>
      </c>
    </row>
    <row r="147" s="14" customFormat="1">
      <c r="A147" s="14"/>
      <c r="B147" s="237"/>
      <c r="C147" s="238"/>
      <c r="D147" s="220" t="s">
        <v>151</v>
      </c>
      <c r="E147" s="238"/>
      <c r="F147" s="240" t="s">
        <v>206</v>
      </c>
      <c r="G147" s="238"/>
      <c r="H147" s="241">
        <v>57.073999999999998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151</v>
      </c>
      <c r="AU147" s="247" t="s">
        <v>80</v>
      </c>
      <c r="AV147" s="14" t="s">
        <v>80</v>
      </c>
      <c r="AW147" s="14" t="s">
        <v>4</v>
      </c>
      <c r="AX147" s="14" t="s">
        <v>76</v>
      </c>
      <c r="AY147" s="247" t="s">
        <v>138</v>
      </c>
    </row>
    <row r="148" s="2" customFormat="1" ht="16.5" customHeight="1">
      <c r="A148" s="41"/>
      <c r="B148" s="42"/>
      <c r="C148" s="207" t="s">
        <v>207</v>
      </c>
      <c r="D148" s="207" t="s">
        <v>140</v>
      </c>
      <c r="E148" s="208" t="s">
        <v>208</v>
      </c>
      <c r="F148" s="209" t="s">
        <v>209</v>
      </c>
      <c r="G148" s="210" t="s">
        <v>166</v>
      </c>
      <c r="H148" s="211">
        <v>31.707999999999998</v>
      </c>
      <c r="I148" s="212"/>
      <c r="J148" s="213">
        <f>ROUND(I148*H148,2)</f>
        <v>0</v>
      </c>
      <c r="K148" s="209" t="s">
        <v>144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145</v>
      </c>
      <c r="AT148" s="218" t="s">
        <v>140</v>
      </c>
      <c r="AU148" s="218" t="s">
        <v>80</v>
      </c>
      <c r="AY148" s="20" t="s">
        <v>138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145</v>
      </c>
      <c r="BM148" s="218" t="s">
        <v>210</v>
      </c>
    </row>
    <row r="149" s="2" customFormat="1">
      <c r="A149" s="41"/>
      <c r="B149" s="42"/>
      <c r="C149" s="43"/>
      <c r="D149" s="220" t="s">
        <v>147</v>
      </c>
      <c r="E149" s="43"/>
      <c r="F149" s="221" t="s">
        <v>211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147</v>
      </c>
      <c r="AU149" s="20" t="s">
        <v>80</v>
      </c>
    </row>
    <row r="150" s="2" customFormat="1">
      <c r="A150" s="41"/>
      <c r="B150" s="42"/>
      <c r="C150" s="43"/>
      <c r="D150" s="225" t="s">
        <v>149</v>
      </c>
      <c r="E150" s="43"/>
      <c r="F150" s="226" t="s">
        <v>212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149</v>
      </c>
      <c r="AU150" s="20" t="s">
        <v>80</v>
      </c>
    </row>
    <row r="151" s="14" customFormat="1">
      <c r="A151" s="14"/>
      <c r="B151" s="237"/>
      <c r="C151" s="238"/>
      <c r="D151" s="220" t="s">
        <v>151</v>
      </c>
      <c r="E151" s="239" t="s">
        <v>19</v>
      </c>
      <c r="F151" s="240" t="s">
        <v>213</v>
      </c>
      <c r="G151" s="238"/>
      <c r="H151" s="241">
        <v>31.707999999999998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151</v>
      </c>
      <c r="AU151" s="247" t="s">
        <v>80</v>
      </c>
      <c r="AV151" s="14" t="s">
        <v>80</v>
      </c>
      <c r="AW151" s="14" t="s">
        <v>33</v>
      </c>
      <c r="AX151" s="14" t="s">
        <v>76</v>
      </c>
      <c r="AY151" s="247" t="s">
        <v>138</v>
      </c>
    </row>
    <row r="152" s="2" customFormat="1" ht="24.15" customHeight="1">
      <c r="A152" s="41"/>
      <c r="B152" s="42"/>
      <c r="C152" s="207" t="s">
        <v>214</v>
      </c>
      <c r="D152" s="207" t="s">
        <v>140</v>
      </c>
      <c r="E152" s="208" t="s">
        <v>215</v>
      </c>
      <c r="F152" s="209" t="s">
        <v>216</v>
      </c>
      <c r="G152" s="210" t="s">
        <v>166</v>
      </c>
      <c r="H152" s="211">
        <v>16.024000000000001</v>
      </c>
      <c r="I152" s="212"/>
      <c r="J152" s="213">
        <f>ROUND(I152*H152,2)</f>
        <v>0</v>
      </c>
      <c r="K152" s="209" t="s">
        <v>144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145</v>
      </c>
      <c r="AT152" s="218" t="s">
        <v>140</v>
      </c>
      <c r="AU152" s="218" t="s">
        <v>80</v>
      </c>
      <c r="AY152" s="20" t="s">
        <v>138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145</v>
      </c>
      <c r="BM152" s="218" t="s">
        <v>217</v>
      </c>
    </row>
    <row r="153" s="2" customFormat="1">
      <c r="A153" s="41"/>
      <c r="B153" s="42"/>
      <c r="C153" s="43"/>
      <c r="D153" s="220" t="s">
        <v>147</v>
      </c>
      <c r="E153" s="43"/>
      <c r="F153" s="221" t="s">
        <v>218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147</v>
      </c>
      <c r="AU153" s="20" t="s">
        <v>80</v>
      </c>
    </row>
    <row r="154" s="2" customFormat="1">
      <c r="A154" s="41"/>
      <c r="B154" s="42"/>
      <c r="C154" s="43"/>
      <c r="D154" s="225" t="s">
        <v>149</v>
      </c>
      <c r="E154" s="43"/>
      <c r="F154" s="226" t="s">
        <v>219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149</v>
      </c>
      <c r="AU154" s="20" t="s">
        <v>80</v>
      </c>
    </row>
    <row r="155" s="13" customFormat="1">
      <c r="A155" s="13"/>
      <c r="B155" s="227"/>
      <c r="C155" s="228"/>
      <c r="D155" s="220" t="s">
        <v>151</v>
      </c>
      <c r="E155" s="229" t="s">
        <v>19</v>
      </c>
      <c r="F155" s="230" t="s">
        <v>184</v>
      </c>
      <c r="G155" s="228"/>
      <c r="H155" s="229" t="s">
        <v>19</v>
      </c>
      <c r="I155" s="231"/>
      <c r="J155" s="228"/>
      <c r="K155" s="228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151</v>
      </c>
      <c r="AU155" s="236" t="s">
        <v>80</v>
      </c>
      <c r="AV155" s="13" t="s">
        <v>76</v>
      </c>
      <c r="AW155" s="13" t="s">
        <v>33</v>
      </c>
      <c r="AX155" s="13" t="s">
        <v>71</v>
      </c>
      <c r="AY155" s="236" t="s">
        <v>138</v>
      </c>
    </row>
    <row r="156" s="14" customFormat="1">
      <c r="A156" s="14"/>
      <c r="B156" s="237"/>
      <c r="C156" s="238"/>
      <c r="D156" s="220" t="s">
        <v>151</v>
      </c>
      <c r="E156" s="239" t="s">
        <v>19</v>
      </c>
      <c r="F156" s="240" t="s">
        <v>220</v>
      </c>
      <c r="G156" s="238"/>
      <c r="H156" s="241">
        <v>1.3819999999999999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151</v>
      </c>
      <c r="AU156" s="247" t="s">
        <v>80</v>
      </c>
      <c r="AV156" s="14" t="s">
        <v>80</v>
      </c>
      <c r="AW156" s="14" t="s">
        <v>33</v>
      </c>
      <c r="AX156" s="14" t="s">
        <v>71</v>
      </c>
      <c r="AY156" s="247" t="s">
        <v>138</v>
      </c>
    </row>
    <row r="157" s="13" customFormat="1">
      <c r="A157" s="13"/>
      <c r="B157" s="227"/>
      <c r="C157" s="228"/>
      <c r="D157" s="220" t="s">
        <v>151</v>
      </c>
      <c r="E157" s="229" t="s">
        <v>19</v>
      </c>
      <c r="F157" s="230" t="s">
        <v>221</v>
      </c>
      <c r="G157" s="228"/>
      <c r="H157" s="229" t="s">
        <v>19</v>
      </c>
      <c r="I157" s="231"/>
      <c r="J157" s="228"/>
      <c r="K157" s="228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151</v>
      </c>
      <c r="AU157" s="236" t="s">
        <v>80</v>
      </c>
      <c r="AV157" s="13" t="s">
        <v>76</v>
      </c>
      <c r="AW157" s="13" t="s">
        <v>33</v>
      </c>
      <c r="AX157" s="13" t="s">
        <v>71</v>
      </c>
      <c r="AY157" s="236" t="s">
        <v>138</v>
      </c>
    </row>
    <row r="158" s="14" customFormat="1">
      <c r="A158" s="14"/>
      <c r="B158" s="237"/>
      <c r="C158" s="238"/>
      <c r="D158" s="220" t="s">
        <v>151</v>
      </c>
      <c r="E158" s="239" t="s">
        <v>19</v>
      </c>
      <c r="F158" s="240" t="s">
        <v>222</v>
      </c>
      <c r="G158" s="238"/>
      <c r="H158" s="241">
        <v>14.642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151</v>
      </c>
      <c r="AU158" s="247" t="s">
        <v>80</v>
      </c>
      <c r="AV158" s="14" t="s">
        <v>80</v>
      </c>
      <c r="AW158" s="14" t="s">
        <v>33</v>
      </c>
      <c r="AX158" s="14" t="s">
        <v>71</v>
      </c>
      <c r="AY158" s="247" t="s">
        <v>138</v>
      </c>
    </row>
    <row r="159" s="15" customFormat="1">
      <c r="A159" s="15"/>
      <c r="B159" s="248"/>
      <c r="C159" s="249"/>
      <c r="D159" s="220" t="s">
        <v>151</v>
      </c>
      <c r="E159" s="250" t="s">
        <v>19</v>
      </c>
      <c r="F159" s="251" t="s">
        <v>156</v>
      </c>
      <c r="G159" s="249"/>
      <c r="H159" s="252">
        <v>16.024000000000001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151</v>
      </c>
      <c r="AU159" s="258" t="s">
        <v>80</v>
      </c>
      <c r="AV159" s="15" t="s">
        <v>145</v>
      </c>
      <c r="AW159" s="15" t="s">
        <v>33</v>
      </c>
      <c r="AX159" s="15" t="s">
        <v>76</v>
      </c>
      <c r="AY159" s="258" t="s">
        <v>138</v>
      </c>
    </row>
    <row r="160" s="2" customFormat="1" ht="24.15" customHeight="1">
      <c r="A160" s="41"/>
      <c r="B160" s="42"/>
      <c r="C160" s="207" t="s">
        <v>223</v>
      </c>
      <c r="D160" s="207" t="s">
        <v>140</v>
      </c>
      <c r="E160" s="208" t="s">
        <v>224</v>
      </c>
      <c r="F160" s="209" t="s">
        <v>225</v>
      </c>
      <c r="G160" s="210" t="s">
        <v>143</v>
      </c>
      <c r="H160" s="211">
        <v>36.981999999999999</v>
      </c>
      <c r="I160" s="212"/>
      <c r="J160" s="213">
        <f>ROUND(I160*H160,2)</f>
        <v>0</v>
      </c>
      <c r="K160" s="209" t="s">
        <v>144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145</v>
      </c>
      <c r="AT160" s="218" t="s">
        <v>140</v>
      </c>
      <c r="AU160" s="218" t="s">
        <v>80</v>
      </c>
      <c r="AY160" s="20" t="s">
        <v>138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145</v>
      </c>
      <c r="BM160" s="218" t="s">
        <v>226</v>
      </c>
    </row>
    <row r="161" s="2" customFormat="1">
      <c r="A161" s="41"/>
      <c r="B161" s="42"/>
      <c r="C161" s="43"/>
      <c r="D161" s="220" t="s">
        <v>147</v>
      </c>
      <c r="E161" s="43"/>
      <c r="F161" s="221" t="s">
        <v>227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147</v>
      </c>
      <c r="AU161" s="20" t="s">
        <v>80</v>
      </c>
    </row>
    <row r="162" s="2" customFormat="1">
      <c r="A162" s="41"/>
      <c r="B162" s="42"/>
      <c r="C162" s="43"/>
      <c r="D162" s="225" t="s">
        <v>149</v>
      </c>
      <c r="E162" s="43"/>
      <c r="F162" s="226" t="s">
        <v>228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149</v>
      </c>
      <c r="AU162" s="20" t="s">
        <v>80</v>
      </c>
    </row>
    <row r="163" s="14" customFormat="1">
      <c r="A163" s="14"/>
      <c r="B163" s="237"/>
      <c r="C163" s="238"/>
      <c r="D163" s="220" t="s">
        <v>151</v>
      </c>
      <c r="E163" s="239" t="s">
        <v>19</v>
      </c>
      <c r="F163" s="240" t="s">
        <v>229</v>
      </c>
      <c r="G163" s="238"/>
      <c r="H163" s="241">
        <v>10.962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151</v>
      </c>
      <c r="AU163" s="247" t="s">
        <v>80</v>
      </c>
      <c r="AV163" s="14" t="s">
        <v>80</v>
      </c>
      <c r="AW163" s="14" t="s">
        <v>33</v>
      </c>
      <c r="AX163" s="14" t="s">
        <v>71</v>
      </c>
      <c r="AY163" s="247" t="s">
        <v>138</v>
      </c>
    </row>
    <row r="164" s="14" customFormat="1">
      <c r="A164" s="14"/>
      <c r="B164" s="237"/>
      <c r="C164" s="238"/>
      <c r="D164" s="220" t="s">
        <v>151</v>
      </c>
      <c r="E164" s="239" t="s">
        <v>19</v>
      </c>
      <c r="F164" s="240" t="s">
        <v>230</v>
      </c>
      <c r="G164" s="238"/>
      <c r="H164" s="241">
        <v>26.02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151</v>
      </c>
      <c r="AU164" s="247" t="s">
        <v>80</v>
      </c>
      <c r="AV164" s="14" t="s">
        <v>80</v>
      </c>
      <c r="AW164" s="14" t="s">
        <v>33</v>
      </c>
      <c r="AX164" s="14" t="s">
        <v>71</v>
      </c>
      <c r="AY164" s="247" t="s">
        <v>138</v>
      </c>
    </row>
    <row r="165" s="15" customFormat="1">
      <c r="A165" s="15"/>
      <c r="B165" s="248"/>
      <c r="C165" s="249"/>
      <c r="D165" s="220" t="s">
        <v>151</v>
      </c>
      <c r="E165" s="250" t="s">
        <v>19</v>
      </c>
      <c r="F165" s="251" t="s">
        <v>156</v>
      </c>
      <c r="G165" s="249"/>
      <c r="H165" s="252">
        <v>36.981999999999999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151</v>
      </c>
      <c r="AU165" s="258" t="s">
        <v>80</v>
      </c>
      <c r="AV165" s="15" t="s">
        <v>145</v>
      </c>
      <c r="AW165" s="15" t="s">
        <v>33</v>
      </c>
      <c r="AX165" s="15" t="s">
        <v>76</v>
      </c>
      <c r="AY165" s="258" t="s">
        <v>138</v>
      </c>
    </row>
    <row r="166" s="12" customFormat="1" ht="22.8" customHeight="1">
      <c r="A166" s="12"/>
      <c r="B166" s="191"/>
      <c r="C166" s="192"/>
      <c r="D166" s="193" t="s">
        <v>70</v>
      </c>
      <c r="E166" s="205" t="s">
        <v>80</v>
      </c>
      <c r="F166" s="205" t="s">
        <v>231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SUM(P167:P206)</f>
        <v>0</v>
      </c>
      <c r="Q166" s="199"/>
      <c r="R166" s="200">
        <f>SUM(R167:R206)</f>
        <v>17.964523489999998</v>
      </c>
      <c r="S166" s="199"/>
      <c r="T166" s="201">
        <f>SUM(T167:T206)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76</v>
      </c>
      <c r="AT166" s="203" t="s">
        <v>70</v>
      </c>
      <c r="AU166" s="203" t="s">
        <v>76</v>
      </c>
      <c r="AY166" s="202" t="s">
        <v>138</v>
      </c>
      <c r="BK166" s="204">
        <f>SUM(BK167:BK206)</f>
        <v>0</v>
      </c>
    </row>
    <row r="167" s="2" customFormat="1" ht="24.15" customHeight="1">
      <c r="A167" s="41"/>
      <c r="B167" s="42"/>
      <c r="C167" s="207" t="s">
        <v>8</v>
      </c>
      <c r="D167" s="207" t="s">
        <v>140</v>
      </c>
      <c r="E167" s="208" t="s">
        <v>232</v>
      </c>
      <c r="F167" s="209" t="s">
        <v>233</v>
      </c>
      <c r="G167" s="210" t="s">
        <v>166</v>
      </c>
      <c r="H167" s="211">
        <v>1.0960000000000001</v>
      </c>
      <c r="I167" s="212"/>
      <c r="J167" s="213">
        <f>ROUND(I167*H167,2)</f>
        <v>0</v>
      </c>
      <c r="K167" s="209" t="s">
        <v>144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2.1600000000000001</v>
      </c>
      <c r="R167" s="216">
        <f>Q167*H167</f>
        <v>2.3673600000000001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145</v>
      </c>
      <c r="AT167" s="218" t="s">
        <v>140</v>
      </c>
      <c r="AU167" s="218" t="s">
        <v>80</v>
      </c>
      <c r="AY167" s="20" t="s">
        <v>138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145</v>
      </c>
      <c r="BM167" s="218" t="s">
        <v>234</v>
      </c>
    </row>
    <row r="168" s="2" customFormat="1">
      <c r="A168" s="41"/>
      <c r="B168" s="42"/>
      <c r="C168" s="43"/>
      <c r="D168" s="220" t="s">
        <v>147</v>
      </c>
      <c r="E168" s="43"/>
      <c r="F168" s="221" t="s">
        <v>235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147</v>
      </c>
      <c r="AU168" s="20" t="s">
        <v>80</v>
      </c>
    </row>
    <row r="169" s="2" customFormat="1">
      <c r="A169" s="41"/>
      <c r="B169" s="42"/>
      <c r="C169" s="43"/>
      <c r="D169" s="225" t="s">
        <v>149</v>
      </c>
      <c r="E169" s="43"/>
      <c r="F169" s="226" t="s">
        <v>236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149</v>
      </c>
      <c r="AU169" s="20" t="s">
        <v>80</v>
      </c>
    </row>
    <row r="170" s="14" customFormat="1">
      <c r="A170" s="14"/>
      <c r="B170" s="237"/>
      <c r="C170" s="238"/>
      <c r="D170" s="220" t="s">
        <v>151</v>
      </c>
      <c r="E170" s="239" t="s">
        <v>19</v>
      </c>
      <c r="F170" s="240" t="s">
        <v>237</v>
      </c>
      <c r="G170" s="238"/>
      <c r="H170" s="241">
        <v>1.0960000000000001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151</v>
      </c>
      <c r="AU170" s="247" t="s">
        <v>80</v>
      </c>
      <c r="AV170" s="14" t="s">
        <v>80</v>
      </c>
      <c r="AW170" s="14" t="s">
        <v>33</v>
      </c>
      <c r="AX170" s="14" t="s">
        <v>76</v>
      </c>
      <c r="AY170" s="247" t="s">
        <v>138</v>
      </c>
    </row>
    <row r="171" s="2" customFormat="1" ht="24.15" customHeight="1">
      <c r="A171" s="41"/>
      <c r="B171" s="42"/>
      <c r="C171" s="207" t="s">
        <v>238</v>
      </c>
      <c r="D171" s="207" t="s">
        <v>140</v>
      </c>
      <c r="E171" s="208" t="s">
        <v>239</v>
      </c>
      <c r="F171" s="209" t="s">
        <v>240</v>
      </c>
      <c r="G171" s="210" t="s">
        <v>166</v>
      </c>
      <c r="H171" s="211">
        <v>0.626</v>
      </c>
      <c r="I171" s="212"/>
      <c r="J171" s="213">
        <f>ROUND(I171*H171,2)</f>
        <v>0</v>
      </c>
      <c r="K171" s="209" t="s">
        <v>144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2.3010199999999998</v>
      </c>
      <c r="R171" s="216">
        <f>Q171*H171</f>
        <v>1.4404385199999998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145</v>
      </c>
      <c r="AT171" s="218" t="s">
        <v>140</v>
      </c>
      <c r="AU171" s="218" t="s">
        <v>80</v>
      </c>
      <c r="AY171" s="20" t="s">
        <v>138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145</v>
      </c>
      <c r="BM171" s="218" t="s">
        <v>241</v>
      </c>
    </row>
    <row r="172" s="2" customFormat="1">
      <c r="A172" s="41"/>
      <c r="B172" s="42"/>
      <c r="C172" s="43"/>
      <c r="D172" s="220" t="s">
        <v>147</v>
      </c>
      <c r="E172" s="43"/>
      <c r="F172" s="221" t="s">
        <v>242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147</v>
      </c>
      <c r="AU172" s="20" t="s">
        <v>80</v>
      </c>
    </row>
    <row r="173" s="2" customFormat="1">
      <c r="A173" s="41"/>
      <c r="B173" s="42"/>
      <c r="C173" s="43"/>
      <c r="D173" s="225" t="s">
        <v>149</v>
      </c>
      <c r="E173" s="43"/>
      <c r="F173" s="226" t="s">
        <v>243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149</v>
      </c>
      <c r="AU173" s="20" t="s">
        <v>80</v>
      </c>
    </row>
    <row r="174" s="14" customFormat="1">
      <c r="A174" s="14"/>
      <c r="B174" s="237"/>
      <c r="C174" s="238"/>
      <c r="D174" s="220" t="s">
        <v>151</v>
      </c>
      <c r="E174" s="239" t="s">
        <v>19</v>
      </c>
      <c r="F174" s="240" t="s">
        <v>244</v>
      </c>
      <c r="G174" s="238"/>
      <c r="H174" s="241">
        <v>0.626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151</v>
      </c>
      <c r="AU174" s="247" t="s">
        <v>80</v>
      </c>
      <c r="AV174" s="14" t="s">
        <v>80</v>
      </c>
      <c r="AW174" s="14" t="s">
        <v>33</v>
      </c>
      <c r="AX174" s="14" t="s">
        <v>76</v>
      </c>
      <c r="AY174" s="247" t="s">
        <v>138</v>
      </c>
    </row>
    <row r="175" s="2" customFormat="1" ht="24.15" customHeight="1">
      <c r="A175" s="41"/>
      <c r="B175" s="42"/>
      <c r="C175" s="207" t="s">
        <v>245</v>
      </c>
      <c r="D175" s="207" t="s">
        <v>140</v>
      </c>
      <c r="E175" s="208" t="s">
        <v>246</v>
      </c>
      <c r="F175" s="209" t="s">
        <v>247</v>
      </c>
      <c r="G175" s="210" t="s">
        <v>166</v>
      </c>
      <c r="H175" s="211">
        <v>2.7410000000000001</v>
      </c>
      <c r="I175" s="212"/>
      <c r="J175" s="213">
        <f>ROUND(I175*H175,2)</f>
        <v>0</v>
      </c>
      <c r="K175" s="209" t="s">
        <v>144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2.5018699999999998</v>
      </c>
      <c r="R175" s="216">
        <f>Q175*H175</f>
        <v>6.85762567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145</v>
      </c>
      <c r="AT175" s="218" t="s">
        <v>140</v>
      </c>
      <c r="AU175" s="218" t="s">
        <v>80</v>
      </c>
      <c r="AY175" s="20" t="s">
        <v>138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145</v>
      </c>
      <c r="BM175" s="218" t="s">
        <v>248</v>
      </c>
    </row>
    <row r="176" s="2" customFormat="1">
      <c r="A176" s="41"/>
      <c r="B176" s="42"/>
      <c r="C176" s="43"/>
      <c r="D176" s="220" t="s">
        <v>147</v>
      </c>
      <c r="E176" s="43"/>
      <c r="F176" s="221" t="s">
        <v>249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147</v>
      </c>
      <c r="AU176" s="20" t="s">
        <v>80</v>
      </c>
    </row>
    <row r="177" s="2" customFormat="1">
      <c r="A177" s="41"/>
      <c r="B177" s="42"/>
      <c r="C177" s="43"/>
      <c r="D177" s="225" t="s">
        <v>149</v>
      </c>
      <c r="E177" s="43"/>
      <c r="F177" s="226" t="s">
        <v>250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149</v>
      </c>
      <c r="AU177" s="20" t="s">
        <v>80</v>
      </c>
    </row>
    <row r="178" s="14" customFormat="1">
      <c r="A178" s="14"/>
      <c r="B178" s="237"/>
      <c r="C178" s="238"/>
      <c r="D178" s="220" t="s">
        <v>151</v>
      </c>
      <c r="E178" s="239" t="s">
        <v>19</v>
      </c>
      <c r="F178" s="240" t="s">
        <v>251</v>
      </c>
      <c r="G178" s="238"/>
      <c r="H178" s="241">
        <v>2.7410000000000001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151</v>
      </c>
      <c r="AU178" s="247" t="s">
        <v>80</v>
      </c>
      <c r="AV178" s="14" t="s">
        <v>80</v>
      </c>
      <c r="AW178" s="14" t="s">
        <v>33</v>
      </c>
      <c r="AX178" s="14" t="s">
        <v>76</v>
      </c>
      <c r="AY178" s="247" t="s">
        <v>138</v>
      </c>
    </row>
    <row r="179" s="2" customFormat="1" ht="16.5" customHeight="1">
      <c r="A179" s="41"/>
      <c r="B179" s="42"/>
      <c r="C179" s="207" t="s">
        <v>252</v>
      </c>
      <c r="D179" s="207" t="s">
        <v>140</v>
      </c>
      <c r="E179" s="208" t="s">
        <v>253</v>
      </c>
      <c r="F179" s="209" t="s">
        <v>254</v>
      </c>
      <c r="G179" s="210" t="s">
        <v>143</v>
      </c>
      <c r="H179" s="211">
        <v>3.3399999999999999</v>
      </c>
      <c r="I179" s="212"/>
      <c r="J179" s="213">
        <f>ROUND(I179*H179,2)</f>
        <v>0</v>
      </c>
      <c r="K179" s="209" t="s">
        <v>144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0.0029399999999999999</v>
      </c>
      <c r="R179" s="216">
        <f>Q179*H179</f>
        <v>0.0098195999999999995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145</v>
      </c>
      <c r="AT179" s="218" t="s">
        <v>140</v>
      </c>
      <c r="AU179" s="218" t="s">
        <v>80</v>
      </c>
      <c r="AY179" s="20" t="s">
        <v>138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145</v>
      </c>
      <c r="BM179" s="218" t="s">
        <v>255</v>
      </c>
    </row>
    <row r="180" s="2" customFormat="1">
      <c r="A180" s="41"/>
      <c r="B180" s="42"/>
      <c r="C180" s="43"/>
      <c r="D180" s="220" t="s">
        <v>147</v>
      </c>
      <c r="E180" s="43"/>
      <c r="F180" s="221" t="s">
        <v>256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147</v>
      </c>
      <c r="AU180" s="20" t="s">
        <v>80</v>
      </c>
    </row>
    <row r="181" s="2" customFormat="1">
      <c r="A181" s="41"/>
      <c r="B181" s="42"/>
      <c r="C181" s="43"/>
      <c r="D181" s="225" t="s">
        <v>149</v>
      </c>
      <c r="E181" s="43"/>
      <c r="F181" s="226" t="s">
        <v>257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149</v>
      </c>
      <c r="AU181" s="20" t="s">
        <v>80</v>
      </c>
    </row>
    <row r="182" s="14" customFormat="1">
      <c r="A182" s="14"/>
      <c r="B182" s="237"/>
      <c r="C182" s="238"/>
      <c r="D182" s="220" t="s">
        <v>151</v>
      </c>
      <c r="E182" s="239" t="s">
        <v>19</v>
      </c>
      <c r="F182" s="240" t="s">
        <v>258</v>
      </c>
      <c r="G182" s="238"/>
      <c r="H182" s="241">
        <v>3.3399999999999999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151</v>
      </c>
      <c r="AU182" s="247" t="s">
        <v>80</v>
      </c>
      <c r="AV182" s="14" t="s">
        <v>80</v>
      </c>
      <c r="AW182" s="14" t="s">
        <v>33</v>
      </c>
      <c r="AX182" s="14" t="s">
        <v>76</v>
      </c>
      <c r="AY182" s="247" t="s">
        <v>138</v>
      </c>
    </row>
    <row r="183" s="2" customFormat="1" ht="16.5" customHeight="1">
      <c r="A183" s="41"/>
      <c r="B183" s="42"/>
      <c r="C183" s="207" t="s">
        <v>259</v>
      </c>
      <c r="D183" s="207" t="s">
        <v>140</v>
      </c>
      <c r="E183" s="208" t="s">
        <v>260</v>
      </c>
      <c r="F183" s="209" t="s">
        <v>261</v>
      </c>
      <c r="G183" s="210" t="s">
        <v>143</v>
      </c>
      <c r="H183" s="211">
        <v>3.3399999999999999</v>
      </c>
      <c r="I183" s="212"/>
      <c r="J183" s="213">
        <f>ROUND(I183*H183,2)</f>
        <v>0</v>
      </c>
      <c r="K183" s="209" t="s">
        <v>144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145</v>
      </c>
      <c r="AT183" s="218" t="s">
        <v>140</v>
      </c>
      <c r="AU183" s="218" t="s">
        <v>80</v>
      </c>
      <c r="AY183" s="20" t="s">
        <v>138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145</v>
      </c>
      <c r="BM183" s="218" t="s">
        <v>262</v>
      </c>
    </row>
    <row r="184" s="2" customFormat="1">
      <c r="A184" s="41"/>
      <c r="B184" s="42"/>
      <c r="C184" s="43"/>
      <c r="D184" s="220" t="s">
        <v>147</v>
      </c>
      <c r="E184" s="43"/>
      <c r="F184" s="221" t="s">
        <v>263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147</v>
      </c>
      <c r="AU184" s="20" t="s">
        <v>80</v>
      </c>
    </row>
    <row r="185" s="2" customFormat="1">
      <c r="A185" s="41"/>
      <c r="B185" s="42"/>
      <c r="C185" s="43"/>
      <c r="D185" s="225" t="s">
        <v>149</v>
      </c>
      <c r="E185" s="43"/>
      <c r="F185" s="226" t="s">
        <v>264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149</v>
      </c>
      <c r="AU185" s="20" t="s">
        <v>80</v>
      </c>
    </row>
    <row r="186" s="2" customFormat="1" ht="21.75" customHeight="1">
      <c r="A186" s="41"/>
      <c r="B186" s="42"/>
      <c r="C186" s="207" t="s">
        <v>265</v>
      </c>
      <c r="D186" s="207" t="s">
        <v>140</v>
      </c>
      <c r="E186" s="208" t="s">
        <v>266</v>
      </c>
      <c r="F186" s="209" t="s">
        <v>267</v>
      </c>
      <c r="G186" s="210" t="s">
        <v>202</v>
      </c>
      <c r="H186" s="211">
        <v>0.29699999999999999</v>
      </c>
      <c r="I186" s="212"/>
      <c r="J186" s="213">
        <f>ROUND(I186*H186,2)</f>
        <v>0</v>
      </c>
      <c r="K186" s="209" t="s">
        <v>144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1.0606199999999999</v>
      </c>
      <c r="R186" s="216">
        <f>Q186*H186</f>
        <v>0.31500413999999993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145</v>
      </c>
      <c r="AT186" s="218" t="s">
        <v>140</v>
      </c>
      <c r="AU186" s="218" t="s">
        <v>80</v>
      </c>
      <c r="AY186" s="20" t="s">
        <v>138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145</v>
      </c>
      <c r="BM186" s="218" t="s">
        <v>268</v>
      </c>
    </row>
    <row r="187" s="2" customFormat="1">
      <c r="A187" s="41"/>
      <c r="B187" s="42"/>
      <c r="C187" s="43"/>
      <c r="D187" s="220" t="s">
        <v>147</v>
      </c>
      <c r="E187" s="43"/>
      <c r="F187" s="221" t="s">
        <v>269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147</v>
      </c>
      <c r="AU187" s="20" t="s">
        <v>80</v>
      </c>
    </row>
    <row r="188" s="2" customFormat="1">
      <c r="A188" s="41"/>
      <c r="B188" s="42"/>
      <c r="C188" s="43"/>
      <c r="D188" s="225" t="s">
        <v>149</v>
      </c>
      <c r="E188" s="43"/>
      <c r="F188" s="226" t="s">
        <v>270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149</v>
      </c>
      <c r="AU188" s="20" t="s">
        <v>80</v>
      </c>
    </row>
    <row r="189" s="13" customFormat="1">
      <c r="A189" s="13"/>
      <c r="B189" s="227"/>
      <c r="C189" s="228"/>
      <c r="D189" s="220" t="s">
        <v>151</v>
      </c>
      <c r="E189" s="229" t="s">
        <v>19</v>
      </c>
      <c r="F189" s="230" t="s">
        <v>271</v>
      </c>
      <c r="G189" s="228"/>
      <c r="H189" s="229" t="s">
        <v>19</v>
      </c>
      <c r="I189" s="231"/>
      <c r="J189" s="228"/>
      <c r="K189" s="228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151</v>
      </c>
      <c r="AU189" s="236" t="s">
        <v>80</v>
      </c>
      <c r="AV189" s="13" t="s">
        <v>76</v>
      </c>
      <c r="AW189" s="13" t="s">
        <v>33</v>
      </c>
      <c r="AX189" s="13" t="s">
        <v>71</v>
      </c>
      <c r="AY189" s="236" t="s">
        <v>138</v>
      </c>
    </row>
    <row r="190" s="14" customFormat="1">
      <c r="A190" s="14"/>
      <c r="B190" s="237"/>
      <c r="C190" s="238"/>
      <c r="D190" s="220" t="s">
        <v>151</v>
      </c>
      <c r="E190" s="239" t="s">
        <v>19</v>
      </c>
      <c r="F190" s="240" t="s">
        <v>272</v>
      </c>
      <c r="G190" s="238"/>
      <c r="H190" s="241">
        <v>0.29699999999999999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151</v>
      </c>
      <c r="AU190" s="247" t="s">
        <v>80</v>
      </c>
      <c r="AV190" s="14" t="s">
        <v>80</v>
      </c>
      <c r="AW190" s="14" t="s">
        <v>33</v>
      </c>
      <c r="AX190" s="14" t="s">
        <v>76</v>
      </c>
      <c r="AY190" s="247" t="s">
        <v>138</v>
      </c>
    </row>
    <row r="191" s="2" customFormat="1" ht="16.5" customHeight="1">
      <c r="A191" s="41"/>
      <c r="B191" s="42"/>
      <c r="C191" s="207" t="s">
        <v>273</v>
      </c>
      <c r="D191" s="207" t="s">
        <v>140</v>
      </c>
      <c r="E191" s="208" t="s">
        <v>274</v>
      </c>
      <c r="F191" s="209" t="s">
        <v>275</v>
      </c>
      <c r="G191" s="210" t="s">
        <v>202</v>
      </c>
      <c r="H191" s="211">
        <v>0.023</v>
      </c>
      <c r="I191" s="212"/>
      <c r="J191" s="213">
        <f>ROUND(I191*H191,2)</f>
        <v>0</v>
      </c>
      <c r="K191" s="209" t="s">
        <v>144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1.06277</v>
      </c>
      <c r="R191" s="216">
        <f>Q191*H191</f>
        <v>0.02444371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145</v>
      </c>
      <c r="AT191" s="218" t="s">
        <v>140</v>
      </c>
      <c r="AU191" s="218" t="s">
        <v>80</v>
      </c>
      <c r="AY191" s="20" t="s">
        <v>138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80</v>
      </c>
      <c r="BK191" s="219">
        <f>ROUND(I191*H191,2)</f>
        <v>0</v>
      </c>
      <c r="BL191" s="20" t="s">
        <v>145</v>
      </c>
      <c r="BM191" s="218" t="s">
        <v>276</v>
      </c>
    </row>
    <row r="192" s="2" customFormat="1">
      <c r="A192" s="41"/>
      <c r="B192" s="42"/>
      <c r="C192" s="43"/>
      <c r="D192" s="220" t="s">
        <v>147</v>
      </c>
      <c r="E192" s="43"/>
      <c r="F192" s="221" t="s">
        <v>277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147</v>
      </c>
      <c r="AU192" s="20" t="s">
        <v>80</v>
      </c>
    </row>
    <row r="193" s="2" customFormat="1">
      <c r="A193" s="41"/>
      <c r="B193" s="42"/>
      <c r="C193" s="43"/>
      <c r="D193" s="225" t="s">
        <v>149</v>
      </c>
      <c r="E193" s="43"/>
      <c r="F193" s="226" t="s">
        <v>278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149</v>
      </c>
      <c r="AU193" s="20" t="s">
        <v>80</v>
      </c>
    </row>
    <row r="194" s="13" customFormat="1">
      <c r="A194" s="13"/>
      <c r="B194" s="227"/>
      <c r="C194" s="228"/>
      <c r="D194" s="220" t="s">
        <v>151</v>
      </c>
      <c r="E194" s="229" t="s">
        <v>19</v>
      </c>
      <c r="F194" s="230" t="s">
        <v>279</v>
      </c>
      <c r="G194" s="228"/>
      <c r="H194" s="229" t="s">
        <v>19</v>
      </c>
      <c r="I194" s="231"/>
      <c r="J194" s="228"/>
      <c r="K194" s="228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151</v>
      </c>
      <c r="AU194" s="236" t="s">
        <v>80</v>
      </c>
      <c r="AV194" s="13" t="s">
        <v>76</v>
      </c>
      <c r="AW194" s="13" t="s">
        <v>33</v>
      </c>
      <c r="AX194" s="13" t="s">
        <v>71</v>
      </c>
      <c r="AY194" s="236" t="s">
        <v>138</v>
      </c>
    </row>
    <row r="195" s="14" customFormat="1">
      <c r="A195" s="14"/>
      <c r="B195" s="237"/>
      <c r="C195" s="238"/>
      <c r="D195" s="220" t="s">
        <v>151</v>
      </c>
      <c r="E195" s="239" t="s">
        <v>19</v>
      </c>
      <c r="F195" s="240" t="s">
        <v>280</v>
      </c>
      <c r="G195" s="238"/>
      <c r="H195" s="241">
        <v>0.023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151</v>
      </c>
      <c r="AU195" s="247" t="s">
        <v>80</v>
      </c>
      <c r="AV195" s="14" t="s">
        <v>80</v>
      </c>
      <c r="AW195" s="14" t="s">
        <v>33</v>
      </c>
      <c r="AX195" s="14" t="s">
        <v>76</v>
      </c>
      <c r="AY195" s="247" t="s">
        <v>138</v>
      </c>
    </row>
    <row r="196" s="2" customFormat="1" ht="16.5" customHeight="1">
      <c r="A196" s="41"/>
      <c r="B196" s="42"/>
      <c r="C196" s="207" t="s">
        <v>281</v>
      </c>
      <c r="D196" s="207" t="s">
        <v>140</v>
      </c>
      <c r="E196" s="208" t="s">
        <v>282</v>
      </c>
      <c r="F196" s="209" t="s">
        <v>283</v>
      </c>
      <c r="G196" s="210" t="s">
        <v>166</v>
      </c>
      <c r="H196" s="211">
        <v>2.7629999999999999</v>
      </c>
      <c r="I196" s="212"/>
      <c r="J196" s="213">
        <f>ROUND(I196*H196,2)</f>
        <v>0</v>
      </c>
      <c r="K196" s="209" t="s">
        <v>144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2.5018699999999998</v>
      </c>
      <c r="R196" s="216">
        <f>Q196*H196</f>
        <v>6.9126668099999993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145</v>
      </c>
      <c r="AT196" s="218" t="s">
        <v>140</v>
      </c>
      <c r="AU196" s="218" t="s">
        <v>80</v>
      </c>
      <c r="AY196" s="20" t="s">
        <v>138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145</v>
      </c>
      <c r="BM196" s="218" t="s">
        <v>284</v>
      </c>
    </row>
    <row r="197" s="2" customFormat="1">
      <c r="A197" s="41"/>
      <c r="B197" s="42"/>
      <c r="C197" s="43"/>
      <c r="D197" s="220" t="s">
        <v>147</v>
      </c>
      <c r="E197" s="43"/>
      <c r="F197" s="221" t="s">
        <v>285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147</v>
      </c>
      <c r="AU197" s="20" t="s">
        <v>80</v>
      </c>
    </row>
    <row r="198" s="2" customFormat="1">
      <c r="A198" s="41"/>
      <c r="B198" s="42"/>
      <c r="C198" s="43"/>
      <c r="D198" s="225" t="s">
        <v>149</v>
      </c>
      <c r="E198" s="43"/>
      <c r="F198" s="226" t="s">
        <v>286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149</v>
      </c>
      <c r="AU198" s="20" t="s">
        <v>80</v>
      </c>
    </row>
    <row r="199" s="14" customFormat="1">
      <c r="A199" s="14"/>
      <c r="B199" s="237"/>
      <c r="C199" s="238"/>
      <c r="D199" s="220" t="s">
        <v>151</v>
      </c>
      <c r="E199" s="239" t="s">
        <v>19</v>
      </c>
      <c r="F199" s="240" t="s">
        <v>287</v>
      </c>
      <c r="G199" s="238"/>
      <c r="H199" s="241">
        <v>2.7629999999999999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151</v>
      </c>
      <c r="AU199" s="247" t="s">
        <v>80</v>
      </c>
      <c r="AV199" s="14" t="s">
        <v>80</v>
      </c>
      <c r="AW199" s="14" t="s">
        <v>33</v>
      </c>
      <c r="AX199" s="14" t="s">
        <v>76</v>
      </c>
      <c r="AY199" s="247" t="s">
        <v>138</v>
      </c>
    </row>
    <row r="200" s="2" customFormat="1" ht="16.5" customHeight="1">
      <c r="A200" s="41"/>
      <c r="B200" s="42"/>
      <c r="C200" s="207" t="s">
        <v>288</v>
      </c>
      <c r="D200" s="207" t="s">
        <v>140</v>
      </c>
      <c r="E200" s="208" t="s">
        <v>289</v>
      </c>
      <c r="F200" s="209" t="s">
        <v>290</v>
      </c>
      <c r="G200" s="210" t="s">
        <v>143</v>
      </c>
      <c r="H200" s="211">
        <v>13.816000000000001</v>
      </c>
      <c r="I200" s="212"/>
      <c r="J200" s="213">
        <f>ROUND(I200*H200,2)</f>
        <v>0</v>
      </c>
      <c r="K200" s="209" t="s">
        <v>144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0.0026900000000000001</v>
      </c>
      <c r="R200" s="216">
        <f>Q200*H200</f>
        <v>0.037165040000000003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145</v>
      </c>
      <c r="AT200" s="218" t="s">
        <v>140</v>
      </c>
      <c r="AU200" s="218" t="s">
        <v>80</v>
      </c>
      <c r="AY200" s="20" t="s">
        <v>138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145</v>
      </c>
      <c r="BM200" s="218" t="s">
        <v>291</v>
      </c>
    </row>
    <row r="201" s="2" customFormat="1">
      <c r="A201" s="41"/>
      <c r="B201" s="42"/>
      <c r="C201" s="43"/>
      <c r="D201" s="220" t="s">
        <v>147</v>
      </c>
      <c r="E201" s="43"/>
      <c r="F201" s="221" t="s">
        <v>292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147</v>
      </c>
      <c r="AU201" s="20" t="s">
        <v>80</v>
      </c>
    </row>
    <row r="202" s="2" customFormat="1">
      <c r="A202" s="41"/>
      <c r="B202" s="42"/>
      <c r="C202" s="43"/>
      <c r="D202" s="225" t="s">
        <v>149</v>
      </c>
      <c r="E202" s="43"/>
      <c r="F202" s="226" t="s">
        <v>293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149</v>
      </c>
      <c r="AU202" s="20" t="s">
        <v>80</v>
      </c>
    </row>
    <row r="203" s="14" customFormat="1">
      <c r="A203" s="14"/>
      <c r="B203" s="237"/>
      <c r="C203" s="238"/>
      <c r="D203" s="220" t="s">
        <v>151</v>
      </c>
      <c r="E203" s="239" t="s">
        <v>19</v>
      </c>
      <c r="F203" s="240" t="s">
        <v>294</v>
      </c>
      <c r="G203" s="238"/>
      <c r="H203" s="241">
        <v>13.816000000000001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151</v>
      </c>
      <c r="AU203" s="247" t="s">
        <v>80</v>
      </c>
      <c r="AV203" s="14" t="s">
        <v>80</v>
      </c>
      <c r="AW203" s="14" t="s">
        <v>33</v>
      </c>
      <c r="AX203" s="14" t="s">
        <v>76</v>
      </c>
      <c r="AY203" s="247" t="s">
        <v>138</v>
      </c>
    </row>
    <row r="204" s="2" customFormat="1" ht="16.5" customHeight="1">
      <c r="A204" s="41"/>
      <c r="B204" s="42"/>
      <c r="C204" s="207" t="s">
        <v>7</v>
      </c>
      <c r="D204" s="207" t="s">
        <v>140</v>
      </c>
      <c r="E204" s="208" t="s">
        <v>295</v>
      </c>
      <c r="F204" s="209" t="s">
        <v>296</v>
      </c>
      <c r="G204" s="210" t="s">
        <v>143</v>
      </c>
      <c r="H204" s="211">
        <v>13.816000000000001</v>
      </c>
      <c r="I204" s="212"/>
      <c r="J204" s="213">
        <f>ROUND(I204*H204,2)</f>
        <v>0</v>
      </c>
      <c r="K204" s="209" t="s">
        <v>144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145</v>
      </c>
      <c r="AT204" s="218" t="s">
        <v>140</v>
      </c>
      <c r="AU204" s="218" t="s">
        <v>80</v>
      </c>
      <c r="AY204" s="20" t="s">
        <v>138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145</v>
      </c>
      <c r="BM204" s="218" t="s">
        <v>297</v>
      </c>
    </row>
    <row r="205" s="2" customFormat="1">
      <c r="A205" s="41"/>
      <c r="B205" s="42"/>
      <c r="C205" s="43"/>
      <c r="D205" s="220" t="s">
        <v>147</v>
      </c>
      <c r="E205" s="43"/>
      <c r="F205" s="221" t="s">
        <v>298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147</v>
      </c>
      <c r="AU205" s="20" t="s">
        <v>80</v>
      </c>
    </row>
    <row r="206" s="2" customFormat="1">
      <c r="A206" s="41"/>
      <c r="B206" s="42"/>
      <c r="C206" s="43"/>
      <c r="D206" s="225" t="s">
        <v>149</v>
      </c>
      <c r="E206" s="43"/>
      <c r="F206" s="226" t="s">
        <v>299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149</v>
      </c>
      <c r="AU206" s="20" t="s">
        <v>80</v>
      </c>
    </row>
    <row r="207" s="12" customFormat="1" ht="22.8" customHeight="1">
      <c r="A207" s="12"/>
      <c r="B207" s="191"/>
      <c r="C207" s="192"/>
      <c r="D207" s="193" t="s">
        <v>70</v>
      </c>
      <c r="E207" s="205" t="s">
        <v>83</v>
      </c>
      <c r="F207" s="205" t="s">
        <v>300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SUM(P208:P288)</f>
        <v>0</v>
      </c>
      <c r="Q207" s="199"/>
      <c r="R207" s="200">
        <f>SUM(R208:R288)</f>
        <v>167.07377765999999</v>
      </c>
      <c r="S207" s="199"/>
      <c r="T207" s="201">
        <f>SUM(T208:T288)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76</v>
      </c>
      <c r="AT207" s="203" t="s">
        <v>70</v>
      </c>
      <c r="AU207" s="203" t="s">
        <v>76</v>
      </c>
      <c r="AY207" s="202" t="s">
        <v>138</v>
      </c>
      <c r="BK207" s="204">
        <f>SUM(BK208:BK288)</f>
        <v>0</v>
      </c>
    </row>
    <row r="208" s="2" customFormat="1" ht="33" customHeight="1">
      <c r="A208" s="41"/>
      <c r="B208" s="42"/>
      <c r="C208" s="207" t="s">
        <v>301</v>
      </c>
      <c r="D208" s="207" t="s">
        <v>140</v>
      </c>
      <c r="E208" s="208" t="s">
        <v>302</v>
      </c>
      <c r="F208" s="209" t="s">
        <v>303</v>
      </c>
      <c r="G208" s="210" t="s">
        <v>304</v>
      </c>
      <c r="H208" s="211">
        <v>4</v>
      </c>
      <c r="I208" s="212"/>
      <c r="J208" s="213">
        <f>ROUND(I208*H208,2)</f>
        <v>0</v>
      </c>
      <c r="K208" s="209" t="s">
        <v>144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0.048430000000000001</v>
      </c>
      <c r="R208" s="216">
        <f>Q208*H208</f>
        <v>0.19372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145</v>
      </c>
      <c r="AT208" s="218" t="s">
        <v>140</v>
      </c>
      <c r="AU208" s="218" t="s">
        <v>80</v>
      </c>
      <c r="AY208" s="20" t="s">
        <v>138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145</v>
      </c>
      <c r="BM208" s="218" t="s">
        <v>305</v>
      </c>
    </row>
    <row r="209" s="2" customFormat="1">
      <c r="A209" s="41"/>
      <c r="B209" s="42"/>
      <c r="C209" s="43"/>
      <c r="D209" s="220" t="s">
        <v>147</v>
      </c>
      <c r="E209" s="43"/>
      <c r="F209" s="221" t="s">
        <v>306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147</v>
      </c>
      <c r="AU209" s="20" t="s">
        <v>80</v>
      </c>
    </row>
    <row r="210" s="2" customFormat="1">
      <c r="A210" s="41"/>
      <c r="B210" s="42"/>
      <c r="C210" s="43"/>
      <c r="D210" s="225" t="s">
        <v>149</v>
      </c>
      <c r="E210" s="43"/>
      <c r="F210" s="226" t="s">
        <v>307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149</v>
      </c>
      <c r="AU210" s="20" t="s">
        <v>80</v>
      </c>
    </row>
    <row r="211" s="13" customFormat="1">
      <c r="A211" s="13"/>
      <c r="B211" s="227"/>
      <c r="C211" s="228"/>
      <c r="D211" s="220" t="s">
        <v>151</v>
      </c>
      <c r="E211" s="229" t="s">
        <v>19</v>
      </c>
      <c r="F211" s="230" t="s">
        <v>308</v>
      </c>
      <c r="G211" s="228"/>
      <c r="H211" s="229" t="s">
        <v>19</v>
      </c>
      <c r="I211" s="231"/>
      <c r="J211" s="228"/>
      <c r="K211" s="228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151</v>
      </c>
      <c r="AU211" s="236" t="s">
        <v>80</v>
      </c>
      <c r="AV211" s="13" t="s">
        <v>76</v>
      </c>
      <c r="AW211" s="13" t="s">
        <v>33</v>
      </c>
      <c r="AX211" s="13" t="s">
        <v>71</v>
      </c>
      <c r="AY211" s="236" t="s">
        <v>138</v>
      </c>
    </row>
    <row r="212" s="13" customFormat="1">
      <c r="A212" s="13"/>
      <c r="B212" s="227"/>
      <c r="C212" s="228"/>
      <c r="D212" s="220" t="s">
        <v>151</v>
      </c>
      <c r="E212" s="229" t="s">
        <v>19</v>
      </c>
      <c r="F212" s="230" t="s">
        <v>309</v>
      </c>
      <c r="G212" s="228"/>
      <c r="H212" s="229" t="s">
        <v>19</v>
      </c>
      <c r="I212" s="231"/>
      <c r="J212" s="228"/>
      <c r="K212" s="228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151</v>
      </c>
      <c r="AU212" s="236" t="s">
        <v>80</v>
      </c>
      <c r="AV212" s="13" t="s">
        <v>76</v>
      </c>
      <c r="AW212" s="13" t="s">
        <v>33</v>
      </c>
      <c r="AX212" s="13" t="s">
        <v>71</v>
      </c>
      <c r="AY212" s="236" t="s">
        <v>138</v>
      </c>
    </row>
    <row r="213" s="14" customFormat="1">
      <c r="A213" s="14"/>
      <c r="B213" s="237"/>
      <c r="C213" s="238"/>
      <c r="D213" s="220" t="s">
        <v>151</v>
      </c>
      <c r="E213" s="239" t="s">
        <v>19</v>
      </c>
      <c r="F213" s="240" t="s">
        <v>80</v>
      </c>
      <c r="G213" s="238"/>
      <c r="H213" s="241">
        <v>2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151</v>
      </c>
      <c r="AU213" s="247" t="s">
        <v>80</v>
      </c>
      <c r="AV213" s="14" t="s">
        <v>80</v>
      </c>
      <c r="AW213" s="14" t="s">
        <v>33</v>
      </c>
      <c r="AX213" s="14" t="s">
        <v>71</v>
      </c>
      <c r="AY213" s="247" t="s">
        <v>138</v>
      </c>
    </row>
    <row r="214" s="13" customFormat="1">
      <c r="A214" s="13"/>
      <c r="B214" s="227"/>
      <c r="C214" s="228"/>
      <c r="D214" s="220" t="s">
        <v>151</v>
      </c>
      <c r="E214" s="229" t="s">
        <v>19</v>
      </c>
      <c r="F214" s="230" t="s">
        <v>310</v>
      </c>
      <c r="G214" s="228"/>
      <c r="H214" s="229" t="s">
        <v>19</v>
      </c>
      <c r="I214" s="231"/>
      <c r="J214" s="228"/>
      <c r="K214" s="228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151</v>
      </c>
      <c r="AU214" s="236" t="s">
        <v>80</v>
      </c>
      <c r="AV214" s="13" t="s">
        <v>76</v>
      </c>
      <c r="AW214" s="13" t="s">
        <v>33</v>
      </c>
      <c r="AX214" s="13" t="s">
        <v>71</v>
      </c>
      <c r="AY214" s="236" t="s">
        <v>138</v>
      </c>
    </row>
    <row r="215" s="14" customFormat="1">
      <c r="A215" s="14"/>
      <c r="B215" s="237"/>
      <c r="C215" s="238"/>
      <c r="D215" s="220" t="s">
        <v>151</v>
      </c>
      <c r="E215" s="239" t="s">
        <v>19</v>
      </c>
      <c r="F215" s="240" t="s">
        <v>80</v>
      </c>
      <c r="G215" s="238"/>
      <c r="H215" s="241">
        <v>2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151</v>
      </c>
      <c r="AU215" s="247" t="s">
        <v>80</v>
      </c>
      <c r="AV215" s="14" t="s">
        <v>80</v>
      </c>
      <c r="AW215" s="14" t="s">
        <v>33</v>
      </c>
      <c r="AX215" s="14" t="s">
        <v>71</v>
      </c>
      <c r="AY215" s="247" t="s">
        <v>138</v>
      </c>
    </row>
    <row r="216" s="15" customFormat="1">
      <c r="A216" s="15"/>
      <c r="B216" s="248"/>
      <c r="C216" s="249"/>
      <c r="D216" s="220" t="s">
        <v>151</v>
      </c>
      <c r="E216" s="250" t="s">
        <v>19</v>
      </c>
      <c r="F216" s="251" t="s">
        <v>156</v>
      </c>
      <c r="G216" s="249"/>
      <c r="H216" s="252">
        <v>4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151</v>
      </c>
      <c r="AU216" s="258" t="s">
        <v>80</v>
      </c>
      <c r="AV216" s="15" t="s">
        <v>145</v>
      </c>
      <c r="AW216" s="15" t="s">
        <v>33</v>
      </c>
      <c r="AX216" s="15" t="s">
        <v>76</v>
      </c>
      <c r="AY216" s="258" t="s">
        <v>138</v>
      </c>
    </row>
    <row r="217" s="2" customFormat="1" ht="24.15" customHeight="1">
      <c r="A217" s="41"/>
      <c r="B217" s="42"/>
      <c r="C217" s="207" t="s">
        <v>311</v>
      </c>
      <c r="D217" s="207" t="s">
        <v>140</v>
      </c>
      <c r="E217" s="208" t="s">
        <v>312</v>
      </c>
      <c r="F217" s="209" t="s">
        <v>313</v>
      </c>
      <c r="G217" s="210" t="s">
        <v>166</v>
      </c>
      <c r="H217" s="211">
        <v>0.85799999999999998</v>
      </c>
      <c r="I217" s="212"/>
      <c r="J217" s="213">
        <f>ROUND(I217*H217,2)</f>
        <v>0</v>
      </c>
      <c r="K217" s="209" t="s">
        <v>144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1.8775</v>
      </c>
      <c r="R217" s="216">
        <f>Q217*H217</f>
        <v>1.610895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259</v>
      </c>
      <c r="AT217" s="218" t="s">
        <v>140</v>
      </c>
      <c r="AU217" s="218" t="s">
        <v>80</v>
      </c>
      <c r="AY217" s="20" t="s">
        <v>138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259</v>
      </c>
      <c r="BM217" s="218" t="s">
        <v>314</v>
      </c>
    </row>
    <row r="218" s="2" customFormat="1">
      <c r="A218" s="41"/>
      <c r="B218" s="42"/>
      <c r="C218" s="43"/>
      <c r="D218" s="220" t="s">
        <v>147</v>
      </c>
      <c r="E218" s="43"/>
      <c r="F218" s="221" t="s">
        <v>315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147</v>
      </c>
      <c r="AU218" s="20" t="s">
        <v>80</v>
      </c>
    </row>
    <row r="219" s="2" customFormat="1">
      <c r="A219" s="41"/>
      <c r="B219" s="42"/>
      <c r="C219" s="43"/>
      <c r="D219" s="225" t="s">
        <v>149</v>
      </c>
      <c r="E219" s="43"/>
      <c r="F219" s="226" t="s">
        <v>316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149</v>
      </c>
      <c r="AU219" s="20" t="s">
        <v>80</v>
      </c>
    </row>
    <row r="220" s="13" customFormat="1">
      <c r="A220" s="13"/>
      <c r="B220" s="227"/>
      <c r="C220" s="228"/>
      <c r="D220" s="220" t="s">
        <v>151</v>
      </c>
      <c r="E220" s="229" t="s">
        <v>19</v>
      </c>
      <c r="F220" s="230" t="s">
        <v>317</v>
      </c>
      <c r="G220" s="228"/>
      <c r="H220" s="229" t="s">
        <v>19</v>
      </c>
      <c r="I220" s="231"/>
      <c r="J220" s="228"/>
      <c r="K220" s="228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151</v>
      </c>
      <c r="AU220" s="236" t="s">
        <v>80</v>
      </c>
      <c r="AV220" s="13" t="s">
        <v>76</v>
      </c>
      <c r="AW220" s="13" t="s">
        <v>33</v>
      </c>
      <c r="AX220" s="13" t="s">
        <v>71</v>
      </c>
      <c r="AY220" s="236" t="s">
        <v>138</v>
      </c>
    </row>
    <row r="221" s="14" customFormat="1">
      <c r="A221" s="14"/>
      <c r="B221" s="237"/>
      <c r="C221" s="238"/>
      <c r="D221" s="220" t="s">
        <v>151</v>
      </c>
      <c r="E221" s="239" t="s">
        <v>19</v>
      </c>
      <c r="F221" s="240" t="s">
        <v>318</v>
      </c>
      <c r="G221" s="238"/>
      <c r="H221" s="241">
        <v>0.85799999999999998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151</v>
      </c>
      <c r="AU221" s="247" t="s">
        <v>80</v>
      </c>
      <c r="AV221" s="14" t="s">
        <v>80</v>
      </c>
      <c r="AW221" s="14" t="s">
        <v>33</v>
      </c>
      <c r="AX221" s="14" t="s">
        <v>76</v>
      </c>
      <c r="AY221" s="247" t="s">
        <v>138</v>
      </c>
    </row>
    <row r="222" s="2" customFormat="1" ht="37.8" customHeight="1">
      <c r="A222" s="41"/>
      <c r="B222" s="42"/>
      <c r="C222" s="207" t="s">
        <v>319</v>
      </c>
      <c r="D222" s="207" t="s">
        <v>140</v>
      </c>
      <c r="E222" s="208" t="s">
        <v>320</v>
      </c>
      <c r="F222" s="209" t="s">
        <v>321</v>
      </c>
      <c r="G222" s="210" t="s">
        <v>143</v>
      </c>
      <c r="H222" s="211">
        <v>3.0899999999999999</v>
      </c>
      <c r="I222" s="212"/>
      <c r="J222" s="213">
        <f>ROUND(I222*H222,2)</f>
        <v>0</v>
      </c>
      <c r="K222" s="209" t="s">
        <v>144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0.54959999999999998</v>
      </c>
      <c r="R222" s="216">
        <f>Q222*H222</f>
        <v>1.6982639999999998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145</v>
      </c>
      <c r="AT222" s="218" t="s">
        <v>140</v>
      </c>
      <c r="AU222" s="218" t="s">
        <v>80</v>
      </c>
      <c r="AY222" s="20" t="s">
        <v>138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145</v>
      </c>
      <c r="BM222" s="218" t="s">
        <v>322</v>
      </c>
    </row>
    <row r="223" s="2" customFormat="1">
      <c r="A223" s="41"/>
      <c r="B223" s="42"/>
      <c r="C223" s="43"/>
      <c r="D223" s="220" t="s">
        <v>147</v>
      </c>
      <c r="E223" s="43"/>
      <c r="F223" s="221" t="s">
        <v>323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147</v>
      </c>
      <c r="AU223" s="20" t="s">
        <v>80</v>
      </c>
    </row>
    <row r="224" s="2" customFormat="1">
      <c r="A224" s="41"/>
      <c r="B224" s="42"/>
      <c r="C224" s="43"/>
      <c r="D224" s="225" t="s">
        <v>149</v>
      </c>
      <c r="E224" s="43"/>
      <c r="F224" s="226" t="s">
        <v>324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149</v>
      </c>
      <c r="AU224" s="20" t="s">
        <v>80</v>
      </c>
    </row>
    <row r="225" s="13" customFormat="1">
      <c r="A225" s="13"/>
      <c r="B225" s="227"/>
      <c r="C225" s="228"/>
      <c r="D225" s="220" t="s">
        <v>151</v>
      </c>
      <c r="E225" s="229" t="s">
        <v>19</v>
      </c>
      <c r="F225" s="230" t="s">
        <v>325</v>
      </c>
      <c r="G225" s="228"/>
      <c r="H225" s="229" t="s">
        <v>19</v>
      </c>
      <c r="I225" s="231"/>
      <c r="J225" s="228"/>
      <c r="K225" s="228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151</v>
      </c>
      <c r="AU225" s="236" t="s">
        <v>80</v>
      </c>
      <c r="AV225" s="13" t="s">
        <v>76</v>
      </c>
      <c r="AW225" s="13" t="s">
        <v>33</v>
      </c>
      <c r="AX225" s="13" t="s">
        <v>71</v>
      </c>
      <c r="AY225" s="236" t="s">
        <v>138</v>
      </c>
    </row>
    <row r="226" s="14" customFormat="1">
      <c r="A226" s="14"/>
      <c r="B226" s="237"/>
      <c r="C226" s="238"/>
      <c r="D226" s="220" t="s">
        <v>151</v>
      </c>
      <c r="E226" s="239" t="s">
        <v>19</v>
      </c>
      <c r="F226" s="240" t="s">
        <v>326</v>
      </c>
      <c r="G226" s="238"/>
      <c r="H226" s="241">
        <v>3.0899999999999999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151</v>
      </c>
      <c r="AU226" s="247" t="s">
        <v>80</v>
      </c>
      <c r="AV226" s="14" t="s">
        <v>80</v>
      </c>
      <c r="AW226" s="14" t="s">
        <v>33</v>
      </c>
      <c r="AX226" s="14" t="s">
        <v>76</v>
      </c>
      <c r="AY226" s="247" t="s">
        <v>138</v>
      </c>
    </row>
    <row r="227" s="2" customFormat="1" ht="37.8" customHeight="1">
      <c r="A227" s="41"/>
      <c r="B227" s="42"/>
      <c r="C227" s="207" t="s">
        <v>327</v>
      </c>
      <c r="D227" s="207" t="s">
        <v>140</v>
      </c>
      <c r="E227" s="208" t="s">
        <v>328</v>
      </c>
      <c r="F227" s="209" t="s">
        <v>329</v>
      </c>
      <c r="G227" s="210" t="s">
        <v>143</v>
      </c>
      <c r="H227" s="211">
        <v>153.83000000000001</v>
      </c>
      <c r="I227" s="212"/>
      <c r="J227" s="213">
        <f>ROUND(I227*H227,2)</f>
        <v>0</v>
      </c>
      <c r="K227" s="209" t="s">
        <v>144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1.0203599999999999</v>
      </c>
      <c r="R227" s="216">
        <f>Q227*H227</f>
        <v>156.9619788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145</v>
      </c>
      <c r="AT227" s="218" t="s">
        <v>140</v>
      </c>
      <c r="AU227" s="218" t="s">
        <v>80</v>
      </c>
      <c r="AY227" s="20" t="s">
        <v>138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145</v>
      </c>
      <c r="BM227" s="218" t="s">
        <v>330</v>
      </c>
    </row>
    <row r="228" s="2" customFormat="1">
      <c r="A228" s="41"/>
      <c r="B228" s="42"/>
      <c r="C228" s="43"/>
      <c r="D228" s="220" t="s">
        <v>147</v>
      </c>
      <c r="E228" s="43"/>
      <c r="F228" s="221" t="s">
        <v>331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147</v>
      </c>
      <c r="AU228" s="20" t="s">
        <v>80</v>
      </c>
    </row>
    <row r="229" s="2" customFormat="1">
      <c r="A229" s="41"/>
      <c r="B229" s="42"/>
      <c r="C229" s="43"/>
      <c r="D229" s="225" t="s">
        <v>149</v>
      </c>
      <c r="E229" s="43"/>
      <c r="F229" s="226" t="s">
        <v>332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149</v>
      </c>
      <c r="AU229" s="20" t="s">
        <v>80</v>
      </c>
    </row>
    <row r="230" s="14" customFormat="1">
      <c r="A230" s="14"/>
      <c r="B230" s="237"/>
      <c r="C230" s="238"/>
      <c r="D230" s="220" t="s">
        <v>151</v>
      </c>
      <c r="E230" s="239" t="s">
        <v>19</v>
      </c>
      <c r="F230" s="240" t="s">
        <v>333</v>
      </c>
      <c r="G230" s="238"/>
      <c r="H230" s="241">
        <v>163.28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151</v>
      </c>
      <c r="AU230" s="247" t="s">
        <v>80</v>
      </c>
      <c r="AV230" s="14" t="s">
        <v>80</v>
      </c>
      <c r="AW230" s="14" t="s">
        <v>33</v>
      </c>
      <c r="AX230" s="14" t="s">
        <v>71</v>
      </c>
      <c r="AY230" s="247" t="s">
        <v>138</v>
      </c>
    </row>
    <row r="231" s="14" customFormat="1">
      <c r="A231" s="14"/>
      <c r="B231" s="237"/>
      <c r="C231" s="238"/>
      <c r="D231" s="220" t="s">
        <v>151</v>
      </c>
      <c r="E231" s="239" t="s">
        <v>19</v>
      </c>
      <c r="F231" s="240" t="s">
        <v>334</v>
      </c>
      <c r="G231" s="238"/>
      <c r="H231" s="241">
        <v>-9.4499999999999993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151</v>
      </c>
      <c r="AU231" s="247" t="s">
        <v>80</v>
      </c>
      <c r="AV231" s="14" t="s">
        <v>80</v>
      </c>
      <c r="AW231" s="14" t="s">
        <v>33</v>
      </c>
      <c r="AX231" s="14" t="s">
        <v>71</v>
      </c>
      <c r="AY231" s="247" t="s">
        <v>138</v>
      </c>
    </row>
    <row r="232" s="15" customFormat="1">
      <c r="A232" s="15"/>
      <c r="B232" s="248"/>
      <c r="C232" s="249"/>
      <c r="D232" s="220" t="s">
        <v>151</v>
      </c>
      <c r="E232" s="250" t="s">
        <v>19</v>
      </c>
      <c r="F232" s="251" t="s">
        <v>156</v>
      </c>
      <c r="G232" s="249"/>
      <c r="H232" s="252">
        <v>153.83000000000001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151</v>
      </c>
      <c r="AU232" s="258" t="s">
        <v>80</v>
      </c>
      <c r="AV232" s="15" t="s">
        <v>145</v>
      </c>
      <c r="AW232" s="15" t="s">
        <v>33</v>
      </c>
      <c r="AX232" s="15" t="s">
        <v>76</v>
      </c>
      <c r="AY232" s="258" t="s">
        <v>138</v>
      </c>
    </row>
    <row r="233" s="2" customFormat="1" ht="16.5" customHeight="1">
      <c r="A233" s="41"/>
      <c r="B233" s="42"/>
      <c r="C233" s="207" t="s">
        <v>335</v>
      </c>
      <c r="D233" s="207" t="s">
        <v>140</v>
      </c>
      <c r="E233" s="208" t="s">
        <v>336</v>
      </c>
      <c r="F233" s="209" t="s">
        <v>337</v>
      </c>
      <c r="G233" s="210" t="s">
        <v>202</v>
      </c>
      <c r="H233" s="211">
        <v>2.4249999999999998</v>
      </c>
      <c r="I233" s="212"/>
      <c r="J233" s="213">
        <f>ROUND(I233*H233,2)</f>
        <v>0</v>
      </c>
      <c r="K233" s="209" t="s">
        <v>144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1.04922</v>
      </c>
      <c r="R233" s="216">
        <f>Q233*H233</f>
        <v>2.5443585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145</v>
      </c>
      <c r="AT233" s="218" t="s">
        <v>140</v>
      </c>
      <c r="AU233" s="218" t="s">
        <v>80</v>
      </c>
      <c r="AY233" s="20" t="s">
        <v>138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80</v>
      </c>
      <c r="BK233" s="219">
        <f>ROUND(I233*H233,2)</f>
        <v>0</v>
      </c>
      <c r="BL233" s="20" t="s">
        <v>145</v>
      </c>
      <c r="BM233" s="218" t="s">
        <v>338</v>
      </c>
    </row>
    <row r="234" s="2" customFormat="1">
      <c r="A234" s="41"/>
      <c r="B234" s="42"/>
      <c r="C234" s="43"/>
      <c r="D234" s="220" t="s">
        <v>147</v>
      </c>
      <c r="E234" s="43"/>
      <c r="F234" s="221" t="s">
        <v>339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147</v>
      </c>
      <c r="AU234" s="20" t="s">
        <v>80</v>
      </c>
    </row>
    <row r="235" s="2" customFormat="1">
      <c r="A235" s="41"/>
      <c r="B235" s="42"/>
      <c r="C235" s="43"/>
      <c r="D235" s="225" t="s">
        <v>149</v>
      </c>
      <c r="E235" s="43"/>
      <c r="F235" s="226" t="s">
        <v>340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149</v>
      </c>
      <c r="AU235" s="20" t="s">
        <v>80</v>
      </c>
    </row>
    <row r="236" s="14" customFormat="1">
      <c r="A236" s="14"/>
      <c r="B236" s="237"/>
      <c r="C236" s="238"/>
      <c r="D236" s="220" t="s">
        <v>151</v>
      </c>
      <c r="E236" s="239" t="s">
        <v>19</v>
      </c>
      <c r="F236" s="240" t="s">
        <v>341</v>
      </c>
      <c r="G236" s="238"/>
      <c r="H236" s="241">
        <v>3.0150000000000001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151</v>
      </c>
      <c r="AU236" s="247" t="s">
        <v>80</v>
      </c>
      <c r="AV236" s="14" t="s">
        <v>80</v>
      </c>
      <c r="AW236" s="14" t="s">
        <v>33</v>
      </c>
      <c r="AX236" s="14" t="s">
        <v>71</v>
      </c>
      <c r="AY236" s="247" t="s">
        <v>138</v>
      </c>
    </row>
    <row r="237" s="14" customFormat="1">
      <c r="A237" s="14"/>
      <c r="B237" s="237"/>
      <c r="C237" s="238"/>
      <c r="D237" s="220" t="s">
        <v>151</v>
      </c>
      <c r="E237" s="239" t="s">
        <v>19</v>
      </c>
      <c r="F237" s="240" t="s">
        <v>342</v>
      </c>
      <c r="G237" s="238"/>
      <c r="H237" s="241">
        <v>-0.29699999999999999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151</v>
      </c>
      <c r="AU237" s="247" t="s">
        <v>80</v>
      </c>
      <c r="AV237" s="14" t="s">
        <v>80</v>
      </c>
      <c r="AW237" s="14" t="s">
        <v>33</v>
      </c>
      <c r="AX237" s="14" t="s">
        <v>71</v>
      </c>
      <c r="AY237" s="247" t="s">
        <v>138</v>
      </c>
    </row>
    <row r="238" s="14" customFormat="1">
      <c r="A238" s="14"/>
      <c r="B238" s="237"/>
      <c r="C238" s="238"/>
      <c r="D238" s="220" t="s">
        <v>151</v>
      </c>
      <c r="E238" s="239" t="s">
        <v>19</v>
      </c>
      <c r="F238" s="240" t="s">
        <v>343</v>
      </c>
      <c r="G238" s="238"/>
      <c r="H238" s="241">
        <v>-0.216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151</v>
      </c>
      <c r="AU238" s="247" t="s">
        <v>80</v>
      </c>
      <c r="AV238" s="14" t="s">
        <v>80</v>
      </c>
      <c r="AW238" s="14" t="s">
        <v>33</v>
      </c>
      <c r="AX238" s="14" t="s">
        <v>71</v>
      </c>
      <c r="AY238" s="247" t="s">
        <v>138</v>
      </c>
    </row>
    <row r="239" s="14" customFormat="1">
      <c r="A239" s="14"/>
      <c r="B239" s="237"/>
      <c r="C239" s="238"/>
      <c r="D239" s="220" t="s">
        <v>151</v>
      </c>
      <c r="E239" s="239" t="s">
        <v>19</v>
      </c>
      <c r="F239" s="240" t="s">
        <v>344</v>
      </c>
      <c r="G239" s="238"/>
      <c r="H239" s="241">
        <v>-0.029999999999999999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151</v>
      </c>
      <c r="AU239" s="247" t="s">
        <v>80</v>
      </c>
      <c r="AV239" s="14" t="s">
        <v>80</v>
      </c>
      <c r="AW239" s="14" t="s">
        <v>33</v>
      </c>
      <c r="AX239" s="14" t="s">
        <v>71</v>
      </c>
      <c r="AY239" s="247" t="s">
        <v>138</v>
      </c>
    </row>
    <row r="240" s="14" customFormat="1">
      <c r="A240" s="14"/>
      <c r="B240" s="237"/>
      <c r="C240" s="238"/>
      <c r="D240" s="220" t="s">
        <v>151</v>
      </c>
      <c r="E240" s="239" t="s">
        <v>19</v>
      </c>
      <c r="F240" s="240" t="s">
        <v>345</v>
      </c>
      <c r="G240" s="238"/>
      <c r="H240" s="241">
        <v>-0.047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151</v>
      </c>
      <c r="AU240" s="247" t="s">
        <v>80</v>
      </c>
      <c r="AV240" s="14" t="s">
        <v>80</v>
      </c>
      <c r="AW240" s="14" t="s">
        <v>33</v>
      </c>
      <c r="AX240" s="14" t="s">
        <v>71</v>
      </c>
      <c r="AY240" s="247" t="s">
        <v>138</v>
      </c>
    </row>
    <row r="241" s="15" customFormat="1">
      <c r="A241" s="15"/>
      <c r="B241" s="248"/>
      <c r="C241" s="249"/>
      <c r="D241" s="220" t="s">
        <v>151</v>
      </c>
      <c r="E241" s="250" t="s">
        <v>19</v>
      </c>
      <c r="F241" s="251" t="s">
        <v>156</v>
      </c>
      <c r="G241" s="249"/>
      <c r="H241" s="252">
        <v>2.4249999999999998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151</v>
      </c>
      <c r="AU241" s="258" t="s">
        <v>80</v>
      </c>
      <c r="AV241" s="15" t="s">
        <v>145</v>
      </c>
      <c r="AW241" s="15" t="s">
        <v>33</v>
      </c>
      <c r="AX241" s="15" t="s">
        <v>76</v>
      </c>
      <c r="AY241" s="258" t="s">
        <v>138</v>
      </c>
    </row>
    <row r="242" s="2" customFormat="1" ht="33" customHeight="1">
      <c r="A242" s="41"/>
      <c r="B242" s="42"/>
      <c r="C242" s="207" t="s">
        <v>346</v>
      </c>
      <c r="D242" s="207" t="s">
        <v>140</v>
      </c>
      <c r="E242" s="208" t="s">
        <v>347</v>
      </c>
      <c r="F242" s="209" t="s">
        <v>348</v>
      </c>
      <c r="G242" s="210" t="s">
        <v>304</v>
      </c>
      <c r="H242" s="211">
        <v>4</v>
      </c>
      <c r="I242" s="212"/>
      <c r="J242" s="213">
        <f>ROUND(I242*H242,2)</f>
        <v>0</v>
      </c>
      <c r="K242" s="209" t="s">
        <v>144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0.03635</v>
      </c>
      <c r="R242" s="216">
        <f>Q242*H242</f>
        <v>0.1454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145</v>
      </c>
      <c r="AT242" s="218" t="s">
        <v>140</v>
      </c>
      <c r="AU242" s="218" t="s">
        <v>80</v>
      </c>
      <c r="AY242" s="20" t="s">
        <v>138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145</v>
      </c>
      <c r="BM242" s="218" t="s">
        <v>349</v>
      </c>
    </row>
    <row r="243" s="2" customFormat="1">
      <c r="A243" s="41"/>
      <c r="B243" s="42"/>
      <c r="C243" s="43"/>
      <c r="D243" s="220" t="s">
        <v>147</v>
      </c>
      <c r="E243" s="43"/>
      <c r="F243" s="221" t="s">
        <v>350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147</v>
      </c>
      <c r="AU243" s="20" t="s">
        <v>80</v>
      </c>
    </row>
    <row r="244" s="2" customFormat="1">
      <c r="A244" s="41"/>
      <c r="B244" s="42"/>
      <c r="C244" s="43"/>
      <c r="D244" s="225" t="s">
        <v>149</v>
      </c>
      <c r="E244" s="43"/>
      <c r="F244" s="226" t="s">
        <v>351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149</v>
      </c>
      <c r="AU244" s="20" t="s">
        <v>80</v>
      </c>
    </row>
    <row r="245" s="13" customFormat="1">
      <c r="A245" s="13"/>
      <c r="B245" s="227"/>
      <c r="C245" s="228"/>
      <c r="D245" s="220" t="s">
        <v>151</v>
      </c>
      <c r="E245" s="229" t="s">
        <v>19</v>
      </c>
      <c r="F245" s="230" t="s">
        <v>352</v>
      </c>
      <c r="G245" s="228"/>
      <c r="H245" s="229" t="s">
        <v>19</v>
      </c>
      <c r="I245" s="231"/>
      <c r="J245" s="228"/>
      <c r="K245" s="228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151</v>
      </c>
      <c r="AU245" s="236" t="s">
        <v>80</v>
      </c>
      <c r="AV245" s="13" t="s">
        <v>76</v>
      </c>
      <c r="AW245" s="13" t="s">
        <v>33</v>
      </c>
      <c r="AX245" s="13" t="s">
        <v>71</v>
      </c>
      <c r="AY245" s="236" t="s">
        <v>138</v>
      </c>
    </row>
    <row r="246" s="14" customFormat="1">
      <c r="A246" s="14"/>
      <c r="B246" s="237"/>
      <c r="C246" s="238"/>
      <c r="D246" s="220" t="s">
        <v>151</v>
      </c>
      <c r="E246" s="239" t="s">
        <v>19</v>
      </c>
      <c r="F246" s="240" t="s">
        <v>353</v>
      </c>
      <c r="G246" s="238"/>
      <c r="H246" s="241">
        <v>4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151</v>
      </c>
      <c r="AU246" s="247" t="s">
        <v>80</v>
      </c>
      <c r="AV246" s="14" t="s">
        <v>80</v>
      </c>
      <c r="AW246" s="14" t="s">
        <v>33</v>
      </c>
      <c r="AX246" s="14" t="s">
        <v>76</v>
      </c>
      <c r="AY246" s="247" t="s">
        <v>138</v>
      </c>
    </row>
    <row r="247" s="2" customFormat="1" ht="16.5" customHeight="1">
      <c r="A247" s="41"/>
      <c r="B247" s="42"/>
      <c r="C247" s="207" t="s">
        <v>354</v>
      </c>
      <c r="D247" s="207" t="s">
        <v>140</v>
      </c>
      <c r="E247" s="208" t="s">
        <v>355</v>
      </c>
      <c r="F247" s="209" t="s">
        <v>356</v>
      </c>
      <c r="G247" s="210" t="s">
        <v>166</v>
      </c>
      <c r="H247" s="211">
        <v>0.58499999999999996</v>
      </c>
      <c r="I247" s="212"/>
      <c r="J247" s="213">
        <f>ROUND(I247*H247,2)</f>
        <v>0</v>
      </c>
      <c r="K247" s="209" t="s">
        <v>144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2.5018799999999999</v>
      </c>
      <c r="R247" s="216">
        <f>Q247*H247</f>
        <v>1.4635997999999999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145</v>
      </c>
      <c r="AT247" s="218" t="s">
        <v>140</v>
      </c>
      <c r="AU247" s="218" t="s">
        <v>80</v>
      </c>
      <c r="AY247" s="20" t="s">
        <v>138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80</v>
      </c>
      <c r="BK247" s="219">
        <f>ROUND(I247*H247,2)</f>
        <v>0</v>
      </c>
      <c r="BL247" s="20" t="s">
        <v>145</v>
      </c>
      <c r="BM247" s="218" t="s">
        <v>357</v>
      </c>
    </row>
    <row r="248" s="2" customFormat="1">
      <c r="A248" s="41"/>
      <c r="B248" s="42"/>
      <c r="C248" s="43"/>
      <c r="D248" s="220" t="s">
        <v>147</v>
      </c>
      <c r="E248" s="43"/>
      <c r="F248" s="221" t="s">
        <v>358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147</v>
      </c>
      <c r="AU248" s="20" t="s">
        <v>80</v>
      </c>
    </row>
    <row r="249" s="2" customFormat="1">
      <c r="A249" s="41"/>
      <c r="B249" s="42"/>
      <c r="C249" s="43"/>
      <c r="D249" s="225" t="s">
        <v>149</v>
      </c>
      <c r="E249" s="43"/>
      <c r="F249" s="226" t="s">
        <v>359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149</v>
      </c>
      <c r="AU249" s="20" t="s">
        <v>80</v>
      </c>
    </row>
    <row r="250" s="13" customFormat="1">
      <c r="A250" s="13"/>
      <c r="B250" s="227"/>
      <c r="C250" s="228"/>
      <c r="D250" s="220" t="s">
        <v>151</v>
      </c>
      <c r="E250" s="229" t="s">
        <v>19</v>
      </c>
      <c r="F250" s="230" t="s">
        <v>360</v>
      </c>
      <c r="G250" s="228"/>
      <c r="H250" s="229" t="s">
        <v>19</v>
      </c>
      <c r="I250" s="231"/>
      <c r="J250" s="228"/>
      <c r="K250" s="228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151</v>
      </c>
      <c r="AU250" s="236" t="s">
        <v>80</v>
      </c>
      <c r="AV250" s="13" t="s">
        <v>76</v>
      </c>
      <c r="AW250" s="13" t="s">
        <v>33</v>
      </c>
      <c r="AX250" s="13" t="s">
        <v>71</v>
      </c>
      <c r="AY250" s="236" t="s">
        <v>138</v>
      </c>
    </row>
    <row r="251" s="14" customFormat="1">
      <c r="A251" s="14"/>
      <c r="B251" s="237"/>
      <c r="C251" s="238"/>
      <c r="D251" s="220" t="s">
        <v>151</v>
      </c>
      <c r="E251" s="239" t="s">
        <v>19</v>
      </c>
      <c r="F251" s="240" t="s">
        <v>361</v>
      </c>
      <c r="G251" s="238"/>
      <c r="H251" s="241">
        <v>0.58499999999999996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151</v>
      </c>
      <c r="AU251" s="247" t="s">
        <v>80</v>
      </c>
      <c r="AV251" s="14" t="s">
        <v>80</v>
      </c>
      <c r="AW251" s="14" t="s">
        <v>33</v>
      </c>
      <c r="AX251" s="14" t="s">
        <v>76</v>
      </c>
      <c r="AY251" s="247" t="s">
        <v>138</v>
      </c>
    </row>
    <row r="252" s="2" customFormat="1" ht="16.5" customHeight="1">
      <c r="A252" s="41"/>
      <c r="B252" s="42"/>
      <c r="C252" s="207" t="s">
        <v>362</v>
      </c>
      <c r="D252" s="207" t="s">
        <v>140</v>
      </c>
      <c r="E252" s="208" t="s">
        <v>363</v>
      </c>
      <c r="F252" s="209" t="s">
        <v>364</v>
      </c>
      <c r="G252" s="210" t="s">
        <v>143</v>
      </c>
      <c r="H252" s="211">
        <v>5.8650000000000002</v>
      </c>
      <c r="I252" s="212"/>
      <c r="J252" s="213">
        <f>ROUND(I252*H252,2)</f>
        <v>0</v>
      </c>
      <c r="K252" s="209" t="s">
        <v>144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0.01409</v>
      </c>
      <c r="R252" s="216">
        <f>Q252*H252</f>
        <v>0.082637849999999999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145</v>
      </c>
      <c r="AT252" s="218" t="s">
        <v>140</v>
      </c>
      <c r="AU252" s="218" t="s">
        <v>80</v>
      </c>
      <c r="AY252" s="20" t="s">
        <v>138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145</v>
      </c>
      <c r="BM252" s="218" t="s">
        <v>365</v>
      </c>
    </row>
    <row r="253" s="2" customFormat="1">
      <c r="A253" s="41"/>
      <c r="B253" s="42"/>
      <c r="C253" s="43"/>
      <c r="D253" s="220" t="s">
        <v>147</v>
      </c>
      <c r="E253" s="43"/>
      <c r="F253" s="221" t="s">
        <v>366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147</v>
      </c>
      <c r="AU253" s="20" t="s">
        <v>80</v>
      </c>
    </row>
    <row r="254" s="2" customFormat="1">
      <c r="A254" s="41"/>
      <c r="B254" s="42"/>
      <c r="C254" s="43"/>
      <c r="D254" s="225" t="s">
        <v>149</v>
      </c>
      <c r="E254" s="43"/>
      <c r="F254" s="226" t="s">
        <v>367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149</v>
      </c>
      <c r="AU254" s="20" t="s">
        <v>80</v>
      </c>
    </row>
    <row r="255" s="14" customFormat="1">
      <c r="A255" s="14"/>
      <c r="B255" s="237"/>
      <c r="C255" s="238"/>
      <c r="D255" s="220" t="s">
        <v>151</v>
      </c>
      <c r="E255" s="239" t="s">
        <v>19</v>
      </c>
      <c r="F255" s="240" t="s">
        <v>368</v>
      </c>
      <c r="G255" s="238"/>
      <c r="H255" s="241">
        <v>5.2649999999999997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151</v>
      </c>
      <c r="AU255" s="247" t="s">
        <v>80</v>
      </c>
      <c r="AV255" s="14" t="s">
        <v>80</v>
      </c>
      <c r="AW255" s="14" t="s">
        <v>33</v>
      </c>
      <c r="AX255" s="14" t="s">
        <v>71</v>
      </c>
      <c r="AY255" s="247" t="s">
        <v>138</v>
      </c>
    </row>
    <row r="256" s="14" customFormat="1">
      <c r="A256" s="14"/>
      <c r="B256" s="237"/>
      <c r="C256" s="238"/>
      <c r="D256" s="220" t="s">
        <v>151</v>
      </c>
      <c r="E256" s="239" t="s">
        <v>19</v>
      </c>
      <c r="F256" s="240" t="s">
        <v>369</v>
      </c>
      <c r="G256" s="238"/>
      <c r="H256" s="241">
        <v>0.59999999999999998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151</v>
      </c>
      <c r="AU256" s="247" t="s">
        <v>80</v>
      </c>
      <c r="AV256" s="14" t="s">
        <v>80</v>
      </c>
      <c r="AW256" s="14" t="s">
        <v>33</v>
      </c>
      <c r="AX256" s="14" t="s">
        <v>71</v>
      </c>
      <c r="AY256" s="247" t="s">
        <v>138</v>
      </c>
    </row>
    <row r="257" s="15" customFormat="1">
      <c r="A257" s="15"/>
      <c r="B257" s="248"/>
      <c r="C257" s="249"/>
      <c r="D257" s="220" t="s">
        <v>151</v>
      </c>
      <c r="E257" s="250" t="s">
        <v>19</v>
      </c>
      <c r="F257" s="251" t="s">
        <v>156</v>
      </c>
      <c r="G257" s="249"/>
      <c r="H257" s="252">
        <v>5.8649999999999993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151</v>
      </c>
      <c r="AU257" s="258" t="s">
        <v>80</v>
      </c>
      <c r="AV257" s="15" t="s">
        <v>145</v>
      </c>
      <c r="AW257" s="15" t="s">
        <v>33</v>
      </c>
      <c r="AX257" s="15" t="s">
        <v>76</v>
      </c>
      <c r="AY257" s="258" t="s">
        <v>138</v>
      </c>
    </row>
    <row r="258" s="2" customFormat="1" ht="16.5" customHeight="1">
      <c r="A258" s="41"/>
      <c r="B258" s="42"/>
      <c r="C258" s="207" t="s">
        <v>370</v>
      </c>
      <c r="D258" s="207" t="s">
        <v>140</v>
      </c>
      <c r="E258" s="208" t="s">
        <v>371</v>
      </c>
      <c r="F258" s="209" t="s">
        <v>372</v>
      </c>
      <c r="G258" s="210" t="s">
        <v>143</v>
      </c>
      <c r="H258" s="211">
        <v>5.8650000000000002</v>
      </c>
      <c r="I258" s="212"/>
      <c r="J258" s="213">
        <f>ROUND(I258*H258,2)</f>
        <v>0</v>
      </c>
      <c r="K258" s="209" t="s">
        <v>144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145</v>
      </c>
      <c r="AT258" s="218" t="s">
        <v>140</v>
      </c>
      <c r="AU258" s="218" t="s">
        <v>80</v>
      </c>
      <c r="AY258" s="20" t="s">
        <v>138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145</v>
      </c>
      <c r="BM258" s="218" t="s">
        <v>373</v>
      </c>
    </row>
    <row r="259" s="2" customFormat="1">
      <c r="A259" s="41"/>
      <c r="B259" s="42"/>
      <c r="C259" s="43"/>
      <c r="D259" s="220" t="s">
        <v>147</v>
      </c>
      <c r="E259" s="43"/>
      <c r="F259" s="221" t="s">
        <v>374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147</v>
      </c>
      <c r="AU259" s="20" t="s">
        <v>80</v>
      </c>
    </row>
    <row r="260" s="2" customFormat="1">
      <c r="A260" s="41"/>
      <c r="B260" s="42"/>
      <c r="C260" s="43"/>
      <c r="D260" s="225" t="s">
        <v>149</v>
      </c>
      <c r="E260" s="43"/>
      <c r="F260" s="226" t="s">
        <v>375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149</v>
      </c>
      <c r="AU260" s="20" t="s">
        <v>80</v>
      </c>
    </row>
    <row r="261" s="2" customFormat="1" ht="21.75" customHeight="1">
      <c r="A261" s="41"/>
      <c r="B261" s="42"/>
      <c r="C261" s="207" t="s">
        <v>376</v>
      </c>
      <c r="D261" s="207" t="s">
        <v>140</v>
      </c>
      <c r="E261" s="208" t="s">
        <v>377</v>
      </c>
      <c r="F261" s="209" t="s">
        <v>378</v>
      </c>
      <c r="G261" s="210" t="s">
        <v>202</v>
      </c>
      <c r="H261" s="211">
        <v>0.029999999999999999</v>
      </c>
      <c r="I261" s="212"/>
      <c r="J261" s="213">
        <f>ROUND(I261*H261,2)</f>
        <v>0</v>
      </c>
      <c r="K261" s="209" t="s">
        <v>144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1.04575</v>
      </c>
      <c r="R261" s="216">
        <f>Q261*H261</f>
        <v>0.031372499999999998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145</v>
      </c>
      <c r="AT261" s="218" t="s">
        <v>140</v>
      </c>
      <c r="AU261" s="218" t="s">
        <v>80</v>
      </c>
      <c r="AY261" s="20" t="s">
        <v>138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145</v>
      </c>
      <c r="BM261" s="218" t="s">
        <v>379</v>
      </c>
    </row>
    <row r="262" s="2" customFormat="1">
      <c r="A262" s="41"/>
      <c r="B262" s="42"/>
      <c r="C262" s="43"/>
      <c r="D262" s="220" t="s">
        <v>147</v>
      </c>
      <c r="E262" s="43"/>
      <c r="F262" s="221" t="s">
        <v>380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147</v>
      </c>
      <c r="AU262" s="20" t="s">
        <v>80</v>
      </c>
    </row>
    <row r="263" s="2" customFormat="1">
      <c r="A263" s="41"/>
      <c r="B263" s="42"/>
      <c r="C263" s="43"/>
      <c r="D263" s="225" t="s">
        <v>149</v>
      </c>
      <c r="E263" s="43"/>
      <c r="F263" s="226" t="s">
        <v>381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149</v>
      </c>
      <c r="AU263" s="20" t="s">
        <v>80</v>
      </c>
    </row>
    <row r="264" s="13" customFormat="1">
      <c r="A264" s="13"/>
      <c r="B264" s="227"/>
      <c r="C264" s="228"/>
      <c r="D264" s="220" t="s">
        <v>151</v>
      </c>
      <c r="E264" s="229" t="s">
        <v>19</v>
      </c>
      <c r="F264" s="230" t="s">
        <v>382</v>
      </c>
      <c r="G264" s="228"/>
      <c r="H264" s="229" t="s">
        <v>19</v>
      </c>
      <c r="I264" s="231"/>
      <c r="J264" s="228"/>
      <c r="K264" s="228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151</v>
      </c>
      <c r="AU264" s="236" t="s">
        <v>80</v>
      </c>
      <c r="AV264" s="13" t="s">
        <v>76</v>
      </c>
      <c r="AW264" s="13" t="s">
        <v>33</v>
      </c>
      <c r="AX264" s="13" t="s">
        <v>71</v>
      </c>
      <c r="AY264" s="236" t="s">
        <v>138</v>
      </c>
    </row>
    <row r="265" s="14" customFormat="1">
      <c r="A265" s="14"/>
      <c r="B265" s="237"/>
      <c r="C265" s="238"/>
      <c r="D265" s="220" t="s">
        <v>151</v>
      </c>
      <c r="E265" s="239" t="s">
        <v>19</v>
      </c>
      <c r="F265" s="240" t="s">
        <v>383</v>
      </c>
      <c r="G265" s="238"/>
      <c r="H265" s="241">
        <v>0.029999999999999999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151</v>
      </c>
      <c r="AU265" s="247" t="s">
        <v>80</v>
      </c>
      <c r="AV265" s="14" t="s">
        <v>80</v>
      </c>
      <c r="AW265" s="14" t="s">
        <v>33</v>
      </c>
      <c r="AX265" s="14" t="s">
        <v>76</v>
      </c>
      <c r="AY265" s="247" t="s">
        <v>138</v>
      </c>
    </row>
    <row r="266" s="2" customFormat="1" ht="24.15" customHeight="1">
      <c r="A266" s="41"/>
      <c r="B266" s="42"/>
      <c r="C266" s="207" t="s">
        <v>384</v>
      </c>
      <c r="D266" s="207" t="s">
        <v>140</v>
      </c>
      <c r="E266" s="208" t="s">
        <v>385</v>
      </c>
      <c r="F266" s="209" t="s">
        <v>386</v>
      </c>
      <c r="G266" s="210" t="s">
        <v>143</v>
      </c>
      <c r="H266" s="211">
        <v>25.722000000000001</v>
      </c>
      <c r="I266" s="212"/>
      <c r="J266" s="213">
        <f>ROUND(I266*H266,2)</f>
        <v>0</v>
      </c>
      <c r="K266" s="209" t="s">
        <v>144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0.069980000000000001</v>
      </c>
      <c r="R266" s="216">
        <f>Q266*H266</f>
        <v>1.8000255600000001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145</v>
      </c>
      <c r="AT266" s="218" t="s">
        <v>140</v>
      </c>
      <c r="AU266" s="218" t="s">
        <v>80</v>
      </c>
      <c r="AY266" s="20" t="s">
        <v>138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145</v>
      </c>
      <c r="BM266" s="218" t="s">
        <v>387</v>
      </c>
    </row>
    <row r="267" s="2" customFormat="1">
      <c r="A267" s="41"/>
      <c r="B267" s="42"/>
      <c r="C267" s="43"/>
      <c r="D267" s="220" t="s">
        <v>147</v>
      </c>
      <c r="E267" s="43"/>
      <c r="F267" s="221" t="s">
        <v>388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147</v>
      </c>
      <c r="AU267" s="20" t="s">
        <v>80</v>
      </c>
    </row>
    <row r="268" s="2" customFormat="1">
      <c r="A268" s="41"/>
      <c r="B268" s="42"/>
      <c r="C268" s="43"/>
      <c r="D268" s="225" t="s">
        <v>149</v>
      </c>
      <c r="E268" s="43"/>
      <c r="F268" s="226" t="s">
        <v>389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149</v>
      </c>
      <c r="AU268" s="20" t="s">
        <v>80</v>
      </c>
    </row>
    <row r="269" s="13" customFormat="1">
      <c r="A269" s="13"/>
      <c r="B269" s="227"/>
      <c r="C269" s="228"/>
      <c r="D269" s="220" t="s">
        <v>151</v>
      </c>
      <c r="E269" s="229" t="s">
        <v>19</v>
      </c>
      <c r="F269" s="230" t="s">
        <v>309</v>
      </c>
      <c r="G269" s="228"/>
      <c r="H269" s="229" t="s">
        <v>19</v>
      </c>
      <c r="I269" s="231"/>
      <c r="J269" s="228"/>
      <c r="K269" s="228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151</v>
      </c>
      <c r="AU269" s="236" t="s">
        <v>80</v>
      </c>
      <c r="AV269" s="13" t="s">
        <v>76</v>
      </c>
      <c r="AW269" s="13" t="s">
        <v>33</v>
      </c>
      <c r="AX269" s="13" t="s">
        <v>71</v>
      </c>
      <c r="AY269" s="236" t="s">
        <v>138</v>
      </c>
    </row>
    <row r="270" s="14" customFormat="1">
      <c r="A270" s="14"/>
      <c r="B270" s="237"/>
      <c r="C270" s="238"/>
      <c r="D270" s="220" t="s">
        <v>151</v>
      </c>
      <c r="E270" s="239" t="s">
        <v>19</v>
      </c>
      <c r="F270" s="240" t="s">
        <v>390</v>
      </c>
      <c r="G270" s="238"/>
      <c r="H270" s="241">
        <v>10.349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151</v>
      </c>
      <c r="AU270" s="247" t="s">
        <v>80</v>
      </c>
      <c r="AV270" s="14" t="s">
        <v>80</v>
      </c>
      <c r="AW270" s="14" t="s">
        <v>33</v>
      </c>
      <c r="AX270" s="14" t="s">
        <v>71</v>
      </c>
      <c r="AY270" s="247" t="s">
        <v>138</v>
      </c>
    </row>
    <row r="271" s="14" customFormat="1">
      <c r="A271" s="14"/>
      <c r="B271" s="237"/>
      <c r="C271" s="238"/>
      <c r="D271" s="220" t="s">
        <v>151</v>
      </c>
      <c r="E271" s="239" t="s">
        <v>19</v>
      </c>
      <c r="F271" s="240" t="s">
        <v>391</v>
      </c>
      <c r="G271" s="238"/>
      <c r="H271" s="241">
        <v>2.3620000000000001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151</v>
      </c>
      <c r="AU271" s="247" t="s">
        <v>80</v>
      </c>
      <c r="AV271" s="14" t="s">
        <v>80</v>
      </c>
      <c r="AW271" s="14" t="s">
        <v>33</v>
      </c>
      <c r="AX271" s="14" t="s">
        <v>71</v>
      </c>
      <c r="AY271" s="247" t="s">
        <v>138</v>
      </c>
    </row>
    <row r="272" s="13" customFormat="1">
      <c r="A272" s="13"/>
      <c r="B272" s="227"/>
      <c r="C272" s="228"/>
      <c r="D272" s="220" t="s">
        <v>151</v>
      </c>
      <c r="E272" s="229" t="s">
        <v>19</v>
      </c>
      <c r="F272" s="230" t="s">
        <v>310</v>
      </c>
      <c r="G272" s="228"/>
      <c r="H272" s="229" t="s">
        <v>19</v>
      </c>
      <c r="I272" s="231"/>
      <c r="J272" s="228"/>
      <c r="K272" s="228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151</v>
      </c>
      <c r="AU272" s="236" t="s">
        <v>80</v>
      </c>
      <c r="AV272" s="13" t="s">
        <v>76</v>
      </c>
      <c r="AW272" s="13" t="s">
        <v>33</v>
      </c>
      <c r="AX272" s="13" t="s">
        <v>71</v>
      </c>
      <c r="AY272" s="236" t="s">
        <v>138</v>
      </c>
    </row>
    <row r="273" s="14" customFormat="1">
      <c r="A273" s="14"/>
      <c r="B273" s="237"/>
      <c r="C273" s="238"/>
      <c r="D273" s="220" t="s">
        <v>151</v>
      </c>
      <c r="E273" s="239" t="s">
        <v>19</v>
      </c>
      <c r="F273" s="240" t="s">
        <v>392</v>
      </c>
      <c r="G273" s="238"/>
      <c r="H273" s="241">
        <v>10.566000000000001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151</v>
      </c>
      <c r="AU273" s="247" t="s">
        <v>80</v>
      </c>
      <c r="AV273" s="14" t="s">
        <v>80</v>
      </c>
      <c r="AW273" s="14" t="s">
        <v>33</v>
      </c>
      <c r="AX273" s="14" t="s">
        <v>71</v>
      </c>
      <c r="AY273" s="247" t="s">
        <v>138</v>
      </c>
    </row>
    <row r="274" s="14" customFormat="1">
      <c r="A274" s="14"/>
      <c r="B274" s="237"/>
      <c r="C274" s="238"/>
      <c r="D274" s="220" t="s">
        <v>151</v>
      </c>
      <c r="E274" s="239" t="s">
        <v>19</v>
      </c>
      <c r="F274" s="240" t="s">
        <v>393</v>
      </c>
      <c r="G274" s="238"/>
      <c r="H274" s="241">
        <v>2.4449999999999998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151</v>
      </c>
      <c r="AU274" s="247" t="s">
        <v>80</v>
      </c>
      <c r="AV274" s="14" t="s">
        <v>80</v>
      </c>
      <c r="AW274" s="14" t="s">
        <v>33</v>
      </c>
      <c r="AX274" s="14" t="s">
        <v>71</v>
      </c>
      <c r="AY274" s="247" t="s">
        <v>138</v>
      </c>
    </row>
    <row r="275" s="15" customFormat="1">
      <c r="A275" s="15"/>
      <c r="B275" s="248"/>
      <c r="C275" s="249"/>
      <c r="D275" s="220" t="s">
        <v>151</v>
      </c>
      <c r="E275" s="250" t="s">
        <v>19</v>
      </c>
      <c r="F275" s="251" t="s">
        <v>156</v>
      </c>
      <c r="G275" s="249"/>
      <c r="H275" s="252">
        <v>25.722000000000001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8" t="s">
        <v>151</v>
      </c>
      <c r="AU275" s="258" t="s">
        <v>80</v>
      </c>
      <c r="AV275" s="15" t="s">
        <v>145</v>
      </c>
      <c r="AW275" s="15" t="s">
        <v>33</v>
      </c>
      <c r="AX275" s="15" t="s">
        <v>76</v>
      </c>
      <c r="AY275" s="258" t="s">
        <v>138</v>
      </c>
    </row>
    <row r="276" s="2" customFormat="1" ht="24.15" customHeight="1">
      <c r="A276" s="41"/>
      <c r="B276" s="42"/>
      <c r="C276" s="207" t="s">
        <v>394</v>
      </c>
      <c r="D276" s="207" t="s">
        <v>140</v>
      </c>
      <c r="E276" s="208" t="s">
        <v>395</v>
      </c>
      <c r="F276" s="209" t="s">
        <v>396</v>
      </c>
      <c r="G276" s="210" t="s">
        <v>143</v>
      </c>
      <c r="H276" s="211">
        <v>6.8150000000000004</v>
      </c>
      <c r="I276" s="212"/>
      <c r="J276" s="213">
        <f>ROUND(I276*H276,2)</f>
        <v>0</v>
      </c>
      <c r="K276" s="209" t="s">
        <v>144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0.079210000000000003</v>
      </c>
      <c r="R276" s="216">
        <f>Q276*H276</f>
        <v>0.53981615000000005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145</v>
      </c>
      <c r="AT276" s="218" t="s">
        <v>140</v>
      </c>
      <c r="AU276" s="218" t="s">
        <v>80</v>
      </c>
      <c r="AY276" s="20" t="s">
        <v>138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145</v>
      </c>
      <c r="BM276" s="218" t="s">
        <v>397</v>
      </c>
    </row>
    <row r="277" s="2" customFormat="1">
      <c r="A277" s="41"/>
      <c r="B277" s="42"/>
      <c r="C277" s="43"/>
      <c r="D277" s="220" t="s">
        <v>147</v>
      </c>
      <c r="E277" s="43"/>
      <c r="F277" s="221" t="s">
        <v>398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147</v>
      </c>
      <c r="AU277" s="20" t="s">
        <v>80</v>
      </c>
    </row>
    <row r="278" s="2" customFormat="1">
      <c r="A278" s="41"/>
      <c r="B278" s="42"/>
      <c r="C278" s="43"/>
      <c r="D278" s="225" t="s">
        <v>149</v>
      </c>
      <c r="E278" s="43"/>
      <c r="F278" s="226" t="s">
        <v>399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149</v>
      </c>
      <c r="AU278" s="20" t="s">
        <v>80</v>
      </c>
    </row>
    <row r="279" s="13" customFormat="1">
      <c r="A279" s="13"/>
      <c r="B279" s="227"/>
      <c r="C279" s="228"/>
      <c r="D279" s="220" t="s">
        <v>151</v>
      </c>
      <c r="E279" s="229" t="s">
        <v>19</v>
      </c>
      <c r="F279" s="230" t="s">
        <v>400</v>
      </c>
      <c r="G279" s="228"/>
      <c r="H279" s="229" t="s">
        <v>19</v>
      </c>
      <c r="I279" s="231"/>
      <c r="J279" s="228"/>
      <c r="K279" s="228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151</v>
      </c>
      <c r="AU279" s="236" t="s">
        <v>80</v>
      </c>
      <c r="AV279" s="13" t="s">
        <v>76</v>
      </c>
      <c r="AW279" s="13" t="s">
        <v>33</v>
      </c>
      <c r="AX279" s="13" t="s">
        <v>71</v>
      </c>
      <c r="AY279" s="236" t="s">
        <v>138</v>
      </c>
    </row>
    <row r="280" s="14" customFormat="1">
      <c r="A280" s="14"/>
      <c r="B280" s="237"/>
      <c r="C280" s="238"/>
      <c r="D280" s="220" t="s">
        <v>151</v>
      </c>
      <c r="E280" s="239" t="s">
        <v>19</v>
      </c>
      <c r="F280" s="240" t="s">
        <v>401</v>
      </c>
      <c r="G280" s="238"/>
      <c r="H280" s="241">
        <v>3.5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151</v>
      </c>
      <c r="AU280" s="247" t="s">
        <v>80</v>
      </c>
      <c r="AV280" s="14" t="s">
        <v>80</v>
      </c>
      <c r="AW280" s="14" t="s">
        <v>33</v>
      </c>
      <c r="AX280" s="14" t="s">
        <v>71</v>
      </c>
      <c r="AY280" s="247" t="s">
        <v>138</v>
      </c>
    </row>
    <row r="281" s="14" customFormat="1">
      <c r="A281" s="14"/>
      <c r="B281" s="237"/>
      <c r="C281" s="238"/>
      <c r="D281" s="220" t="s">
        <v>151</v>
      </c>
      <c r="E281" s="239" t="s">
        <v>19</v>
      </c>
      <c r="F281" s="240" t="s">
        <v>402</v>
      </c>
      <c r="G281" s="238"/>
      <c r="H281" s="241">
        <v>3.3149999999999999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151</v>
      </c>
      <c r="AU281" s="247" t="s">
        <v>80</v>
      </c>
      <c r="AV281" s="14" t="s">
        <v>80</v>
      </c>
      <c r="AW281" s="14" t="s">
        <v>33</v>
      </c>
      <c r="AX281" s="14" t="s">
        <v>71</v>
      </c>
      <c r="AY281" s="247" t="s">
        <v>138</v>
      </c>
    </row>
    <row r="282" s="15" customFormat="1">
      <c r="A282" s="15"/>
      <c r="B282" s="248"/>
      <c r="C282" s="249"/>
      <c r="D282" s="220" t="s">
        <v>151</v>
      </c>
      <c r="E282" s="250" t="s">
        <v>19</v>
      </c>
      <c r="F282" s="251" t="s">
        <v>156</v>
      </c>
      <c r="G282" s="249"/>
      <c r="H282" s="252">
        <v>6.8149999999999995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8" t="s">
        <v>151</v>
      </c>
      <c r="AU282" s="258" t="s">
        <v>80</v>
      </c>
      <c r="AV282" s="15" t="s">
        <v>145</v>
      </c>
      <c r="AW282" s="15" t="s">
        <v>33</v>
      </c>
      <c r="AX282" s="15" t="s">
        <v>76</v>
      </c>
      <c r="AY282" s="258" t="s">
        <v>138</v>
      </c>
    </row>
    <row r="283" s="2" customFormat="1" ht="24.15" customHeight="1">
      <c r="A283" s="41"/>
      <c r="B283" s="42"/>
      <c r="C283" s="207" t="s">
        <v>403</v>
      </c>
      <c r="D283" s="207" t="s">
        <v>140</v>
      </c>
      <c r="E283" s="208" t="s">
        <v>404</v>
      </c>
      <c r="F283" s="209" t="s">
        <v>405</v>
      </c>
      <c r="G283" s="210" t="s">
        <v>406</v>
      </c>
      <c r="H283" s="211">
        <v>13.15</v>
      </c>
      <c r="I283" s="212"/>
      <c r="J283" s="213">
        <f>ROUND(I283*H283,2)</f>
        <v>0</v>
      </c>
      <c r="K283" s="209" t="s">
        <v>144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0.00012999999999999999</v>
      </c>
      <c r="R283" s="216">
        <f>Q283*H283</f>
        <v>0.0017094999999999999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145</v>
      </c>
      <c r="AT283" s="218" t="s">
        <v>140</v>
      </c>
      <c r="AU283" s="218" t="s">
        <v>80</v>
      </c>
      <c r="AY283" s="20" t="s">
        <v>138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145</v>
      </c>
      <c r="BM283" s="218" t="s">
        <v>407</v>
      </c>
    </row>
    <row r="284" s="2" customFormat="1">
      <c r="A284" s="41"/>
      <c r="B284" s="42"/>
      <c r="C284" s="43"/>
      <c r="D284" s="220" t="s">
        <v>147</v>
      </c>
      <c r="E284" s="43"/>
      <c r="F284" s="221" t="s">
        <v>408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147</v>
      </c>
      <c r="AU284" s="20" t="s">
        <v>80</v>
      </c>
    </row>
    <row r="285" s="2" customFormat="1">
      <c r="A285" s="41"/>
      <c r="B285" s="42"/>
      <c r="C285" s="43"/>
      <c r="D285" s="225" t="s">
        <v>149</v>
      </c>
      <c r="E285" s="43"/>
      <c r="F285" s="226" t="s">
        <v>409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149</v>
      </c>
      <c r="AU285" s="20" t="s">
        <v>80</v>
      </c>
    </row>
    <row r="286" s="14" customFormat="1">
      <c r="A286" s="14"/>
      <c r="B286" s="237"/>
      <c r="C286" s="238"/>
      <c r="D286" s="220" t="s">
        <v>151</v>
      </c>
      <c r="E286" s="239" t="s">
        <v>19</v>
      </c>
      <c r="F286" s="240" t="s">
        <v>410</v>
      </c>
      <c r="G286" s="238"/>
      <c r="H286" s="241">
        <v>6.5199999999999996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151</v>
      </c>
      <c r="AU286" s="247" t="s">
        <v>80</v>
      </c>
      <c r="AV286" s="14" t="s">
        <v>80</v>
      </c>
      <c r="AW286" s="14" t="s">
        <v>33</v>
      </c>
      <c r="AX286" s="14" t="s">
        <v>71</v>
      </c>
      <c r="AY286" s="247" t="s">
        <v>138</v>
      </c>
    </row>
    <row r="287" s="14" customFormat="1">
      <c r="A287" s="14"/>
      <c r="B287" s="237"/>
      <c r="C287" s="238"/>
      <c r="D287" s="220" t="s">
        <v>151</v>
      </c>
      <c r="E287" s="239" t="s">
        <v>19</v>
      </c>
      <c r="F287" s="240" t="s">
        <v>411</v>
      </c>
      <c r="G287" s="238"/>
      <c r="H287" s="241">
        <v>6.6299999999999999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151</v>
      </c>
      <c r="AU287" s="247" t="s">
        <v>80</v>
      </c>
      <c r="AV287" s="14" t="s">
        <v>80</v>
      </c>
      <c r="AW287" s="14" t="s">
        <v>33</v>
      </c>
      <c r="AX287" s="14" t="s">
        <v>71</v>
      </c>
      <c r="AY287" s="247" t="s">
        <v>138</v>
      </c>
    </row>
    <row r="288" s="15" customFormat="1">
      <c r="A288" s="15"/>
      <c r="B288" s="248"/>
      <c r="C288" s="249"/>
      <c r="D288" s="220" t="s">
        <v>151</v>
      </c>
      <c r="E288" s="250" t="s">
        <v>19</v>
      </c>
      <c r="F288" s="251" t="s">
        <v>156</v>
      </c>
      <c r="G288" s="249"/>
      <c r="H288" s="252">
        <v>13.149999999999999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151</v>
      </c>
      <c r="AU288" s="258" t="s">
        <v>80</v>
      </c>
      <c r="AV288" s="15" t="s">
        <v>145</v>
      </c>
      <c r="AW288" s="15" t="s">
        <v>33</v>
      </c>
      <c r="AX288" s="15" t="s">
        <v>76</v>
      </c>
      <c r="AY288" s="258" t="s">
        <v>138</v>
      </c>
    </row>
    <row r="289" s="12" customFormat="1" ht="22.8" customHeight="1">
      <c r="A289" s="12"/>
      <c r="B289" s="191"/>
      <c r="C289" s="192"/>
      <c r="D289" s="193" t="s">
        <v>70</v>
      </c>
      <c r="E289" s="205" t="s">
        <v>145</v>
      </c>
      <c r="F289" s="205" t="s">
        <v>412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SUM(P290:P349)</f>
        <v>0</v>
      </c>
      <c r="Q289" s="199"/>
      <c r="R289" s="200">
        <f>SUM(R290:R349)</f>
        <v>19.89583622</v>
      </c>
      <c r="S289" s="199"/>
      <c r="T289" s="201">
        <f>SUM(T290:T349)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76</v>
      </c>
      <c r="AT289" s="203" t="s">
        <v>70</v>
      </c>
      <c r="AU289" s="203" t="s">
        <v>76</v>
      </c>
      <c r="AY289" s="202" t="s">
        <v>138</v>
      </c>
      <c r="BK289" s="204">
        <f>SUM(BK290:BK349)</f>
        <v>0</v>
      </c>
    </row>
    <row r="290" s="2" customFormat="1" ht="16.5" customHeight="1">
      <c r="A290" s="41"/>
      <c r="B290" s="42"/>
      <c r="C290" s="207" t="s">
        <v>413</v>
      </c>
      <c r="D290" s="207" t="s">
        <v>140</v>
      </c>
      <c r="E290" s="208" t="s">
        <v>414</v>
      </c>
      <c r="F290" s="209" t="s">
        <v>415</v>
      </c>
      <c r="G290" s="210" t="s">
        <v>166</v>
      </c>
      <c r="H290" s="211">
        <v>6.4699999999999998</v>
      </c>
      <c r="I290" s="212"/>
      <c r="J290" s="213">
        <f>ROUND(I290*H290,2)</f>
        <v>0</v>
      </c>
      <c r="K290" s="209" t="s">
        <v>144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2.5020099999999998</v>
      </c>
      <c r="R290" s="216">
        <f>Q290*H290</f>
        <v>16.188004699999997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145</v>
      </c>
      <c r="AT290" s="218" t="s">
        <v>140</v>
      </c>
      <c r="AU290" s="218" t="s">
        <v>80</v>
      </c>
      <c r="AY290" s="20" t="s">
        <v>138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145</v>
      </c>
      <c r="BM290" s="218" t="s">
        <v>416</v>
      </c>
    </row>
    <row r="291" s="2" customFormat="1">
      <c r="A291" s="41"/>
      <c r="B291" s="42"/>
      <c r="C291" s="43"/>
      <c r="D291" s="220" t="s">
        <v>147</v>
      </c>
      <c r="E291" s="43"/>
      <c r="F291" s="221" t="s">
        <v>417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147</v>
      </c>
      <c r="AU291" s="20" t="s">
        <v>80</v>
      </c>
    </row>
    <row r="292" s="2" customFormat="1">
      <c r="A292" s="41"/>
      <c r="B292" s="42"/>
      <c r="C292" s="43"/>
      <c r="D292" s="225" t="s">
        <v>149</v>
      </c>
      <c r="E292" s="43"/>
      <c r="F292" s="226" t="s">
        <v>418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149</v>
      </c>
      <c r="AU292" s="20" t="s">
        <v>80</v>
      </c>
    </row>
    <row r="293" s="13" customFormat="1">
      <c r="A293" s="13"/>
      <c r="B293" s="227"/>
      <c r="C293" s="228"/>
      <c r="D293" s="220" t="s">
        <v>151</v>
      </c>
      <c r="E293" s="229" t="s">
        <v>19</v>
      </c>
      <c r="F293" s="230" t="s">
        <v>419</v>
      </c>
      <c r="G293" s="228"/>
      <c r="H293" s="229" t="s">
        <v>19</v>
      </c>
      <c r="I293" s="231"/>
      <c r="J293" s="228"/>
      <c r="K293" s="228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151</v>
      </c>
      <c r="AU293" s="236" t="s">
        <v>80</v>
      </c>
      <c r="AV293" s="13" t="s">
        <v>76</v>
      </c>
      <c r="AW293" s="13" t="s">
        <v>33</v>
      </c>
      <c r="AX293" s="13" t="s">
        <v>71</v>
      </c>
      <c r="AY293" s="236" t="s">
        <v>138</v>
      </c>
    </row>
    <row r="294" s="14" customFormat="1">
      <c r="A294" s="14"/>
      <c r="B294" s="237"/>
      <c r="C294" s="238"/>
      <c r="D294" s="220" t="s">
        <v>151</v>
      </c>
      <c r="E294" s="239" t="s">
        <v>19</v>
      </c>
      <c r="F294" s="240" t="s">
        <v>420</v>
      </c>
      <c r="G294" s="238"/>
      <c r="H294" s="241">
        <v>1.6439999999999999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151</v>
      </c>
      <c r="AU294" s="247" t="s">
        <v>80</v>
      </c>
      <c r="AV294" s="14" t="s">
        <v>80</v>
      </c>
      <c r="AW294" s="14" t="s">
        <v>33</v>
      </c>
      <c r="AX294" s="14" t="s">
        <v>71</v>
      </c>
      <c r="AY294" s="247" t="s">
        <v>138</v>
      </c>
    </row>
    <row r="295" s="13" customFormat="1">
      <c r="A295" s="13"/>
      <c r="B295" s="227"/>
      <c r="C295" s="228"/>
      <c r="D295" s="220" t="s">
        <v>151</v>
      </c>
      <c r="E295" s="229" t="s">
        <v>19</v>
      </c>
      <c r="F295" s="230" t="s">
        <v>421</v>
      </c>
      <c r="G295" s="228"/>
      <c r="H295" s="229" t="s">
        <v>19</v>
      </c>
      <c r="I295" s="231"/>
      <c r="J295" s="228"/>
      <c r="K295" s="228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151</v>
      </c>
      <c r="AU295" s="236" t="s">
        <v>80</v>
      </c>
      <c r="AV295" s="13" t="s">
        <v>76</v>
      </c>
      <c r="AW295" s="13" t="s">
        <v>33</v>
      </c>
      <c r="AX295" s="13" t="s">
        <v>71</v>
      </c>
      <c r="AY295" s="236" t="s">
        <v>138</v>
      </c>
    </row>
    <row r="296" s="14" customFormat="1">
      <c r="A296" s="14"/>
      <c r="B296" s="237"/>
      <c r="C296" s="238"/>
      <c r="D296" s="220" t="s">
        <v>151</v>
      </c>
      <c r="E296" s="239" t="s">
        <v>19</v>
      </c>
      <c r="F296" s="240" t="s">
        <v>422</v>
      </c>
      <c r="G296" s="238"/>
      <c r="H296" s="241">
        <v>0.27200000000000002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151</v>
      </c>
      <c r="AU296" s="247" t="s">
        <v>80</v>
      </c>
      <c r="AV296" s="14" t="s">
        <v>80</v>
      </c>
      <c r="AW296" s="14" t="s">
        <v>33</v>
      </c>
      <c r="AX296" s="14" t="s">
        <v>71</v>
      </c>
      <c r="AY296" s="247" t="s">
        <v>138</v>
      </c>
    </row>
    <row r="297" s="13" customFormat="1">
      <c r="A297" s="13"/>
      <c r="B297" s="227"/>
      <c r="C297" s="228"/>
      <c r="D297" s="220" t="s">
        <v>151</v>
      </c>
      <c r="E297" s="229" t="s">
        <v>19</v>
      </c>
      <c r="F297" s="230" t="s">
        <v>423</v>
      </c>
      <c r="G297" s="228"/>
      <c r="H297" s="229" t="s">
        <v>19</v>
      </c>
      <c r="I297" s="231"/>
      <c r="J297" s="228"/>
      <c r="K297" s="228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151</v>
      </c>
      <c r="AU297" s="236" t="s">
        <v>80</v>
      </c>
      <c r="AV297" s="13" t="s">
        <v>76</v>
      </c>
      <c r="AW297" s="13" t="s">
        <v>33</v>
      </c>
      <c r="AX297" s="13" t="s">
        <v>71</v>
      </c>
      <c r="AY297" s="236" t="s">
        <v>138</v>
      </c>
    </row>
    <row r="298" s="14" customFormat="1">
      <c r="A298" s="14"/>
      <c r="B298" s="237"/>
      <c r="C298" s="238"/>
      <c r="D298" s="220" t="s">
        <v>151</v>
      </c>
      <c r="E298" s="239" t="s">
        <v>19</v>
      </c>
      <c r="F298" s="240" t="s">
        <v>424</v>
      </c>
      <c r="G298" s="238"/>
      <c r="H298" s="241">
        <v>2.2770000000000001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151</v>
      </c>
      <c r="AU298" s="247" t="s">
        <v>80</v>
      </c>
      <c r="AV298" s="14" t="s">
        <v>80</v>
      </c>
      <c r="AW298" s="14" t="s">
        <v>33</v>
      </c>
      <c r="AX298" s="14" t="s">
        <v>71</v>
      </c>
      <c r="AY298" s="247" t="s">
        <v>138</v>
      </c>
    </row>
    <row r="299" s="13" customFormat="1">
      <c r="A299" s="13"/>
      <c r="B299" s="227"/>
      <c r="C299" s="228"/>
      <c r="D299" s="220" t="s">
        <v>151</v>
      </c>
      <c r="E299" s="229" t="s">
        <v>19</v>
      </c>
      <c r="F299" s="230" t="s">
        <v>425</v>
      </c>
      <c r="G299" s="228"/>
      <c r="H299" s="229" t="s">
        <v>19</v>
      </c>
      <c r="I299" s="231"/>
      <c r="J299" s="228"/>
      <c r="K299" s="228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151</v>
      </c>
      <c r="AU299" s="236" t="s">
        <v>80</v>
      </c>
      <c r="AV299" s="13" t="s">
        <v>76</v>
      </c>
      <c r="AW299" s="13" t="s">
        <v>33</v>
      </c>
      <c r="AX299" s="13" t="s">
        <v>71</v>
      </c>
      <c r="AY299" s="236" t="s">
        <v>138</v>
      </c>
    </row>
    <row r="300" s="14" customFormat="1">
      <c r="A300" s="14"/>
      <c r="B300" s="237"/>
      <c r="C300" s="238"/>
      <c r="D300" s="220" t="s">
        <v>151</v>
      </c>
      <c r="E300" s="239" t="s">
        <v>19</v>
      </c>
      <c r="F300" s="240" t="s">
        <v>424</v>
      </c>
      <c r="G300" s="238"/>
      <c r="H300" s="241">
        <v>2.2770000000000001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151</v>
      </c>
      <c r="AU300" s="247" t="s">
        <v>80</v>
      </c>
      <c r="AV300" s="14" t="s">
        <v>80</v>
      </c>
      <c r="AW300" s="14" t="s">
        <v>33</v>
      </c>
      <c r="AX300" s="14" t="s">
        <v>71</v>
      </c>
      <c r="AY300" s="247" t="s">
        <v>138</v>
      </c>
    </row>
    <row r="301" s="15" customFormat="1">
      <c r="A301" s="15"/>
      <c r="B301" s="248"/>
      <c r="C301" s="249"/>
      <c r="D301" s="220" t="s">
        <v>151</v>
      </c>
      <c r="E301" s="250" t="s">
        <v>19</v>
      </c>
      <c r="F301" s="251" t="s">
        <v>156</v>
      </c>
      <c r="G301" s="249"/>
      <c r="H301" s="252">
        <v>6.4699999999999998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151</v>
      </c>
      <c r="AU301" s="258" t="s">
        <v>80</v>
      </c>
      <c r="AV301" s="15" t="s">
        <v>145</v>
      </c>
      <c r="AW301" s="15" t="s">
        <v>33</v>
      </c>
      <c r="AX301" s="15" t="s">
        <v>76</v>
      </c>
      <c r="AY301" s="258" t="s">
        <v>138</v>
      </c>
    </row>
    <row r="302" s="2" customFormat="1" ht="24.15" customHeight="1">
      <c r="A302" s="41"/>
      <c r="B302" s="42"/>
      <c r="C302" s="207" t="s">
        <v>426</v>
      </c>
      <c r="D302" s="207" t="s">
        <v>140</v>
      </c>
      <c r="E302" s="208" t="s">
        <v>427</v>
      </c>
      <c r="F302" s="209" t="s">
        <v>428</v>
      </c>
      <c r="G302" s="210" t="s">
        <v>143</v>
      </c>
      <c r="H302" s="211">
        <v>14.205</v>
      </c>
      <c r="I302" s="212"/>
      <c r="J302" s="213">
        <f>ROUND(I302*H302,2)</f>
        <v>0</v>
      </c>
      <c r="K302" s="209" t="s">
        <v>144</v>
      </c>
      <c r="L302" s="47"/>
      <c r="M302" s="214" t="s">
        <v>19</v>
      </c>
      <c r="N302" s="215" t="s">
        <v>43</v>
      </c>
      <c r="O302" s="87"/>
      <c r="P302" s="216">
        <f>O302*H302</f>
        <v>0</v>
      </c>
      <c r="Q302" s="216">
        <v>0.0053299999999999997</v>
      </c>
      <c r="R302" s="216">
        <f>Q302*H302</f>
        <v>0.075712649999999992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145</v>
      </c>
      <c r="AT302" s="218" t="s">
        <v>140</v>
      </c>
      <c r="AU302" s="218" t="s">
        <v>80</v>
      </c>
      <c r="AY302" s="20" t="s">
        <v>138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80</v>
      </c>
      <c r="BK302" s="219">
        <f>ROUND(I302*H302,2)</f>
        <v>0</v>
      </c>
      <c r="BL302" s="20" t="s">
        <v>145</v>
      </c>
      <c r="BM302" s="218" t="s">
        <v>429</v>
      </c>
    </row>
    <row r="303" s="2" customFormat="1">
      <c r="A303" s="41"/>
      <c r="B303" s="42"/>
      <c r="C303" s="43"/>
      <c r="D303" s="220" t="s">
        <v>147</v>
      </c>
      <c r="E303" s="43"/>
      <c r="F303" s="221" t="s">
        <v>430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147</v>
      </c>
      <c r="AU303" s="20" t="s">
        <v>80</v>
      </c>
    </row>
    <row r="304" s="2" customFormat="1">
      <c r="A304" s="41"/>
      <c r="B304" s="42"/>
      <c r="C304" s="43"/>
      <c r="D304" s="225" t="s">
        <v>149</v>
      </c>
      <c r="E304" s="43"/>
      <c r="F304" s="226" t="s">
        <v>431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149</v>
      </c>
      <c r="AU304" s="20" t="s">
        <v>80</v>
      </c>
    </row>
    <row r="305" s="14" customFormat="1">
      <c r="A305" s="14"/>
      <c r="B305" s="237"/>
      <c r="C305" s="238"/>
      <c r="D305" s="220" t="s">
        <v>151</v>
      </c>
      <c r="E305" s="239" t="s">
        <v>19</v>
      </c>
      <c r="F305" s="240" t="s">
        <v>432</v>
      </c>
      <c r="G305" s="238"/>
      <c r="H305" s="241">
        <v>2.004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151</v>
      </c>
      <c r="AU305" s="247" t="s">
        <v>80</v>
      </c>
      <c r="AV305" s="14" t="s">
        <v>80</v>
      </c>
      <c r="AW305" s="14" t="s">
        <v>33</v>
      </c>
      <c r="AX305" s="14" t="s">
        <v>71</v>
      </c>
      <c r="AY305" s="247" t="s">
        <v>138</v>
      </c>
    </row>
    <row r="306" s="14" customFormat="1">
      <c r="A306" s="14"/>
      <c r="B306" s="237"/>
      <c r="C306" s="238"/>
      <c r="D306" s="220" t="s">
        <v>151</v>
      </c>
      <c r="E306" s="239" t="s">
        <v>19</v>
      </c>
      <c r="F306" s="240" t="s">
        <v>229</v>
      </c>
      <c r="G306" s="238"/>
      <c r="H306" s="241">
        <v>10.962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151</v>
      </c>
      <c r="AU306" s="247" t="s">
        <v>80</v>
      </c>
      <c r="AV306" s="14" t="s">
        <v>80</v>
      </c>
      <c r="AW306" s="14" t="s">
        <v>33</v>
      </c>
      <c r="AX306" s="14" t="s">
        <v>71</v>
      </c>
      <c r="AY306" s="247" t="s">
        <v>138</v>
      </c>
    </row>
    <row r="307" s="16" customFormat="1">
      <c r="A307" s="16"/>
      <c r="B307" s="259"/>
      <c r="C307" s="260"/>
      <c r="D307" s="220" t="s">
        <v>151</v>
      </c>
      <c r="E307" s="261" t="s">
        <v>19</v>
      </c>
      <c r="F307" s="262" t="s">
        <v>433</v>
      </c>
      <c r="G307" s="260"/>
      <c r="H307" s="263">
        <v>12.965999999999999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69" t="s">
        <v>151</v>
      </c>
      <c r="AU307" s="269" t="s">
        <v>80</v>
      </c>
      <c r="AV307" s="16" t="s">
        <v>83</v>
      </c>
      <c r="AW307" s="16" t="s">
        <v>33</v>
      </c>
      <c r="AX307" s="16" t="s">
        <v>71</v>
      </c>
      <c r="AY307" s="269" t="s">
        <v>138</v>
      </c>
    </row>
    <row r="308" s="13" customFormat="1">
      <c r="A308" s="13"/>
      <c r="B308" s="227"/>
      <c r="C308" s="228"/>
      <c r="D308" s="220" t="s">
        <v>151</v>
      </c>
      <c r="E308" s="229" t="s">
        <v>19</v>
      </c>
      <c r="F308" s="230" t="s">
        <v>421</v>
      </c>
      <c r="G308" s="228"/>
      <c r="H308" s="229" t="s">
        <v>19</v>
      </c>
      <c r="I308" s="231"/>
      <c r="J308" s="228"/>
      <c r="K308" s="228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151</v>
      </c>
      <c r="AU308" s="236" t="s">
        <v>80</v>
      </c>
      <c r="AV308" s="13" t="s">
        <v>76</v>
      </c>
      <c r="AW308" s="13" t="s">
        <v>33</v>
      </c>
      <c r="AX308" s="13" t="s">
        <v>71</v>
      </c>
      <c r="AY308" s="236" t="s">
        <v>138</v>
      </c>
    </row>
    <row r="309" s="14" customFormat="1">
      <c r="A309" s="14"/>
      <c r="B309" s="237"/>
      <c r="C309" s="238"/>
      <c r="D309" s="220" t="s">
        <v>151</v>
      </c>
      <c r="E309" s="239" t="s">
        <v>19</v>
      </c>
      <c r="F309" s="240" t="s">
        <v>434</v>
      </c>
      <c r="G309" s="238"/>
      <c r="H309" s="241">
        <v>0.41299999999999998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151</v>
      </c>
      <c r="AU309" s="247" t="s">
        <v>80</v>
      </c>
      <c r="AV309" s="14" t="s">
        <v>80</v>
      </c>
      <c r="AW309" s="14" t="s">
        <v>33</v>
      </c>
      <c r="AX309" s="14" t="s">
        <v>71</v>
      </c>
      <c r="AY309" s="247" t="s">
        <v>138</v>
      </c>
    </row>
    <row r="310" s="13" customFormat="1">
      <c r="A310" s="13"/>
      <c r="B310" s="227"/>
      <c r="C310" s="228"/>
      <c r="D310" s="220" t="s">
        <v>151</v>
      </c>
      <c r="E310" s="229" t="s">
        <v>19</v>
      </c>
      <c r="F310" s="230" t="s">
        <v>423</v>
      </c>
      <c r="G310" s="228"/>
      <c r="H310" s="229" t="s">
        <v>19</v>
      </c>
      <c r="I310" s="231"/>
      <c r="J310" s="228"/>
      <c r="K310" s="228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151</v>
      </c>
      <c r="AU310" s="236" t="s">
        <v>80</v>
      </c>
      <c r="AV310" s="13" t="s">
        <v>76</v>
      </c>
      <c r="AW310" s="13" t="s">
        <v>33</v>
      </c>
      <c r="AX310" s="13" t="s">
        <v>71</v>
      </c>
      <c r="AY310" s="236" t="s">
        <v>138</v>
      </c>
    </row>
    <row r="311" s="14" customFormat="1">
      <c r="A311" s="14"/>
      <c r="B311" s="237"/>
      <c r="C311" s="238"/>
      <c r="D311" s="220" t="s">
        <v>151</v>
      </c>
      <c r="E311" s="239" t="s">
        <v>19</v>
      </c>
      <c r="F311" s="240" t="s">
        <v>434</v>
      </c>
      <c r="G311" s="238"/>
      <c r="H311" s="241">
        <v>0.41299999999999998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151</v>
      </c>
      <c r="AU311" s="247" t="s">
        <v>80</v>
      </c>
      <c r="AV311" s="14" t="s">
        <v>80</v>
      </c>
      <c r="AW311" s="14" t="s">
        <v>33</v>
      </c>
      <c r="AX311" s="14" t="s">
        <v>71</v>
      </c>
      <c r="AY311" s="247" t="s">
        <v>138</v>
      </c>
    </row>
    <row r="312" s="13" customFormat="1">
      <c r="A312" s="13"/>
      <c r="B312" s="227"/>
      <c r="C312" s="228"/>
      <c r="D312" s="220" t="s">
        <v>151</v>
      </c>
      <c r="E312" s="229" t="s">
        <v>19</v>
      </c>
      <c r="F312" s="230" t="s">
        <v>425</v>
      </c>
      <c r="G312" s="228"/>
      <c r="H312" s="229" t="s">
        <v>19</v>
      </c>
      <c r="I312" s="231"/>
      <c r="J312" s="228"/>
      <c r="K312" s="228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151</v>
      </c>
      <c r="AU312" s="236" t="s">
        <v>80</v>
      </c>
      <c r="AV312" s="13" t="s">
        <v>76</v>
      </c>
      <c r="AW312" s="13" t="s">
        <v>33</v>
      </c>
      <c r="AX312" s="13" t="s">
        <v>71</v>
      </c>
      <c r="AY312" s="236" t="s">
        <v>138</v>
      </c>
    </row>
    <row r="313" s="14" customFormat="1">
      <c r="A313" s="14"/>
      <c r="B313" s="237"/>
      <c r="C313" s="238"/>
      <c r="D313" s="220" t="s">
        <v>151</v>
      </c>
      <c r="E313" s="239" t="s">
        <v>19</v>
      </c>
      <c r="F313" s="240" t="s">
        <v>434</v>
      </c>
      <c r="G313" s="238"/>
      <c r="H313" s="241">
        <v>0.41299999999999998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151</v>
      </c>
      <c r="AU313" s="247" t="s">
        <v>80</v>
      </c>
      <c r="AV313" s="14" t="s">
        <v>80</v>
      </c>
      <c r="AW313" s="14" t="s">
        <v>33</v>
      </c>
      <c r="AX313" s="14" t="s">
        <v>71</v>
      </c>
      <c r="AY313" s="247" t="s">
        <v>138</v>
      </c>
    </row>
    <row r="314" s="16" customFormat="1">
      <c r="A314" s="16"/>
      <c r="B314" s="259"/>
      <c r="C314" s="260"/>
      <c r="D314" s="220" t="s">
        <v>151</v>
      </c>
      <c r="E314" s="261" t="s">
        <v>19</v>
      </c>
      <c r="F314" s="262" t="s">
        <v>433</v>
      </c>
      <c r="G314" s="260"/>
      <c r="H314" s="263">
        <v>1.2389999999999999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69" t="s">
        <v>151</v>
      </c>
      <c r="AU314" s="269" t="s">
        <v>80</v>
      </c>
      <c r="AV314" s="16" t="s">
        <v>83</v>
      </c>
      <c r="AW314" s="16" t="s">
        <v>33</v>
      </c>
      <c r="AX314" s="16" t="s">
        <v>71</v>
      </c>
      <c r="AY314" s="269" t="s">
        <v>138</v>
      </c>
    </row>
    <row r="315" s="15" customFormat="1">
      <c r="A315" s="15"/>
      <c r="B315" s="248"/>
      <c r="C315" s="249"/>
      <c r="D315" s="220" t="s">
        <v>151</v>
      </c>
      <c r="E315" s="250" t="s">
        <v>19</v>
      </c>
      <c r="F315" s="251" t="s">
        <v>156</v>
      </c>
      <c r="G315" s="249"/>
      <c r="H315" s="252">
        <v>14.205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151</v>
      </c>
      <c r="AU315" s="258" t="s">
        <v>80</v>
      </c>
      <c r="AV315" s="15" t="s">
        <v>145</v>
      </c>
      <c r="AW315" s="15" t="s">
        <v>33</v>
      </c>
      <c r="AX315" s="15" t="s">
        <v>76</v>
      </c>
      <c r="AY315" s="258" t="s">
        <v>138</v>
      </c>
    </row>
    <row r="316" s="2" customFormat="1" ht="24.15" customHeight="1">
      <c r="A316" s="41"/>
      <c r="B316" s="42"/>
      <c r="C316" s="207" t="s">
        <v>435</v>
      </c>
      <c r="D316" s="207" t="s">
        <v>140</v>
      </c>
      <c r="E316" s="208" t="s">
        <v>436</v>
      </c>
      <c r="F316" s="209" t="s">
        <v>437</v>
      </c>
      <c r="G316" s="210" t="s">
        <v>143</v>
      </c>
      <c r="H316" s="211">
        <v>14.205</v>
      </c>
      <c r="I316" s="212"/>
      <c r="J316" s="213">
        <f>ROUND(I316*H316,2)</f>
        <v>0</v>
      </c>
      <c r="K316" s="209" t="s">
        <v>144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145</v>
      </c>
      <c r="AT316" s="218" t="s">
        <v>140</v>
      </c>
      <c r="AU316" s="218" t="s">
        <v>80</v>
      </c>
      <c r="AY316" s="20" t="s">
        <v>138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80</v>
      </c>
      <c r="BK316" s="219">
        <f>ROUND(I316*H316,2)</f>
        <v>0</v>
      </c>
      <c r="BL316" s="20" t="s">
        <v>145</v>
      </c>
      <c r="BM316" s="218" t="s">
        <v>438</v>
      </c>
    </row>
    <row r="317" s="2" customFormat="1">
      <c r="A317" s="41"/>
      <c r="B317" s="42"/>
      <c r="C317" s="43"/>
      <c r="D317" s="220" t="s">
        <v>147</v>
      </c>
      <c r="E317" s="43"/>
      <c r="F317" s="221" t="s">
        <v>439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147</v>
      </c>
      <c r="AU317" s="20" t="s">
        <v>80</v>
      </c>
    </row>
    <row r="318" s="2" customFormat="1">
      <c r="A318" s="41"/>
      <c r="B318" s="42"/>
      <c r="C318" s="43"/>
      <c r="D318" s="225" t="s">
        <v>149</v>
      </c>
      <c r="E318" s="43"/>
      <c r="F318" s="226" t="s">
        <v>440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149</v>
      </c>
      <c r="AU318" s="20" t="s">
        <v>80</v>
      </c>
    </row>
    <row r="319" s="2" customFormat="1" ht="24.15" customHeight="1">
      <c r="A319" s="41"/>
      <c r="B319" s="42"/>
      <c r="C319" s="207" t="s">
        <v>441</v>
      </c>
      <c r="D319" s="207" t="s">
        <v>140</v>
      </c>
      <c r="E319" s="208" t="s">
        <v>442</v>
      </c>
      <c r="F319" s="209" t="s">
        <v>443</v>
      </c>
      <c r="G319" s="210" t="s">
        <v>143</v>
      </c>
      <c r="H319" s="211">
        <v>10.962</v>
      </c>
      <c r="I319" s="212"/>
      <c r="J319" s="213">
        <f>ROUND(I319*H319,2)</f>
        <v>0</v>
      </c>
      <c r="K319" s="209" t="s">
        <v>144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0.00084000000000000003</v>
      </c>
      <c r="R319" s="216">
        <f>Q319*H319</f>
        <v>0.0092080800000000004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145</v>
      </c>
      <c r="AT319" s="218" t="s">
        <v>140</v>
      </c>
      <c r="AU319" s="218" t="s">
        <v>80</v>
      </c>
      <c r="AY319" s="20" t="s">
        <v>138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80</v>
      </c>
      <c r="BK319" s="219">
        <f>ROUND(I319*H319,2)</f>
        <v>0</v>
      </c>
      <c r="BL319" s="20" t="s">
        <v>145</v>
      </c>
      <c r="BM319" s="218" t="s">
        <v>444</v>
      </c>
    </row>
    <row r="320" s="2" customFormat="1">
      <c r="A320" s="41"/>
      <c r="B320" s="42"/>
      <c r="C320" s="43"/>
      <c r="D320" s="220" t="s">
        <v>147</v>
      </c>
      <c r="E320" s="43"/>
      <c r="F320" s="221" t="s">
        <v>445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147</v>
      </c>
      <c r="AU320" s="20" t="s">
        <v>80</v>
      </c>
    </row>
    <row r="321" s="2" customFormat="1">
      <c r="A321" s="41"/>
      <c r="B321" s="42"/>
      <c r="C321" s="43"/>
      <c r="D321" s="225" t="s">
        <v>149</v>
      </c>
      <c r="E321" s="43"/>
      <c r="F321" s="226" t="s">
        <v>446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149</v>
      </c>
      <c r="AU321" s="20" t="s">
        <v>80</v>
      </c>
    </row>
    <row r="322" s="14" customFormat="1">
      <c r="A322" s="14"/>
      <c r="B322" s="237"/>
      <c r="C322" s="238"/>
      <c r="D322" s="220" t="s">
        <v>151</v>
      </c>
      <c r="E322" s="239" t="s">
        <v>19</v>
      </c>
      <c r="F322" s="240" t="s">
        <v>229</v>
      </c>
      <c r="G322" s="238"/>
      <c r="H322" s="241">
        <v>10.962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151</v>
      </c>
      <c r="AU322" s="247" t="s">
        <v>80</v>
      </c>
      <c r="AV322" s="14" t="s">
        <v>80</v>
      </c>
      <c r="AW322" s="14" t="s">
        <v>33</v>
      </c>
      <c r="AX322" s="14" t="s">
        <v>76</v>
      </c>
      <c r="AY322" s="247" t="s">
        <v>138</v>
      </c>
    </row>
    <row r="323" s="2" customFormat="1" ht="24.15" customHeight="1">
      <c r="A323" s="41"/>
      <c r="B323" s="42"/>
      <c r="C323" s="207" t="s">
        <v>447</v>
      </c>
      <c r="D323" s="207" t="s">
        <v>140</v>
      </c>
      <c r="E323" s="208" t="s">
        <v>448</v>
      </c>
      <c r="F323" s="209" t="s">
        <v>449</v>
      </c>
      <c r="G323" s="210" t="s">
        <v>143</v>
      </c>
      <c r="H323" s="211">
        <v>10.962</v>
      </c>
      <c r="I323" s="212"/>
      <c r="J323" s="213">
        <f>ROUND(I323*H323,2)</f>
        <v>0</v>
      </c>
      <c r="K323" s="209" t="s">
        <v>144</v>
      </c>
      <c r="L323" s="47"/>
      <c r="M323" s="214" t="s">
        <v>19</v>
      </c>
      <c r="N323" s="215" t="s">
        <v>43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145</v>
      </c>
      <c r="AT323" s="218" t="s">
        <v>140</v>
      </c>
      <c r="AU323" s="218" t="s">
        <v>80</v>
      </c>
      <c r="AY323" s="20" t="s">
        <v>138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80</v>
      </c>
      <c r="BK323" s="219">
        <f>ROUND(I323*H323,2)</f>
        <v>0</v>
      </c>
      <c r="BL323" s="20" t="s">
        <v>145</v>
      </c>
      <c r="BM323" s="218" t="s">
        <v>450</v>
      </c>
    </row>
    <row r="324" s="2" customFormat="1">
      <c r="A324" s="41"/>
      <c r="B324" s="42"/>
      <c r="C324" s="43"/>
      <c r="D324" s="220" t="s">
        <v>147</v>
      </c>
      <c r="E324" s="43"/>
      <c r="F324" s="221" t="s">
        <v>451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147</v>
      </c>
      <c r="AU324" s="20" t="s">
        <v>80</v>
      </c>
    </row>
    <row r="325" s="2" customFormat="1">
      <c r="A325" s="41"/>
      <c r="B325" s="42"/>
      <c r="C325" s="43"/>
      <c r="D325" s="225" t="s">
        <v>149</v>
      </c>
      <c r="E325" s="43"/>
      <c r="F325" s="226" t="s">
        <v>452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149</v>
      </c>
      <c r="AU325" s="20" t="s">
        <v>80</v>
      </c>
    </row>
    <row r="326" s="2" customFormat="1" ht="16.5" customHeight="1">
      <c r="A326" s="41"/>
      <c r="B326" s="42"/>
      <c r="C326" s="207" t="s">
        <v>453</v>
      </c>
      <c r="D326" s="207" t="s">
        <v>140</v>
      </c>
      <c r="E326" s="208" t="s">
        <v>454</v>
      </c>
      <c r="F326" s="209" t="s">
        <v>455</v>
      </c>
      <c r="G326" s="210" t="s">
        <v>202</v>
      </c>
      <c r="H326" s="211">
        <v>0.26300000000000001</v>
      </c>
      <c r="I326" s="212"/>
      <c r="J326" s="213">
        <f>ROUND(I326*H326,2)</f>
        <v>0</v>
      </c>
      <c r="K326" s="209" t="s">
        <v>144</v>
      </c>
      <c r="L326" s="47"/>
      <c r="M326" s="214" t="s">
        <v>19</v>
      </c>
      <c r="N326" s="215" t="s">
        <v>43</v>
      </c>
      <c r="O326" s="87"/>
      <c r="P326" s="216">
        <f>O326*H326</f>
        <v>0</v>
      </c>
      <c r="Q326" s="216">
        <v>1.05555</v>
      </c>
      <c r="R326" s="216">
        <f>Q326*H326</f>
        <v>0.27760964999999999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145</v>
      </c>
      <c r="AT326" s="218" t="s">
        <v>140</v>
      </c>
      <c r="AU326" s="218" t="s">
        <v>80</v>
      </c>
      <c r="AY326" s="20" t="s">
        <v>138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80</v>
      </c>
      <c r="BK326" s="219">
        <f>ROUND(I326*H326,2)</f>
        <v>0</v>
      </c>
      <c r="BL326" s="20" t="s">
        <v>145</v>
      </c>
      <c r="BM326" s="218" t="s">
        <v>456</v>
      </c>
    </row>
    <row r="327" s="2" customFormat="1">
      <c r="A327" s="41"/>
      <c r="B327" s="42"/>
      <c r="C327" s="43"/>
      <c r="D327" s="220" t="s">
        <v>147</v>
      </c>
      <c r="E327" s="43"/>
      <c r="F327" s="221" t="s">
        <v>457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147</v>
      </c>
      <c r="AU327" s="20" t="s">
        <v>80</v>
      </c>
    </row>
    <row r="328" s="2" customFormat="1">
      <c r="A328" s="41"/>
      <c r="B328" s="42"/>
      <c r="C328" s="43"/>
      <c r="D328" s="225" t="s">
        <v>149</v>
      </c>
      <c r="E328" s="43"/>
      <c r="F328" s="226" t="s">
        <v>458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149</v>
      </c>
      <c r="AU328" s="20" t="s">
        <v>80</v>
      </c>
    </row>
    <row r="329" s="13" customFormat="1">
      <c r="A329" s="13"/>
      <c r="B329" s="227"/>
      <c r="C329" s="228"/>
      <c r="D329" s="220" t="s">
        <v>151</v>
      </c>
      <c r="E329" s="229" t="s">
        <v>19</v>
      </c>
      <c r="F329" s="230" t="s">
        <v>459</v>
      </c>
      <c r="G329" s="228"/>
      <c r="H329" s="229" t="s">
        <v>19</v>
      </c>
      <c r="I329" s="231"/>
      <c r="J329" s="228"/>
      <c r="K329" s="228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151</v>
      </c>
      <c r="AU329" s="236" t="s">
        <v>80</v>
      </c>
      <c r="AV329" s="13" t="s">
        <v>76</v>
      </c>
      <c r="AW329" s="13" t="s">
        <v>33</v>
      </c>
      <c r="AX329" s="13" t="s">
        <v>71</v>
      </c>
      <c r="AY329" s="236" t="s">
        <v>138</v>
      </c>
    </row>
    <row r="330" s="14" customFormat="1">
      <c r="A330" s="14"/>
      <c r="B330" s="237"/>
      <c r="C330" s="238"/>
      <c r="D330" s="220" t="s">
        <v>151</v>
      </c>
      <c r="E330" s="239" t="s">
        <v>19</v>
      </c>
      <c r="F330" s="240" t="s">
        <v>460</v>
      </c>
      <c r="G330" s="238"/>
      <c r="H330" s="241">
        <v>0.216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151</v>
      </c>
      <c r="AU330" s="247" t="s">
        <v>80</v>
      </c>
      <c r="AV330" s="14" t="s">
        <v>80</v>
      </c>
      <c r="AW330" s="14" t="s">
        <v>33</v>
      </c>
      <c r="AX330" s="14" t="s">
        <v>71</v>
      </c>
      <c r="AY330" s="247" t="s">
        <v>138</v>
      </c>
    </row>
    <row r="331" s="13" customFormat="1">
      <c r="A331" s="13"/>
      <c r="B331" s="227"/>
      <c r="C331" s="228"/>
      <c r="D331" s="220" t="s">
        <v>151</v>
      </c>
      <c r="E331" s="229" t="s">
        <v>19</v>
      </c>
      <c r="F331" s="230" t="s">
        <v>461</v>
      </c>
      <c r="G331" s="228"/>
      <c r="H331" s="229" t="s">
        <v>19</v>
      </c>
      <c r="I331" s="231"/>
      <c r="J331" s="228"/>
      <c r="K331" s="228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151</v>
      </c>
      <c r="AU331" s="236" t="s">
        <v>80</v>
      </c>
      <c r="AV331" s="13" t="s">
        <v>76</v>
      </c>
      <c r="AW331" s="13" t="s">
        <v>33</v>
      </c>
      <c r="AX331" s="13" t="s">
        <v>71</v>
      </c>
      <c r="AY331" s="236" t="s">
        <v>138</v>
      </c>
    </row>
    <row r="332" s="13" customFormat="1">
      <c r="A332" s="13"/>
      <c r="B332" s="227"/>
      <c r="C332" s="228"/>
      <c r="D332" s="220" t="s">
        <v>151</v>
      </c>
      <c r="E332" s="229" t="s">
        <v>19</v>
      </c>
      <c r="F332" s="230" t="s">
        <v>462</v>
      </c>
      <c r="G332" s="228"/>
      <c r="H332" s="229" t="s">
        <v>19</v>
      </c>
      <c r="I332" s="231"/>
      <c r="J332" s="228"/>
      <c r="K332" s="228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151</v>
      </c>
      <c r="AU332" s="236" t="s">
        <v>80</v>
      </c>
      <c r="AV332" s="13" t="s">
        <v>76</v>
      </c>
      <c r="AW332" s="13" t="s">
        <v>33</v>
      </c>
      <c r="AX332" s="13" t="s">
        <v>71</v>
      </c>
      <c r="AY332" s="236" t="s">
        <v>138</v>
      </c>
    </row>
    <row r="333" s="14" customFormat="1">
      <c r="A333" s="14"/>
      <c r="B333" s="237"/>
      <c r="C333" s="238"/>
      <c r="D333" s="220" t="s">
        <v>151</v>
      </c>
      <c r="E333" s="239" t="s">
        <v>19</v>
      </c>
      <c r="F333" s="240" t="s">
        <v>463</v>
      </c>
      <c r="G333" s="238"/>
      <c r="H333" s="241">
        <v>0.047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151</v>
      </c>
      <c r="AU333" s="247" t="s">
        <v>80</v>
      </c>
      <c r="AV333" s="14" t="s">
        <v>80</v>
      </c>
      <c r="AW333" s="14" t="s">
        <v>33</v>
      </c>
      <c r="AX333" s="14" t="s">
        <v>71</v>
      </c>
      <c r="AY333" s="247" t="s">
        <v>138</v>
      </c>
    </row>
    <row r="334" s="15" customFormat="1">
      <c r="A334" s="15"/>
      <c r="B334" s="248"/>
      <c r="C334" s="249"/>
      <c r="D334" s="220" t="s">
        <v>151</v>
      </c>
      <c r="E334" s="250" t="s">
        <v>19</v>
      </c>
      <c r="F334" s="251" t="s">
        <v>156</v>
      </c>
      <c r="G334" s="249"/>
      <c r="H334" s="252">
        <v>0.26300000000000001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151</v>
      </c>
      <c r="AU334" s="258" t="s">
        <v>80</v>
      </c>
      <c r="AV334" s="15" t="s">
        <v>145</v>
      </c>
      <c r="AW334" s="15" t="s">
        <v>33</v>
      </c>
      <c r="AX334" s="15" t="s">
        <v>76</v>
      </c>
      <c r="AY334" s="258" t="s">
        <v>138</v>
      </c>
    </row>
    <row r="335" s="2" customFormat="1" ht="16.5" customHeight="1">
      <c r="A335" s="41"/>
      <c r="B335" s="42"/>
      <c r="C335" s="207" t="s">
        <v>464</v>
      </c>
      <c r="D335" s="207" t="s">
        <v>140</v>
      </c>
      <c r="E335" s="208" t="s">
        <v>465</v>
      </c>
      <c r="F335" s="209" t="s">
        <v>466</v>
      </c>
      <c r="G335" s="210" t="s">
        <v>166</v>
      </c>
      <c r="H335" s="211">
        <v>1.256</v>
      </c>
      <c r="I335" s="212"/>
      <c r="J335" s="213">
        <f>ROUND(I335*H335,2)</f>
        <v>0</v>
      </c>
      <c r="K335" s="209" t="s">
        <v>144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2.5019800000000001</v>
      </c>
      <c r="R335" s="216">
        <f>Q335*H335</f>
        <v>3.1424868800000003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145</v>
      </c>
      <c r="AT335" s="218" t="s">
        <v>140</v>
      </c>
      <c r="AU335" s="218" t="s">
        <v>80</v>
      </c>
      <c r="AY335" s="20" t="s">
        <v>138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80</v>
      </c>
      <c r="BK335" s="219">
        <f>ROUND(I335*H335,2)</f>
        <v>0</v>
      </c>
      <c r="BL335" s="20" t="s">
        <v>145</v>
      </c>
      <c r="BM335" s="218" t="s">
        <v>467</v>
      </c>
    </row>
    <row r="336" s="2" customFormat="1">
      <c r="A336" s="41"/>
      <c r="B336" s="42"/>
      <c r="C336" s="43"/>
      <c r="D336" s="220" t="s">
        <v>147</v>
      </c>
      <c r="E336" s="43"/>
      <c r="F336" s="221" t="s">
        <v>468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147</v>
      </c>
      <c r="AU336" s="20" t="s">
        <v>80</v>
      </c>
    </row>
    <row r="337" s="2" customFormat="1">
      <c r="A337" s="41"/>
      <c r="B337" s="42"/>
      <c r="C337" s="43"/>
      <c r="D337" s="225" t="s">
        <v>149</v>
      </c>
      <c r="E337" s="43"/>
      <c r="F337" s="226" t="s">
        <v>469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149</v>
      </c>
      <c r="AU337" s="20" t="s">
        <v>80</v>
      </c>
    </row>
    <row r="338" s="14" customFormat="1">
      <c r="A338" s="14"/>
      <c r="B338" s="237"/>
      <c r="C338" s="238"/>
      <c r="D338" s="220" t="s">
        <v>151</v>
      </c>
      <c r="E338" s="239" t="s">
        <v>19</v>
      </c>
      <c r="F338" s="240" t="s">
        <v>470</v>
      </c>
      <c r="G338" s="238"/>
      <c r="H338" s="241">
        <v>1.256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151</v>
      </c>
      <c r="AU338" s="247" t="s">
        <v>80</v>
      </c>
      <c r="AV338" s="14" t="s">
        <v>80</v>
      </c>
      <c r="AW338" s="14" t="s">
        <v>33</v>
      </c>
      <c r="AX338" s="14" t="s">
        <v>76</v>
      </c>
      <c r="AY338" s="247" t="s">
        <v>138</v>
      </c>
    </row>
    <row r="339" s="2" customFormat="1" ht="16.5" customHeight="1">
      <c r="A339" s="41"/>
      <c r="B339" s="42"/>
      <c r="C339" s="207" t="s">
        <v>471</v>
      </c>
      <c r="D339" s="207" t="s">
        <v>140</v>
      </c>
      <c r="E339" s="208" t="s">
        <v>472</v>
      </c>
      <c r="F339" s="209" t="s">
        <v>473</v>
      </c>
      <c r="G339" s="210" t="s">
        <v>143</v>
      </c>
      <c r="H339" s="211">
        <v>6.2800000000000002</v>
      </c>
      <c r="I339" s="212"/>
      <c r="J339" s="213">
        <f>ROUND(I339*H339,2)</f>
        <v>0</v>
      </c>
      <c r="K339" s="209" t="s">
        <v>144</v>
      </c>
      <c r="L339" s="47"/>
      <c r="M339" s="214" t="s">
        <v>19</v>
      </c>
      <c r="N339" s="215" t="s">
        <v>43</v>
      </c>
      <c r="O339" s="87"/>
      <c r="P339" s="216">
        <f>O339*H339</f>
        <v>0</v>
      </c>
      <c r="Q339" s="216">
        <v>0.011169999999999999</v>
      </c>
      <c r="R339" s="216">
        <f>Q339*H339</f>
        <v>0.070147600000000004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145</v>
      </c>
      <c r="AT339" s="218" t="s">
        <v>140</v>
      </c>
      <c r="AU339" s="218" t="s">
        <v>80</v>
      </c>
      <c r="AY339" s="20" t="s">
        <v>138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80</v>
      </c>
      <c r="BK339" s="219">
        <f>ROUND(I339*H339,2)</f>
        <v>0</v>
      </c>
      <c r="BL339" s="20" t="s">
        <v>145</v>
      </c>
      <c r="BM339" s="218" t="s">
        <v>474</v>
      </c>
    </row>
    <row r="340" s="2" customFormat="1">
      <c r="A340" s="41"/>
      <c r="B340" s="42"/>
      <c r="C340" s="43"/>
      <c r="D340" s="220" t="s">
        <v>147</v>
      </c>
      <c r="E340" s="43"/>
      <c r="F340" s="221" t="s">
        <v>475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147</v>
      </c>
      <c r="AU340" s="20" t="s">
        <v>80</v>
      </c>
    </row>
    <row r="341" s="2" customFormat="1">
      <c r="A341" s="41"/>
      <c r="B341" s="42"/>
      <c r="C341" s="43"/>
      <c r="D341" s="225" t="s">
        <v>149</v>
      </c>
      <c r="E341" s="43"/>
      <c r="F341" s="226" t="s">
        <v>476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149</v>
      </c>
      <c r="AU341" s="20" t="s">
        <v>80</v>
      </c>
    </row>
    <row r="342" s="14" customFormat="1">
      <c r="A342" s="14"/>
      <c r="B342" s="237"/>
      <c r="C342" s="238"/>
      <c r="D342" s="220" t="s">
        <v>151</v>
      </c>
      <c r="E342" s="239" t="s">
        <v>19</v>
      </c>
      <c r="F342" s="240" t="s">
        <v>477</v>
      </c>
      <c r="G342" s="238"/>
      <c r="H342" s="241">
        <v>6.2800000000000002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151</v>
      </c>
      <c r="AU342" s="247" t="s">
        <v>80</v>
      </c>
      <c r="AV342" s="14" t="s">
        <v>80</v>
      </c>
      <c r="AW342" s="14" t="s">
        <v>33</v>
      </c>
      <c r="AX342" s="14" t="s">
        <v>76</v>
      </c>
      <c r="AY342" s="247" t="s">
        <v>138</v>
      </c>
    </row>
    <row r="343" s="2" customFormat="1" ht="16.5" customHeight="1">
      <c r="A343" s="41"/>
      <c r="B343" s="42"/>
      <c r="C343" s="207" t="s">
        <v>478</v>
      </c>
      <c r="D343" s="207" t="s">
        <v>140</v>
      </c>
      <c r="E343" s="208" t="s">
        <v>479</v>
      </c>
      <c r="F343" s="209" t="s">
        <v>480</v>
      </c>
      <c r="G343" s="210" t="s">
        <v>143</v>
      </c>
      <c r="H343" s="211">
        <v>6.2800000000000002</v>
      </c>
      <c r="I343" s="212"/>
      <c r="J343" s="213">
        <f>ROUND(I343*H343,2)</f>
        <v>0</v>
      </c>
      <c r="K343" s="209" t="s">
        <v>144</v>
      </c>
      <c r="L343" s="47"/>
      <c r="M343" s="214" t="s">
        <v>19</v>
      </c>
      <c r="N343" s="215" t="s">
        <v>43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145</v>
      </c>
      <c r="AT343" s="218" t="s">
        <v>140</v>
      </c>
      <c r="AU343" s="218" t="s">
        <v>80</v>
      </c>
      <c r="AY343" s="20" t="s">
        <v>138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80</v>
      </c>
      <c r="BK343" s="219">
        <f>ROUND(I343*H343,2)</f>
        <v>0</v>
      </c>
      <c r="BL343" s="20" t="s">
        <v>145</v>
      </c>
      <c r="BM343" s="218" t="s">
        <v>481</v>
      </c>
    </row>
    <row r="344" s="2" customFormat="1">
      <c r="A344" s="41"/>
      <c r="B344" s="42"/>
      <c r="C344" s="43"/>
      <c r="D344" s="220" t="s">
        <v>147</v>
      </c>
      <c r="E344" s="43"/>
      <c r="F344" s="221" t="s">
        <v>482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147</v>
      </c>
      <c r="AU344" s="20" t="s">
        <v>80</v>
      </c>
    </row>
    <row r="345" s="2" customFormat="1">
      <c r="A345" s="41"/>
      <c r="B345" s="42"/>
      <c r="C345" s="43"/>
      <c r="D345" s="225" t="s">
        <v>149</v>
      </c>
      <c r="E345" s="43"/>
      <c r="F345" s="226" t="s">
        <v>483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149</v>
      </c>
      <c r="AU345" s="20" t="s">
        <v>80</v>
      </c>
    </row>
    <row r="346" s="2" customFormat="1" ht="24.15" customHeight="1">
      <c r="A346" s="41"/>
      <c r="B346" s="42"/>
      <c r="C346" s="207" t="s">
        <v>484</v>
      </c>
      <c r="D346" s="207" t="s">
        <v>140</v>
      </c>
      <c r="E346" s="208" t="s">
        <v>485</v>
      </c>
      <c r="F346" s="209" t="s">
        <v>486</v>
      </c>
      <c r="G346" s="210" t="s">
        <v>202</v>
      </c>
      <c r="H346" s="211">
        <v>0.126</v>
      </c>
      <c r="I346" s="212"/>
      <c r="J346" s="213">
        <f>ROUND(I346*H346,2)</f>
        <v>0</v>
      </c>
      <c r="K346" s="209" t="s">
        <v>144</v>
      </c>
      <c r="L346" s="47"/>
      <c r="M346" s="214" t="s">
        <v>19</v>
      </c>
      <c r="N346" s="215" t="s">
        <v>43</v>
      </c>
      <c r="O346" s="87"/>
      <c r="P346" s="216">
        <f>O346*H346</f>
        <v>0</v>
      </c>
      <c r="Q346" s="216">
        <v>1.05291</v>
      </c>
      <c r="R346" s="216">
        <f>Q346*H346</f>
        <v>0.13266665999999999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145</v>
      </c>
      <c r="AT346" s="218" t="s">
        <v>140</v>
      </c>
      <c r="AU346" s="218" t="s">
        <v>80</v>
      </c>
      <c r="AY346" s="20" t="s">
        <v>138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80</v>
      </c>
      <c r="BK346" s="219">
        <f>ROUND(I346*H346,2)</f>
        <v>0</v>
      </c>
      <c r="BL346" s="20" t="s">
        <v>145</v>
      </c>
      <c r="BM346" s="218" t="s">
        <v>487</v>
      </c>
    </row>
    <row r="347" s="2" customFormat="1">
      <c r="A347" s="41"/>
      <c r="B347" s="42"/>
      <c r="C347" s="43"/>
      <c r="D347" s="220" t="s">
        <v>147</v>
      </c>
      <c r="E347" s="43"/>
      <c r="F347" s="221" t="s">
        <v>488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147</v>
      </c>
      <c r="AU347" s="20" t="s">
        <v>80</v>
      </c>
    </row>
    <row r="348" s="2" customFormat="1">
      <c r="A348" s="41"/>
      <c r="B348" s="42"/>
      <c r="C348" s="43"/>
      <c r="D348" s="225" t="s">
        <v>149</v>
      </c>
      <c r="E348" s="43"/>
      <c r="F348" s="226" t="s">
        <v>489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149</v>
      </c>
      <c r="AU348" s="20" t="s">
        <v>80</v>
      </c>
    </row>
    <row r="349" s="14" customFormat="1">
      <c r="A349" s="14"/>
      <c r="B349" s="237"/>
      <c r="C349" s="238"/>
      <c r="D349" s="220" t="s">
        <v>151</v>
      </c>
      <c r="E349" s="239" t="s">
        <v>19</v>
      </c>
      <c r="F349" s="240" t="s">
        <v>490</v>
      </c>
      <c r="G349" s="238"/>
      <c r="H349" s="241">
        <v>0.126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151</v>
      </c>
      <c r="AU349" s="247" t="s">
        <v>80</v>
      </c>
      <c r="AV349" s="14" t="s">
        <v>80</v>
      </c>
      <c r="AW349" s="14" t="s">
        <v>33</v>
      </c>
      <c r="AX349" s="14" t="s">
        <v>76</v>
      </c>
      <c r="AY349" s="247" t="s">
        <v>138</v>
      </c>
    </row>
    <row r="350" s="12" customFormat="1" ht="22.8" customHeight="1">
      <c r="A350" s="12"/>
      <c r="B350" s="191"/>
      <c r="C350" s="192"/>
      <c r="D350" s="193" t="s">
        <v>70</v>
      </c>
      <c r="E350" s="205" t="s">
        <v>178</v>
      </c>
      <c r="F350" s="205" t="s">
        <v>491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SUM(P351:P362)</f>
        <v>0</v>
      </c>
      <c r="Q350" s="199"/>
      <c r="R350" s="200">
        <f>SUM(R351:R362)</f>
        <v>26.150620400000001</v>
      </c>
      <c r="S350" s="199"/>
      <c r="T350" s="201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76</v>
      </c>
      <c r="AT350" s="203" t="s">
        <v>70</v>
      </c>
      <c r="AU350" s="203" t="s">
        <v>76</v>
      </c>
      <c r="AY350" s="202" t="s">
        <v>138</v>
      </c>
      <c r="BK350" s="204">
        <f>SUM(BK351:BK362)</f>
        <v>0</v>
      </c>
    </row>
    <row r="351" s="2" customFormat="1" ht="24.15" customHeight="1">
      <c r="A351" s="41"/>
      <c r="B351" s="42"/>
      <c r="C351" s="207" t="s">
        <v>492</v>
      </c>
      <c r="D351" s="207" t="s">
        <v>140</v>
      </c>
      <c r="E351" s="208" t="s">
        <v>493</v>
      </c>
      <c r="F351" s="209" t="s">
        <v>494</v>
      </c>
      <c r="G351" s="210" t="s">
        <v>143</v>
      </c>
      <c r="H351" s="211">
        <v>26.02</v>
      </c>
      <c r="I351" s="212"/>
      <c r="J351" s="213">
        <f>ROUND(I351*H351,2)</f>
        <v>0</v>
      </c>
      <c r="K351" s="209" t="s">
        <v>144</v>
      </c>
      <c r="L351" s="47"/>
      <c r="M351" s="214" t="s">
        <v>19</v>
      </c>
      <c r="N351" s="215" t="s">
        <v>43</v>
      </c>
      <c r="O351" s="87"/>
      <c r="P351" s="216">
        <f>O351*H351</f>
        <v>0</v>
      </c>
      <c r="Q351" s="216">
        <v>0.27900000000000003</v>
      </c>
      <c r="R351" s="216">
        <f>Q351*H351</f>
        <v>7.2595800000000006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145</v>
      </c>
      <c r="AT351" s="218" t="s">
        <v>140</v>
      </c>
      <c r="AU351" s="218" t="s">
        <v>80</v>
      </c>
      <c r="AY351" s="20" t="s">
        <v>138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80</v>
      </c>
      <c r="BK351" s="219">
        <f>ROUND(I351*H351,2)</f>
        <v>0</v>
      </c>
      <c r="BL351" s="20" t="s">
        <v>145</v>
      </c>
      <c r="BM351" s="218" t="s">
        <v>495</v>
      </c>
    </row>
    <row r="352" s="2" customFormat="1">
      <c r="A352" s="41"/>
      <c r="B352" s="42"/>
      <c r="C352" s="43"/>
      <c r="D352" s="220" t="s">
        <v>147</v>
      </c>
      <c r="E352" s="43"/>
      <c r="F352" s="221" t="s">
        <v>496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147</v>
      </c>
      <c r="AU352" s="20" t="s">
        <v>80</v>
      </c>
    </row>
    <row r="353" s="2" customFormat="1">
      <c r="A353" s="41"/>
      <c r="B353" s="42"/>
      <c r="C353" s="43"/>
      <c r="D353" s="225" t="s">
        <v>149</v>
      </c>
      <c r="E353" s="43"/>
      <c r="F353" s="226" t="s">
        <v>497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149</v>
      </c>
      <c r="AU353" s="20" t="s">
        <v>80</v>
      </c>
    </row>
    <row r="354" s="2" customFormat="1" ht="24.15" customHeight="1">
      <c r="A354" s="41"/>
      <c r="B354" s="42"/>
      <c r="C354" s="207" t="s">
        <v>498</v>
      </c>
      <c r="D354" s="207" t="s">
        <v>140</v>
      </c>
      <c r="E354" s="208" t="s">
        <v>499</v>
      </c>
      <c r="F354" s="209" t="s">
        <v>500</v>
      </c>
      <c r="G354" s="210" t="s">
        <v>143</v>
      </c>
      <c r="H354" s="211">
        <v>26.02</v>
      </c>
      <c r="I354" s="212"/>
      <c r="J354" s="213">
        <f>ROUND(I354*H354,2)</f>
        <v>0</v>
      </c>
      <c r="K354" s="209" t="s">
        <v>144</v>
      </c>
      <c r="L354" s="47"/>
      <c r="M354" s="214" t="s">
        <v>19</v>
      </c>
      <c r="N354" s="215" t="s">
        <v>43</v>
      </c>
      <c r="O354" s="87"/>
      <c r="P354" s="216">
        <f>O354*H354</f>
        <v>0</v>
      </c>
      <c r="Q354" s="216">
        <v>0.496</v>
      </c>
      <c r="R354" s="216">
        <f>Q354*H354</f>
        <v>12.90592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145</v>
      </c>
      <c r="AT354" s="218" t="s">
        <v>140</v>
      </c>
      <c r="AU354" s="218" t="s">
        <v>80</v>
      </c>
      <c r="AY354" s="20" t="s">
        <v>138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80</v>
      </c>
      <c r="BK354" s="219">
        <f>ROUND(I354*H354,2)</f>
        <v>0</v>
      </c>
      <c r="BL354" s="20" t="s">
        <v>145</v>
      </c>
      <c r="BM354" s="218" t="s">
        <v>501</v>
      </c>
    </row>
    <row r="355" s="2" customFormat="1">
      <c r="A355" s="41"/>
      <c r="B355" s="42"/>
      <c r="C355" s="43"/>
      <c r="D355" s="220" t="s">
        <v>147</v>
      </c>
      <c r="E355" s="43"/>
      <c r="F355" s="221" t="s">
        <v>502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147</v>
      </c>
      <c r="AU355" s="20" t="s">
        <v>80</v>
      </c>
    </row>
    <row r="356" s="2" customFormat="1">
      <c r="A356" s="41"/>
      <c r="B356" s="42"/>
      <c r="C356" s="43"/>
      <c r="D356" s="225" t="s">
        <v>149</v>
      </c>
      <c r="E356" s="43"/>
      <c r="F356" s="226" t="s">
        <v>503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149</v>
      </c>
      <c r="AU356" s="20" t="s">
        <v>80</v>
      </c>
    </row>
    <row r="357" s="2" customFormat="1" ht="24.15" customHeight="1">
      <c r="A357" s="41"/>
      <c r="B357" s="42"/>
      <c r="C357" s="207" t="s">
        <v>504</v>
      </c>
      <c r="D357" s="207" t="s">
        <v>140</v>
      </c>
      <c r="E357" s="208" t="s">
        <v>505</v>
      </c>
      <c r="F357" s="209" t="s">
        <v>506</v>
      </c>
      <c r="G357" s="210" t="s">
        <v>143</v>
      </c>
      <c r="H357" s="211">
        <v>26.02</v>
      </c>
      <c r="I357" s="212"/>
      <c r="J357" s="213">
        <f>ROUND(I357*H357,2)</f>
        <v>0</v>
      </c>
      <c r="K357" s="209" t="s">
        <v>144</v>
      </c>
      <c r="L357" s="47"/>
      <c r="M357" s="214" t="s">
        <v>19</v>
      </c>
      <c r="N357" s="215" t="s">
        <v>43</v>
      </c>
      <c r="O357" s="87"/>
      <c r="P357" s="216">
        <f>O357*H357</f>
        <v>0</v>
      </c>
      <c r="Q357" s="216">
        <v>0.089219999999999994</v>
      </c>
      <c r="R357" s="216">
        <f>Q357*H357</f>
        <v>2.3215043999999998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145</v>
      </c>
      <c r="AT357" s="218" t="s">
        <v>140</v>
      </c>
      <c r="AU357" s="218" t="s">
        <v>80</v>
      </c>
      <c r="AY357" s="20" t="s">
        <v>138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80</v>
      </c>
      <c r="BK357" s="219">
        <f>ROUND(I357*H357,2)</f>
        <v>0</v>
      </c>
      <c r="BL357" s="20" t="s">
        <v>145</v>
      </c>
      <c r="BM357" s="218" t="s">
        <v>507</v>
      </c>
    </row>
    <row r="358" s="2" customFormat="1">
      <c r="A358" s="41"/>
      <c r="B358" s="42"/>
      <c r="C358" s="43"/>
      <c r="D358" s="220" t="s">
        <v>147</v>
      </c>
      <c r="E358" s="43"/>
      <c r="F358" s="221" t="s">
        <v>508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147</v>
      </c>
      <c r="AU358" s="20" t="s">
        <v>80</v>
      </c>
    </row>
    <row r="359" s="2" customFormat="1">
      <c r="A359" s="41"/>
      <c r="B359" s="42"/>
      <c r="C359" s="43"/>
      <c r="D359" s="225" t="s">
        <v>149</v>
      </c>
      <c r="E359" s="43"/>
      <c r="F359" s="226" t="s">
        <v>509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149</v>
      </c>
      <c r="AU359" s="20" t="s">
        <v>80</v>
      </c>
    </row>
    <row r="360" s="2" customFormat="1" ht="24.15" customHeight="1">
      <c r="A360" s="41"/>
      <c r="B360" s="42"/>
      <c r="C360" s="270" t="s">
        <v>510</v>
      </c>
      <c r="D360" s="270" t="s">
        <v>511</v>
      </c>
      <c r="E360" s="271" t="s">
        <v>512</v>
      </c>
      <c r="F360" s="272" t="s">
        <v>513</v>
      </c>
      <c r="G360" s="273" t="s">
        <v>143</v>
      </c>
      <c r="H360" s="274">
        <v>28.622</v>
      </c>
      <c r="I360" s="275"/>
      <c r="J360" s="276">
        <f>ROUND(I360*H360,2)</f>
        <v>0</v>
      </c>
      <c r="K360" s="272" t="s">
        <v>514</v>
      </c>
      <c r="L360" s="277"/>
      <c r="M360" s="278" t="s">
        <v>19</v>
      </c>
      <c r="N360" s="279" t="s">
        <v>43</v>
      </c>
      <c r="O360" s="87"/>
      <c r="P360" s="216">
        <f>O360*H360</f>
        <v>0</v>
      </c>
      <c r="Q360" s="216">
        <v>0.128</v>
      </c>
      <c r="R360" s="216">
        <f>Q360*H360</f>
        <v>3.6636160000000002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199</v>
      </c>
      <c r="AT360" s="218" t="s">
        <v>511</v>
      </c>
      <c r="AU360" s="218" t="s">
        <v>80</v>
      </c>
      <c r="AY360" s="20" t="s">
        <v>138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80</v>
      </c>
      <c r="BK360" s="219">
        <f>ROUND(I360*H360,2)</f>
        <v>0</v>
      </c>
      <c r="BL360" s="20" t="s">
        <v>145</v>
      </c>
      <c r="BM360" s="218" t="s">
        <v>515</v>
      </c>
    </row>
    <row r="361" s="2" customFormat="1">
      <c r="A361" s="41"/>
      <c r="B361" s="42"/>
      <c r="C361" s="43"/>
      <c r="D361" s="220" t="s">
        <v>147</v>
      </c>
      <c r="E361" s="43"/>
      <c r="F361" s="221" t="s">
        <v>513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147</v>
      </c>
      <c r="AU361" s="20" t="s">
        <v>80</v>
      </c>
    </row>
    <row r="362" s="14" customFormat="1">
      <c r="A362" s="14"/>
      <c r="B362" s="237"/>
      <c r="C362" s="238"/>
      <c r="D362" s="220" t="s">
        <v>151</v>
      </c>
      <c r="E362" s="238"/>
      <c r="F362" s="240" t="s">
        <v>516</v>
      </c>
      <c r="G362" s="238"/>
      <c r="H362" s="241">
        <v>28.622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151</v>
      </c>
      <c r="AU362" s="247" t="s">
        <v>80</v>
      </c>
      <c r="AV362" s="14" t="s">
        <v>80</v>
      </c>
      <c r="AW362" s="14" t="s">
        <v>4</v>
      </c>
      <c r="AX362" s="14" t="s">
        <v>76</v>
      </c>
      <c r="AY362" s="247" t="s">
        <v>138</v>
      </c>
    </row>
    <row r="363" s="12" customFormat="1" ht="22.8" customHeight="1">
      <c r="A363" s="12"/>
      <c r="B363" s="191"/>
      <c r="C363" s="192"/>
      <c r="D363" s="193" t="s">
        <v>70</v>
      </c>
      <c r="E363" s="205" t="s">
        <v>186</v>
      </c>
      <c r="F363" s="205" t="s">
        <v>517</v>
      </c>
      <c r="G363" s="192"/>
      <c r="H363" s="192"/>
      <c r="I363" s="195"/>
      <c r="J363" s="206">
        <f>BK363</f>
        <v>0</v>
      </c>
      <c r="K363" s="192"/>
      <c r="L363" s="197"/>
      <c r="M363" s="198"/>
      <c r="N363" s="199"/>
      <c r="O363" s="199"/>
      <c r="P363" s="200">
        <f>SUM(P364:P534)</f>
        <v>0</v>
      </c>
      <c r="Q363" s="199"/>
      <c r="R363" s="200">
        <f>SUM(R364:R534)</f>
        <v>12.193945569999999</v>
      </c>
      <c r="S363" s="199"/>
      <c r="T363" s="201">
        <f>SUM(T364:T534)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2" t="s">
        <v>76</v>
      </c>
      <c r="AT363" s="203" t="s">
        <v>70</v>
      </c>
      <c r="AU363" s="203" t="s">
        <v>76</v>
      </c>
      <c r="AY363" s="202" t="s">
        <v>138</v>
      </c>
      <c r="BK363" s="204">
        <f>SUM(BK364:BK534)</f>
        <v>0</v>
      </c>
    </row>
    <row r="364" s="2" customFormat="1" ht="24.15" customHeight="1">
      <c r="A364" s="41"/>
      <c r="B364" s="42"/>
      <c r="C364" s="207" t="s">
        <v>518</v>
      </c>
      <c r="D364" s="207" t="s">
        <v>140</v>
      </c>
      <c r="E364" s="208" t="s">
        <v>519</v>
      </c>
      <c r="F364" s="209" t="s">
        <v>520</v>
      </c>
      <c r="G364" s="210" t="s">
        <v>143</v>
      </c>
      <c r="H364" s="211">
        <v>69.203999999999994</v>
      </c>
      <c r="I364" s="212"/>
      <c r="J364" s="213">
        <f>ROUND(I364*H364,2)</f>
        <v>0</v>
      </c>
      <c r="K364" s="209" t="s">
        <v>144</v>
      </c>
      <c r="L364" s="47"/>
      <c r="M364" s="214" t="s">
        <v>19</v>
      </c>
      <c r="N364" s="215" t="s">
        <v>43</v>
      </c>
      <c r="O364" s="87"/>
      <c r="P364" s="216">
        <f>O364*H364</f>
        <v>0</v>
      </c>
      <c r="Q364" s="216">
        <v>0.0073499999999999998</v>
      </c>
      <c r="R364" s="216">
        <f>Q364*H364</f>
        <v>0.50864939999999992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145</v>
      </c>
      <c r="AT364" s="218" t="s">
        <v>140</v>
      </c>
      <c r="AU364" s="218" t="s">
        <v>80</v>
      </c>
      <c r="AY364" s="20" t="s">
        <v>138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80</v>
      </c>
      <c r="BK364" s="219">
        <f>ROUND(I364*H364,2)</f>
        <v>0</v>
      </c>
      <c r="BL364" s="20" t="s">
        <v>145</v>
      </c>
      <c r="BM364" s="218" t="s">
        <v>521</v>
      </c>
    </row>
    <row r="365" s="2" customFormat="1">
      <c r="A365" s="41"/>
      <c r="B365" s="42"/>
      <c r="C365" s="43"/>
      <c r="D365" s="220" t="s">
        <v>147</v>
      </c>
      <c r="E365" s="43"/>
      <c r="F365" s="221" t="s">
        <v>522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147</v>
      </c>
      <c r="AU365" s="20" t="s">
        <v>80</v>
      </c>
    </row>
    <row r="366" s="2" customFormat="1">
      <c r="A366" s="41"/>
      <c r="B366" s="42"/>
      <c r="C366" s="43"/>
      <c r="D366" s="225" t="s">
        <v>149</v>
      </c>
      <c r="E366" s="43"/>
      <c r="F366" s="226" t="s">
        <v>523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149</v>
      </c>
      <c r="AU366" s="20" t="s">
        <v>80</v>
      </c>
    </row>
    <row r="367" s="13" customFormat="1">
      <c r="A367" s="13"/>
      <c r="B367" s="227"/>
      <c r="C367" s="228"/>
      <c r="D367" s="220" t="s">
        <v>151</v>
      </c>
      <c r="E367" s="229" t="s">
        <v>19</v>
      </c>
      <c r="F367" s="230" t="s">
        <v>524</v>
      </c>
      <c r="G367" s="228"/>
      <c r="H367" s="229" t="s">
        <v>19</v>
      </c>
      <c r="I367" s="231"/>
      <c r="J367" s="228"/>
      <c r="K367" s="228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151</v>
      </c>
      <c r="AU367" s="236" t="s">
        <v>80</v>
      </c>
      <c r="AV367" s="13" t="s">
        <v>76</v>
      </c>
      <c r="AW367" s="13" t="s">
        <v>33</v>
      </c>
      <c r="AX367" s="13" t="s">
        <v>71</v>
      </c>
      <c r="AY367" s="236" t="s">
        <v>138</v>
      </c>
    </row>
    <row r="368" s="14" customFormat="1">
      <c r="A368" s="14"/>
      <c r="B368" s="237"/>
      <c r="C368" s="238"/>
      <c r="D368" s="220" t="s">
        <v>151</v>
      </c>
      <c r="E368" s="239" t="s">
        <v>19</v>
      </c>
      <c r="F368" s="240" t="s">
        <v>525</v>
      </c>
      <c r="G368" s="238"/>
      <c r="H368" s="241">
        <v>51.444000000000003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151</v>
      </c>
      <c r="AU368" s="247" t="s">
        <v>80</v>
      </c>
      <c r="AV368" s="14" t="s">
        <v>80</v>
      </c>
      <c r="AW368" s="14" t="s">
        <v>33</v>
      </c>
      <c r="AX368" s="14" t="s">
        <v>71</v>
      </c>
      <c r="AY368" s="247" t="s">
        <v>138</v>
      </c>
    </row>
    <row r="369" s="14" customFormat="1">
      <c r="A369" s="14"/>
      <c r="B369" s="237"/>
      <c r="C369" s="238"/>
      <c r="D369" s="220" t="s">
        <v>151</v>
      </c>
      <c r="E369" s="239" t="s">
        <v>19</v>
      </c>
      <c r="F369" s="240" t="s">
        <v>526</v>
      </c>
      <c r="G369" s="238"/>
      <c r="H369" s="241">
        <v>17.760000000000002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151</v>
      </c>
      <c r="AU369" s="247" t="s">
        <v>80</v>
      </c>
      <c r="AV369" s="14" t="s">
        <v>80</v>
      </c>
      <c r="AW369" s="14" t="s">
        <v>33</v>
      </c>
      <c r="AX369" s="14" t="s">
        <v>71</v>
      </c>
      <c r="AY369" s="247" t="s">
        <v>138</v>
      </c>
    </row>
    <row r="370" s="15" customFormat="1">
      <c r="A370" s="15"/>
      <c r="B370" s="248"/>
      <c r="C370" s="249"/>
      <c r="D370" s="220" t="s">
        <v>151</v>
      </c>
      <c r="E370" s="250" t="s">
        <v>19</v>
      </c>
      <c r="F370" s="251" t="s">
        <v>156</v>
      </c>
      <c r="G370" s="249"/>
      <c r="H370" s="252">
        <v>69.204000000000008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151</v>
      </c>
      <c r="AU370" s="258" t="s">
        <v>80</v>
      </c>
      <c r="AV370" s="15" t="s">
        <v>145</v>
      </c>
      <c r="AW370" s="15" t="s">
        <v>33</v>
      </c>
      <c r="AX370" s="15" t="s">
        <v>76</v>
      </c>
      <c r="AY370" s="258" t="s">
        <v>138</v>
      </c>
    </row>
    <row r="371" s="2" customFormat="1" ht="24.15" customHeight="1">
      <c r="A371" s="41"/>
      <c r="B371" s="42"/>
      <c r="C371" s="207" t="s">
        <v>527</v>
      </c>
      <c r="D371" s="207" t="s">
        <v>140</v>
      </c>
      <c r="E371" s="208" t="s">
        <v>528</v>
      </c>
      <c r="F371" s="209" t="s">
        <v>529</v>
      </c>
      <c r="G371" s="210" t="s">
        <v>143</v>
      </c>
      <c r="H371" s="211">
        <v>51.444000000000003</v>
      </c>
      <c r="I371" s="212"/>
      <c r="J371" s="213">
        <f>ROUND(I371*H371,2)</f>
        <v>0</v>
      </c>
      <c r="K371" s="209" t="s">
        <v>144</v>
      </c>
      <c r="L371" s="47"/>
      <c r="M371" s="214" t="s">
        <v>19</v>
      </c>
      <c r="N371" s="215" t="s">
        <v>43</v>
      </c>
      <c r="O371" s="87"/>
      <c r="P371" s="216">
        <f>O371*H371</f>
        <v>0</v>
      </c>
      <c r="Q371" s="216">
        <v>0.016279999999999999</v>
      </c>
      <c r="R371" s="216">
        <f>Q371*H371</f>
        <v>0.83750831999999997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145</v>
      </c>
      <c r="AT371" s="218" t="s">
        <v>140</v>
      </c>
      <c r="AU371" s="218" t="s">
        <v>80</v>
      </c>
      <c r="AY371" s="20" t="s">
        <v>138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80</v>
      </c>
      <c r="BK371" s="219">
        <f>ROUND(I371*H371,2)</f>
        <v>0</v>
      </c>
      <c r="BL371" s="20" t="s">
        <v>145</v>
      </c>
      <c r="BM371" s="218" t="s">
        <v>530</v>
      </c>
    </row>
    <row r="372" s="2" customFormat="1">
      <c r="A372" s="41"/>
      <c r="B372" s="42"/>
      <c r="C372" s="43"/>
      <c r="D372" s="220" t="s">
        <v>147</v>
      </c>
      <c r="E372" s="43"/>
      <c r="F372" s="221" t="s">
        <v>531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147</v>
      </c>
      <c r="AU372" s="20" t="s">
        <v>80</v>
      </c>
    </row>
    <row r="373" s="2" customFormat="1">
      <c r="A373" s="41"/>
      <c r="B373" s="42"/>
      <c r="C373" s="43"/>
      <c r="D373" s="225" t="s">
        <v>149</v>
      </c>
      <c r="E373" s="43"/>
      <c r="F373" s="226" t="s">
        <v>532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149</v>
      </c>
      <c r="AU373" s="20" t="s">
        <v>80</v>
      </c>
    </row>
    <row r="374" s="13" customFormat="1">
      <c r="A374" s="13"/>
      <c r="B374" s="227"/>
      <c r="C374" s="228"/>
      <c r="D374" s="220" t="s">
        <v>151</v>
      </c>
      <c r="E374" s="229" t="s">
        <v>19</v>
      </c>
      <c r="F374" s="230" t="s">
        <v>524</v>
      </c>
      <c r="G374" s="228"/>
      <c r="H374" s="229" t="s">
        <v>19</v>
      </c>
      <c r="I374" s="231"/>
      <c r="J374" s="228"/>
      <c r="K374" s="228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151</v>
      </c>
      <c r="AU374" s="236" t="s">
        <v>80</v>
      </c>
      <c r="AV374" s="13" t="s">
        <v>76</v>
      </c>
      <c r="AW374" s="13" t="s">
        <v>33</v>
      </c>
      <c r="AX374" s="13" t="s">
        <v>71</v>
      </c>
      <c r="AY374" s="236" t="s">
        <v>138</v>
      </c>
    </row>
    <row r="375" s="14" customFormat="1">
      <c r="A375" s="14"/>
      <c r="B375" s="237"/>
      <c r="C375" s="238"/>
      <c r="D375" s="220" t="s">
        <v>151</v>
      </c>
      <c r="E375" s="239" t="s">
        <v>19</v>
      </c>
      <c r="F375" s="240" t="s">
        <v>525</v>
      </c>
      <c r="G375" s="238"/>
      <c r="H375" s="241">
        <v>51.444000000000003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151</v>
      </c>
      <c r="AU375" s="247" t="s">
        <v>80</v>
      </c>
      <c r="AV375" s="14" t="s">
        <v>80</v>
      </c>
      <c r="AW375" s="14" t="s">
        <v>33</v>
      </c>
      <c r="AX375" s="14" t="s">
        <v>76</v>
      </c>
      <c r="AY375" s="247" t="s">
        <v>138</v>
      </c>
    </row>
    <row r="376" s="2" customFormat="1" ht="24.15" customHeight="1">
      <c r="A376" s="41"/>
      <c r="B376" s="42"/>
      <c r="C376" s="207" t="s">
        <v>533</v>
      </c>
      <c r="D376" s="207" t="s">
        <v>140</v>
      </c>
      <c r="E376" s="208" t="s">
        <v>534</v>
      </c>
      <c r="F376" s="209" t="s">
        <v>535</v>
      </c>
      <c r="G376" s="210" t="s">
        <v>143</v>
      </c>
      <c r="H376" s="211">
        <v>102.88800000000001</v>
      </c>
      <c r="I376" s="212"/>
      <c r="J376" s="213">
        <f>ROUND(I376*H376,2)</f>
        <v>0</v>
      </c>
      <c r="K376" s="209" t="s">
        <v>144</v>
      </c>
      <c r="L376" s="47"/>
      <c r="M376" s="214" t="s">
        <v>19</v>
      </c>
      <c r="N376" s="215" t="s">
        <v>43</v>
      </c>
      <c r="O376" s="87"/>
      <c r="P376" s="216">
        <f>O376*H376</f>
        <v>0</v>
      </c>
      <c r="Q376" s="216">
        <v>0.0067999999999999996</v>
      </c>
      <c r="R376" s="216">
        <f>Q376*H376</f>
        <v>0.69963839999999999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145</v>
      </c>
      <c r="AT376" s="218" t="s">
        <v>140</v>
      </c>
      <c r="AU376" s="218" t="s">
        <v>80</v>
      </c>
      <c r="AY376" s="20" t="s">
        <v>138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80</v>
      </c>
      <c r="BK376" s="219">
        <f>ROUND(I376*H376,2)</f>
        <v>0</v>
      </c>
      <c r="BL376" s="20" t="s">
        <v>145</v>
      </c>
      <c r="BM376" s="218" t="s">
        <v>536</v>
      </c>
    </row>
    <row r="377" s="2" customFormat="1">
      <c r="A377" s="41"/>
      <c r="B377" s="42"/>
      <c r="C377" s="43"/>
      <c r="D377" s="220" t="s">
        <v>147</v>
      </c>
      <c r="E377" s="43"/>
      <c r="F377" s="221" t="s">
        <v>537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147</v>
      </c>
      <c r="AU377" s="20" t="s">
        <v>80</v>
      </c>
    </row>
    <row r="378" s="2" customFormat="1">
      <c r="A378" s="41"/>
      <c r="B378" s="42"/>
      <c r="C378" s="43"/>
      <c r="D378" s="225" t="s">
        <v>149</v>
      </c>
      <c r="E378" s="43"/>
      <c r="F378" s="226" t="s">
        <v>538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149</v>
      </c>
      <c r="AU378" s="20" t="s">
        <v>80</v>
      </c>
    </row>
    <row r="379" s="14" customFormat="1">
      <c r="A379" s="14"/>
      <c r="B379" s="237"/>
      <c r="C379" s="238"/>
      <c r="D379" s="220" t="s">
        <v>151</v>
      </c>
      <c r="E379" s="238"/>
      <c r="F379" s="240" t="s">
        <v>539</v>
      </c>
      <c r="G379" s="238"/>
      <c r="H379" s="241">
        <v>102.88800000000001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151</v>
      </c>
      <c r="AU379" s="247" t="s">
        <v>80</v>
      </c>
      <c r="AV379" s="14" t="s">
        <v>80</v>
      </c>
      <c r="AW379" s="14" t="s">
        <v>4</v>
      </c>
      <c r="AX379" s="14" t="s">
        <v>76</v>
      </c>
      <c r="AY379" s="247" t="s">
        <v>138</v>
      </c>
    </row>
    <row r="380" s="2" customFormat="1" ht="24.15" customHeight="1">
      <c r="A380" s="41"/>
      <c r="B380" s="42"/>
      <c r="C380" s="207" t="s">
        <v>540</v>
      </c>
      <c r="D380" s="207" t="s">
        <v>140</v>
      </c>
      <c r="E380" s="208" t="s">
        <v>541</v>
      </c>
      <c r="F380" s="209" t="s">
        <v>542</v>
      </c>
      <c r="G380" s="210" t="s">
        <v>304</v>
      </c>
      <c r="H380" s="211">
        <v>1</v>
      </c>
      <c r="I380" s="212"/>
      <c r="J380" s="213">
        <f>ROUND(I380*H380,2)</f>
        <v>0</v>
      </c>
      <c r="K380" s="209" t="s">
        <v>144</v>
      </c>
      <c r="L380" s="47"/>
      <c r="M380" s="214" t="s">
        <v>19</v>
      </c>
      <c r="N380" s="215" t="s">
        <v>43</v>
      </c>
      <c r="O380" s="87"/>
      <c r="P380" s="216">
        <f>O380*H380</f>
        <v>0</v>
      </c>
      <c r="Q380" s="216">
        <v>0.1575</v>
      </c>
      <c r="R380" s="216">
        <f>Q380*H380</f>
        <v>0.1575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145</v>
      </c>
      <c r="AT380" s="218" t="s">
        <v>140</v>
      </c>
      <c r="AU380" s="218" t="s">
        <v>80</v>
      </c>
      <c r="AY380" s="20" t="s">
        <v>138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80</v>
      </c>
      <c r="BK380" s="219">
        <f>ROUND(I380*H380,2)</f>
        <v>0</v>
      </c>
      <c r="BL380" s="20" t="s">
        <v>145</v>
      </c>
      <c r="BM380" s="218" t="s">
        <v>543</v>
      </c>
    </row>
    <row r="381" s="2" customFormat="1">
      <c r="A381" s="41"/>
      <c r="B381" s="42"/>
      <c r="C381" s="43"/>
      <c r="D381" s="220" t="s">
        <v>147</v>
      </c>
      <c r="E381" s="43"/>
      <c r="F381" s="221" t="s">
        <v>544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147</v>
      </c>
      <c r="AU381" s="20" t="s">
        <v>80</v>
      </c>
    </row>
    <row r="382" s="2" customFormat="1">
      <c r="A382" s="41"/>
      <c r="B382" s="42"/>
      <c r="C382" s="43"/>
      <c r="D382" s="225" t="s">
        <v>149</v>
      </c>
      <c r="E382" s="43"/>
      <c r="F382" s="226" t="s">
        <v>545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149</v>
      </c>
      <c r="AU382" s="20" t="s">
        <v>80</v>
      </c>
    </row>
    <row r="383" s="13" customFormat="1">
      <c r="A383" s="13"/>
      <c r="B383" s="227"/>
      <c r="C383" s="228"/>
      <c r="D383" s="220" t="s">
        <v>151</v>
      </c>
      <c r="E383" s="229" t="s">
        <v>19</v>
      </c>
      <c r="F383" s="230" t="s">
        <v>317</v>
      </c>
      <c r="G383" s="228"/>
      <c r="H383" s="229" t="s">
        <v>19</v>
      </c>
      <c r="I383" s="231"/>
      <c r="J383" s="228"/>
      <c r="K383" s="228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151</v>
      </c>
      <c r="AU383" s="236" t="s">
        <v>80</v>
      </c>
      <c r="AV383" s="13" t="s">
        <v>76</v>
      </c>
      <c r="AW383" s="13" t="s">
        <v>33</v>
      </c>
      <c r="AX383" s="13" t="s">
        <v>71</v>
      </c>
      <c r="AY383" s="236" t="s">
        <v>138</v>
      </c>
    </row>
    <row r="384" s="14" customFormat="1">
      <c r="A384" s="14"/>
      <c r="B384" s="237"/>
      <c r="C384" s="238"/>
      <c r="D384" s="220" t="s">
        <v>151</v>
      </c>
      <c r="E384" s="239" t="s">
        <v>19</v>
      </c>
      <c r="F384" s="240" t="s">
        <v>76</v>
      </c>
      <c r="G384" s="238"/>
      <c r="H384" s="241">
        <v>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151</v>
      </c>
      <c r="AU384" s="247" t="s">
        <v>80</v>
      </c>
      <c r="AV384" s="14" t="s">
        <v>80</v>
      </c>
      <c r="AW384" s="14" t="s">
        <v>33</v>
      </c>
      <c r="AX384" s="14" t="s">
        <v>76</v>
      </c>
      <c r="AY384" s="247" t="s">
        <v>138</v>
      </c>
    </row>
    <row r="385" s="2" customFormat="1" ht="24.15" customHeight="1">
      <c r="A385" s="41"/>
      <c r="B385" s="42"/>
      <c r="C385" s="207" t="s">
        <v>546</v>
      </c>
      <c r="D385" s="207" t="s">
        <v>140</v>
      </c>
      <c r="E385" s="208" t="s">
        <v>547</v>
      </c>
      <c r="F385" s="209" t="s">
        <v>548</v>
      </c>
      <c r="G385" s="210" t="s">
        <v>143</v>
      </c>
      <c r="H385" s="211">
        <v>17.760000000000002</v>
      </c>
      <c r="I385" s="212"/>
      <c r="J385" s="213">
        <f>ROUND(I385*H385,2)</f>
        <v>0</v>
      </c>
      <c r="K385" s="209" t="s">
        <v>144</v>
      </c>
      <c r="L385" s="47"/>
      <c r="M385" s="214" t="s">
        <v>19</v>
      </c>
      <c r="N385" s="215" t="s">
        <v>43</v>
      </c>
      <c r="O385" s="87"/>
      <c r="P385" s="216">
        <f>O385*H385</f>
        <v>0</v>
      </c>
      <c r="Q385" s="216">
        <v>0.033579999999999999</v>
      </c>
      <c r="R385" s="216">
        <f>Q385*H385</f>
        <v>0.59638080000000004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145</v>
      </c>
      <c r="AT385" s="218" t="s">
        <v>140</v>
      </c>
      <c r="AU385" s="218" t="s">
        <v>80</v>
      </c>
      <c r="AY385" s="20" t="s">
        <v>138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80</v>
      </c>
      <c r="BK385" s="219">
        <f>ROUND(I385*H385,2)</f>
        <v>0</v>
      </c>
      <c r="BL385" s="20" t="s">
        <v>145</v>
      </c>
      <c r="BM385" s="218" t="s">
        <v>549</v>
      </c>
    </row>
    <row r="386" s="2" customFormat="1">
      <c r="A386" s="41"/>
      <c r="B386" s="42"/>
      <c r="C386" s="43"/>
      <c r="D386" s="220" t="s">
        <v>147</v>
      </c>
      <c r="E386" s="43"/>
      <c r="F386" s="221" t="s">
        <v>550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147</v>
      </c>
      <c r="AU386" s="20" t="s">
        <v>80</v>
      </c>
    </row>
    <row r="387" s="2" customFormat="1">
      <c r="A387" s="41"/>
      <c r="B387" s="42"/>
      <c r="C387" s="43"/>
      <c r="D387" s="225" t="s">
        <v>149</v>
      </c>
      <c r="E387" s="43"/>
      <c r="F387" s="226" t="s">
        <v>551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149</v>
      </c>
      <c r="AU387" s="20" t="s">
        <v>80</v>
      </c>
    </row>
    <row r="388" s="13" customFormat="1">
      <c r="A388" s="13"/>
      <c r="B388" s="227"/>
      <c r="C388" s="228"/>
      <c r="D388" s="220" t="s">
        <v>151</v>
      </c>
      <c r="E388" s="229" t="s">
        <v>19</v>
      </c>
      <c r="F388" s="230" t="s">
        <v>309</v>
      </c>
      <c r="G388" s="228"/>
      <c r="H388" s="229" t="s">
        <v>19</v>
      </c>
      <c r="I388" s="231"/>
      <c r="J388" s="228"/>
      <c r="K388" s="228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151</v>
      </c>
      <c r="AU388" s="236" t="s">
        <v>80</v>
      </c>
      <c r="AV388" s="13" t="s">
        <v>76</v>
      </c>
      <c r="AW388" s="13" t="s">
        <v>33</v>
      </c>
      <c r="AX388" s="13" t="s">
        <v>71</v>
      </c>
      <c r="AY388" s="236" t="s">
        <v>138</v>
      </c>
    </row>
    <row r="389" s="14" customFormat="1">
      <c r="A389" s="14"/>
      <c r="B389" s="237"/>
      <c r="C389" s="238"/>
      <c r="D389" s="220" t="s">
        <v>151</v>
      </c>
      <c r="E389" s="239" t="s">
        <v>19</v>
      </c>
      <c r="F389" s="240" t="s">
        <v>552</v>
      </c>
      <c r="G389" s="238"/>
      <c r="H389" s="241">
        <v>6.5999999999999996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151</v>
      </c>
      <c r="AU389" s="247" t="s">
        <v>80</v>
      </c>
      <c r="AV389" s="14" t="s">
        <v>80</v>
      </c>
      <c r="AW389" s="14" t="s">
        <v>33</v>
      </c>
      <c r="AX389" s="14" t="s">
        <v>71</v>
      </c>
      <c r="AY389" s="247" t="s">
        <v>138</v>
      </c>
    </row>
    <row r="390" s="14" customFormat="1">
      <c r="A390" s="14"/>
      <c r="B390" s="237"/>
      <c r="C390" s="238"/>
      <c r="D390" s="220" t="s">
        <v>151</v>
      </c>
      <c r="E390" s="239" t="s">
        <v>19</v>
      </c>
      <c r="F390" s="240" t="s">
        <v>553</v>
      </c>
      <c r="G390" s="238"/>
      <c r="H390" s="241">
        <v>2.2799999999999998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151</v>
      </c>
      <c r="AU390" s="247" t="s">
        <v>80</v>
      </c>
      <c r="AV390" s="14" t="s">
        <v>80</v>
      </c>
      <c r="AW390" s="14" t="s">
        <v>33</v>
      </c>
      <c r="AX390" s="14" t="s">
        <v>71</v>
      </c>
      <c r="AY390" s="247" t="s">
        <v>138</v>
      </c>
    </row>
    <row r="391" s="13" customFormat="1">
      <c r="A391" s="13"/>
      <c r="B391" s="227"/>
      <c r="C391" s="228"/>
      <c r="D391" s="220" t="s">
        <v>151</v>
      </c>
      <c r="E391" s="229" t="s">
        <v>19</v>
      </c>
      <c r="F391" s="230" t="s">
        <v>310</v>
      </c>
      <c r="G391" s="228"/>
      <c r="H391" s="229" t="s">
        <v>19</v>
      </c>
      <c r="I391" s="231"/>
      <c r="J391" s="228"/>
      <c r="K391" s="228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151</v>
      </c>
      <c r="AU391" s="236" t="s">
        <v>80</v>
      </c>
      <c r="AV391" s="13" t="s">
        <v>76</v>
      </c>
      <c r="AW391" s="13" t="s">
        <v>33</v>
      </c>
      <c r="AX391" s="13" t="s">
        <v>71</v>
      </c>
      <c r="AY391" s="236" t="s">
        <v>138</v>
      </c>
    </row>
    <row r="392" s="14" customFormat="1">
      <c r="A392" s="14"/>
      <c r="B392" s="237"/>
      <c r="C392" s="238"/>
      <c r="D392" s="220" t="s">
        <v>151</v>
      </c>
      <c r="E392" s="239" t="s">
        <v>19</v>
      </c>
      <c r="F392" s="240" t="s">
        <v>552</v>
      </c>
      <c r="G392" s="238"/>
      <c r="H392" s="241">
        <v>6.5999999999999996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151</v>
      </c>
      <c r="AU392" s="247" t="s">
        <v>80</v>
      </c>
      <c r="AV392" s="14" t="s">
        <v>80</v>
      </c>
      <c r="AW392" s="14" t="s">
        <v>33</v>
      </c>
      <c r="AX392" s="14" t="s">
        <v>71</v>
      </c>
      <c r="AY392" s="247" t="s">
        <v>138</v>
      </c>
    </row>
    <row r="393" s="14" customFormat="1">
      <c r="A393" s="14"/>
      <c r="B393" s="237"/>
      <c r="C393" s="238"/>
      <c r="D393" s="220" t="s">
        <v>151</v>
      </c>
      <c r="E393" s="239" t="s">
        <v>19</v>
      </c>
      <c r="F393" s="240" t="s">
        <v>553</v>
      </c>
      <c r="G393" s="238"/>
      <c r="H393" s="241">
        <v>2.2799999999999998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151</v>
      </c>
      <c r="AU393" s="247" t="s">
        <v>80</v>
      </c>
      <c r="AV393" s="14" t="s">
        <v>80</v>
      </c>
      <c r="AW393" s="14" t="s">
        <v>33</v>
      </c>
      <c r="AX393" s="14" t="s">
        <v>71</v>
      </c>
      <c r="AY393" s="247" t="s">
        <v>138</v>
      </c>
    </row>
    <row r="394" s="15" customFormat="1">
      <c r="A394" s="15"/>
      <c r="B394" s="248"/>
      <c r="C394" s="249"/>
      <c r="D394" s="220" t="s">
        <v>151</v>
      </c>
      <c r="E394" s="250" t="s">
        <v>19</v>
      </c>
      <c r="F394" s="251" t="s">
        <v>156</v>
      </c>
      <c r="G394" s="249"/>
      <c r="H394" s="252">
        <v>17.759999999999998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8" t="s">
        <v>151</v>
      </c>
      <c r="AU394" s="258" t="s">
        <v>80</v>
      </c>
      <c r="AV394" s="15" t="s">
        <v>145</v>
      </c>
      <c r="AW394" s="15" t="s">
        <v>33</v>
      </c>
      <c r="AX394" s="15" t="s">
        <v>76</v>
      </c>
      <c r="AY394" s="258" t="s">
        <v>138</v>
      </c>
    </row>
    <row r="395" s="2" customFormat="1" ht="21.75" customHeight="1">
      <c r="A395" s="41"/>
      <c r="B395" s="42"/>
      <c r="C395" s="207" t="s">
        <v>554</v>
      </c>
      <c r="D395" s="207" t="s">
        <v>140</v>
      </c>
      <c r="E395" s="208" t="s">
        <v>555</v>
      </c>
      <c r="F395" s="209" t="s">
        <v>556</v>
      </c>
      <c r="G395" s="210" t="s">
        <v>143</v>
      </c>
      <c r="H395" s="211">
        <v>1.55</v>
      </c>
      <c r="I395" s="212"/>
      <c r="J395" s="213">
        <f>ROUND(I395*H395,2)</f>
        <v>0</v>
      </c>
      <c r="K395" s="209" t="s">
        <v>144</v>
      </c>
      <c r="L395" s="47"/>
      <c r="M395" s="214" t="s">
        <v>19</v>
      </c>
      <c r="N395" s="215" t="s">
        <v>43</v>
      </c>
      <c r="O395" s="87"/>
      <c r="P395" s="216">
        <f>O395*H395</f>
        <v>0</v>
      </c>
      <c r="Q395" s="216">
        <v>0.00025999999999999998</v>
      </c>
      <c r="R395" s="216">
        <f>Q395*H395</f>
        <v>0.00040299999999999998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145</v>
      </c>
      <c r="AT395" s="218" t="s">
        <v>140</v>
      </c>
      <c r="AU395" s="218" t="s">
        <v>80</v>
      </c>
      <c r="AY395" s="20" t="s">
        <v>138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80</v>
      </c>
      <c r="BK395" s="219">
        <f>ROUND(I395*H395,2)</f>
        <v>0</v>
      </c>
      <c r="BL395" s="20" t="s">
        <v>145</v>
      </c>
      <c r="BM395" s="218" t="s">
        <v>557</v>
      </c>
    </row>
    <row r="396" s="2" customFormat="1">
      <c r="A396" s="41"/>
      <c r="B396" s="42"/>
      <c r="C396" s="43"/>
      <c r="D396" s="220" t="s">
        <v>147</v>
      </c>
      <c r="E396" s="43"/>
      <c r="F396" s="221" t="s">
        <v>558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147</v>
      </c>
      <c r="AU396" s="20" t="s">
        <v>80</v>
      </c>
    </row>
    <row r="397" s="2" customFormat="1">
      <c r="A397" s="41"/>
      <c r="B397" s="42"/>
      <c r="C397" s="43"/>
      <c r="D397" s="225" t="s">
        <v>149</v>
      </c>
      <c r="E397" s="43"/>
      <c r="F397" s="226" t="s">
        <v>559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149</v>
      </c>
      <c r="AU397" s="20" t="s">
        <v>80</v>
      </c>
    </row>
    <row r="398" s="2" customFormat="1" ht="24.15" customHeight="1">
      <c r="A398" s="41"/>
      <c r="B398" s="42"/>
      <c r="C398" s="207" t="s">
        <v>560</v>
      </c>
      <c r="D398" s="207" t="s">
        <v>140</v>
      </c>
      <c r="E398" s="208" t="s">
        <v>561</v>
      </c>
      <c r="F398" s="209" t="s">
        <v>562</v>
      </c>
      <c r="G398" s="210" t="s">
        <v>143</v>
      </c>
      <c r="H398" s="211">
        <v>1.55</v>
      </c>
      <c r="I398" s="212"/>
      <c r="J398" s="213">
        <f>ROUND(I398*H398,2)</f>
        <v>0</v>
      </c>
      <c r="K398" s="209" t="s">
        <v>144</v>
      </c>
      <c r="L398" s="47"/>
      <c r="M398" s="214" t="s">
        <v>19</v>
      </c>
      <c r="N398" s="215" t="s">
        <v>43</v>
      </c>
      <c r="O398" s="87"/>
      <c r="P398" s="216">
        <f>O398*H398</f>
        <v>0</v>
      </c>
      <c r="Q398" s="216">
        <v>0.00013999999999999999</v>
      </c>
      <c r="R398" s="216">
        <f>Q398*H398</f>
        <v>0.00021699999999999999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145</v>
      </c>
      <c r="AT398" s="218" t="s">
        <v>140</v>
      </c>
      <c r="AU398" s="218" t="s">
        <v>80</v>
      </c>
      <c r="AY398" s="20" t="s">
        <v>138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80</v>
      </c>
      <c r="BK398" s="219">
        <f>ROUND(I398*H398,2)</f>
        <v>0</v>
      </c>
      <c r="BL398" s="20" t="s">
        <v>145</v>
      </c>
      <c r="BM398" s="218" t="s">
        <v>563</v>
      </c>
    </row>
    <row r="399" s="2" customFormat="1">
      <c r="A399" s="41"/>
      <c r="B399" s="42"/>
      <c r="C399" s="43"/>
      <c r="D399" s="220" t="s">
        <v>147</v>
      </c>
      <c r="E399" s="43"/>
      <c r="F399" s="221" t="s">
        <v>564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147</v>
      </c>
      <c r="AU399" s="20" t="s">
        <v>80</v>
      </c>
    </row>
    <row r="400" s="2" customFormat="1">
      <c r="A400" s="41"/>
      <c r="B400" s="42"/>
      <c r="C400" s="43"/>
      <c r="D400" s="225" t="s">
        <v>149</v>
      </c>
      <c r="E400" s="43"/>
      <c r="F400" s="226" t="s">
        <v>565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149</v>
      </c>
      <c r="AU400" s="20" t="s">
        <v>80</v>
      </c>
    </row>
    <row r="401" s="2" customFormat="1" ht="49.05" customHeight="1">
      <c r="A401" s="41"/>
      <c r="B401" s="42"/>
      <c r="C401" s="207" t="s">
        <v>566</v>
      </c>
      <c r="D401" s="207" t="s">
        <v>140</v>
      </c>
      <c r="E401" s="208" t="s">
        <v>567</v>
      </c>
      <c r="F401" s="209" t="s">
        <v>568</v>
      </c>
      <c r="G401" s="210" t="s">
        <v>143</v>
      </c>
      <c r="H401" s="211">
        <v>1.55</v>
      </c>
      <c r="I401" s="212"/>
      <c r="J401" s="213">
        <f>ROUND(I401*H401,2)</f>
        <v>0</v>
      </c>
      <c r="K401" s="209" t="s">
        <v>144</v>
      </c>
      <c r="L401" s="47"/>
      <c r="M401" s="214" t="s">
        <v>19</v>
      </c>
      <c r="N401" s="215" t="s">
        <v>43</v>
      </c>
      <c r="O401" s="87"/>
      <c r="P401" s="216">
        <f>O401*H401</f>
        <v>0</v>
      </c>
      <c r="Q401" s="216">
        <v>0.011599999999999999</v>
      </c>
      <c r="R401" s="216">
        <f>Q401*H401</f>
        <v>0.017979999999999999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145</v>
      </c>
      <c r="AT401" s="218" t="s">
        <v>140</v>
      </c>
      <c r="AU401" s="218" t="s">
        <v>80</v>
      </c>
      <c r="AY401" s="20" t="s">
        <v>138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80</v>
      </c>
      <c r="BK401" s="219">
        <f>ROUND(I401*H401,2)</f>
        <v>0</v>
      </c>
      <c r="BL401" s="20" t="s">
        <v>145</v>
      </c>
      <c r="BM401" s="218" t="s">
        <v>569</v>
      </c>
    </row>
    <row r="402" s="2" customFormat="1">
      <c r="A402" s="41"/>
      <c r="B402" s="42"/>
      <c r="C402" s="43"/>
      <c r="D402" s="220" t="s">
        <v>147</v>
      </c>
      <c r="E402" s="43"/>
      <c r="F402" s="221" t="s">
        <v>570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147</v>
      </c>
      <c r="AU402" s="20" t="s">
        <v>80</v>
      </c>
    </row>
    <row r="403" s="2" customFormat="1">
      <c r="A403" s="41"/>
      <c r="B403" s="42"/>
      <c r="C403" s="43"/>
      <c r="D403" s="225" t="s">
        <v>149</v>
      </c>
      <c r="E403" s="43"/>
      <c r="F403" s="226" t="s">
        <v>571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149</v>
      </c>
      <c r="AU403" s="20" t="s">
        <v>80</v>
      </c>
    </row>
    <row r="404" s="14" customFormat="1">
      <c r="A404" s="14"/>
      <c r="B404" s="237"/>
      <c r="C404" s="238"/>
      <c r="D404" s="220" t="s">
        <v>151</v>
      </c>
      <c r="E404" s="239" t="s">
        <v>19</v>
      </c>
      <c r="F404" s="240" t="s">
        <v>572</v>
      </c>
      <c r="G404" s="238"/>
      <c r="H404" s="241">
        <v>1.55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151</v>
      </c>
      <c r="AU404" s="247" t="s">
        <v>80</v>
      </c>
      <c r="AV404" s="14" t="s">
        <v>80</v>
      </c>
      <c r="AW404" s="14" t="s">
        <v>33</v>
      </c>
      <c r="AX404" s="14" t="s">
        <v>76</v>
      </c>
      <c r="AY404" s="247" t="s">
        <v>138</v>
      </c>
    </row>
    <row r="405" s="2" customFormat="1" ht="24.15" customHeight="1">
      <c r="A405" s="41"/>
      <c r="B405" s="42"/>
      <c r="C405" s="270" t="s">
        <v>573</v>
      </c>
      <c r="D405" s="270" t="s">
        <v>511</v>
      </c>
      <c r="E405" s="271" t="s">
        <v>574</v>
      </c>
      <c r="F405" s="272" t="s">
        <v>575</v>
      </c>
      <c r="G405" s="273" t="s">
        <v>143</v>
      </c>
      <c r="H405" s="274">
        <v>1.7050000000000001</v>
      </c>
      <c r="I405" s="275"/>
      <c r="J405" s="276">
        <f>ROUND(I405*H405,2)</f>
        <v>0</v>
      </c>
      <c r="K405" s="272" t="s">
        <v>144</v>
      </c>
      <c r="L405" s="277"/>
      <c r="M405" s="278" t="s">
        <v>19</v>
      </c>
      <c r="N405" s="279" t="s">
        <v>43</v>
      </c>
      <c r="O405" s="87"/>
      <c r="P405" s="216">
        <f>O405*H405</f>
        <v>0</v>
      </c>
      <c r="Q405" s="216">
        <v>0.0155</v>
      </c>
      <c r="R405" s="216">
        <f>Q405*H405</f>
        <v>0.0264275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199</v>
      </c>
      <c r="AT405" s="218" t="s">
        <v>511</v>
      </c>
      <c r="AU405" s="218" t="s">
        <v>80</v>
      </c>
      <c r="AY405" s="20" t="s">
        <v>138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80</v>
      </c>
      <c r="BK405" s="219">
        <f>ROUND(I405*H405,2)</f>
        <v>0</v>
      </c>
      <c r="BL405" s="20" t="s">
        <v>145</v>
      </c>
      <c r="BM405" s="218" t="s">
        <v>576</v>
      </c>
    </row>
    <row r="406" s="2" customFormat="1">
      <c r="A406" s="41"/>
      <c r="B406" s="42"/>
      <c r="C406" s="43"/>
      <c r="D406" s="220" t="s">
        <v>147</v>
      </c>
      <c r="E406" s="43"/>
      <c r="F406" s="221" t="s">
        <v>575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147</v>
      </c>
      <c r="AU406" s="20" t="s">
        <v>80</v>
      </c>
    </row>
    <row r="407" s="14" customFormat="1">
      <c r="A407" s="14"/>
      <c r="B407" s="237"/>
      <c r="C407" s="238"/>
      <c r="D407" s="220" t="s">
        <v>151</v>
      </c>
      <c r="E407" s="238"/>
      <c r="F407" s="240" t="s">
        <v>577</v>
      </c>
      <c r="G407" s="238"/>
      <c r="H407" s="241">
        <v>1.7050000000000001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151</v>
      </c>
      <c r="AU407" s="247" t="s">
        <v>80</v>
      </c>
      <c r="AV407" s="14" t="s">
        <v>80</v>
      </c>
      <c r="AW407" s="14" t="s">
        <v>4</v>
      </c>
      <c r="AX407" s="14" t="s">
        <v>76</v>
      </c>
      <c r="AY407" s="247" t="s">
        <v>138</v>
      </c>
    </row>
    <row r="408" s="2" customFormat="1" ht="24.15" customHeight="1">
      <c r="A408" s="41"/>
      <c r="B408" s="42"/>
      <c r="C408" s="207" t="s">
        <v>578</v>
      </c>
      <c r="D408" s="207" t="s">
        <v>140</v>
      </c>
      <c r="E408" s="208" t="s">
        <v>579</v>
      </c>
      <c r="F408" s="209" t="s">
        <v>580</v>
      </c>
      <c r="G408" s="210" t="s">
        <v>143</v>
      </c>
      <c r="H408" s="211">
        <v>1.55</v>
      </c>
      <c r="I408" s="212"/>
      <c r="J408" s="213">
        <f>ROUND(I408*H408,2)</f>
        <v>0</v>
      </c>
      <c r="K408" s="209" t="s">
        <v>144</v>
      </c>
      <c r="L408" s="47"/>
      <c r="M408" s="214" t="s">
        <v>19</v>
      </c>
      <c r="N408" s="215" t="s">
        <v>43</v>
      </c>
      <c r="O408" s="87"/>
      <c r="P408" s="216">
        <f>O408*H408</f>
        <v>0</v>
      </c>
      <c r="Q408" s="216">
        <v>0.0028500000000000001</v>
      </c>
      <c r="R408" s="216">
        <f>Q408*H408</f>
        <v>0.0044175000000000004</v>
      </c>
      <c r="S408" s="216">
        <v>0</v>
      </c>
      <c r="T408" s="21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8" t="s">
        <v>145</v>
      </c>
      <c r="AT408" s="218" t="s">
        <v>140</v>
      </c>
      <c r="AU408" s="218" t="s">
        <v>80</v>
      </c>
      <c r="AY408" s="20" t="s">
        <v>138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20" t="s">
        <v>80</v>
      </c>
      <c r="BK408" s="219">
        <f>ROUND(I408*H408,2)</f>
        <v>0</v>
      </c>
      <c r="BL408" s="20" t="s">
        <v>145</v>
      </c>
      <c r="BM408" s="218" t="s">
        <v>581</v>
      </c>
    </row>
    <row r="409" s="2" customFormat="1">
      <c r="A409" s="41"/>
      <c r="B409" s="42"/>
      <c r="C409" s="43"/>
      <c r="D409" s="220" t="s">
        <v>147</v>
      </c>
      <c r="E409" s="43"/>
      <c r="F409" s="221" t="s">
        <v>582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147</v>
      </c>
      <c r="AU409" s="20" t="s">
        <v>80</v>
      </c>
    </row>
    <row r="410" s="2" customFormat="1">
      <c r="A410" s="41"/>
      <c r="B410" s="42"/>
      <c r="C410" s="43"/>
      <c r="D410" s="225" t="s">
        <v>149</v>
      </c>
      <c r="E410" s="43"/>
      <c r="F410" s="226" t="s">
        <v>583</v>
      </c>
      <c r="G410" s="43"/>
      <c r="H410" s="43"/>
      <c r="I410" s="222"/>
      <c r="J410" s="43"/>
      <c r="K410" s="43"/>
      <c r="L410" s="47"/>
      <c r="M410" s="223"/>
      <c r="N410" s="22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149</v>
      </c>
      <c r="AU410" s="20" t="s">
        <v>80</v>
      </c>
    </row>
    <row r="411" s="2" customFormat="1" ht="16.5" customHeight="1">
      <c r="A411" s="41"/>
      <c r="B411" s="42"/>
      <c r="C411" s="207" t="s">
        <v>584</v>
      </c>
      <c r="D411" s="207" t="s">
        <v>140</v>
      </c>
      <c r="E411" s="208" t="s">
        <v>585</v>
      </c>
      <c r="F411" s="209" t="s">
        <v>586</v>
      </c>
      <c r="G411" s="210" t="s">
        <v>143</v>
      </c>
      <c r="H411" s="211">
        <v>189.15600000000001</v>
      </c>
      <c r="I411" s="212"/>
      <c r="J411" s="213">
        <f>ROUND(I411*H411,2)</f>
        <v>0</v>
      </c>
      <c r="K411" s="209" t="s">
        <v>144</v>
      </c>
      <c r="L411" s="47"/>
      <c r="M411" s="214" t="s">
        <v>19</v>
      </c>
      <c r="N411" s="215" t="s">
        <v>43</v>
      </c>
      <c r="O411" s="87"/>
      <c r="P411" s="216">
        <f>O411*H411</f>
        <v>0</v>
      </c>
      <c r="Q411" s="216">
        <v>0.00025999999999999998</v>
      </c>
      <c r="R411" s="216">
        <f>Q411*H411</f>
        <v>0.049180559999999998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145</v>
      </c>
      <c r="AT411" s="218" t="s">
        <v>140</v>
      </c>
      <c r="AU411" s="218" t="s">
        <v>80</v>
      </c>
      <c r="AY411" s="20" t="s">
        <v>138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80</v>
      </c>
      <c r="BK411" s="219">
        <f>ROUND(I411*H411,2)</f>
        <v>0</v>
      </c>
      <c r="BL411" s="20" t="s">
        <v>145</v>
      </c>
      <c r="BM411" s="218" t="s">
        <v>587</v>
      </c>
    </row>
    <row r="412" s="2" customFormat="1">
      <c r="A412" s="41"/>
      <c r="B412" s="42"/>
      <c r="C412" s="43"/>
      <c r="D412" s="220" t="s">
        <v>147</v>
      </c>
      <c r="E412" s="43"/>
      <c r="F412" s="221" t="s">
        <v>588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147</v>
      </c>
      <c r="AU412" s="20" t="s">
        <v>80</v>
      </c>
    </row>
    <row r="413" s="2" customFormat="1">
      <c r="A413" s="41"/>
      <c r="B413" s="42"/>
      <c r="C413" s="43"/>
      <c r="D413" s="225" t="s">
        <v>149</v>
      </c>
      <c r="E413" s="43"/>
      <c r="F413" s="226" t="s">
        <v>589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149</v>
      </c>
      <c r="AU413" s="20" t="s">
        <v>80</v>
      </c>
    </row>
    <row r="414" s="14" customFormat="1">
      <c r="A414" s="14"/>
      <c r="B414" s="237"/>
      <c r="C414" s="238"/>
      <c r="D414" s="220" t="s">
        <v>151</v>
      </c>
      <c r="E414" s="239" t="s">
        <v>19</v>
      </c>
      <c r="F414" s="240" t="s">
        <v>590</v>
      </c>
      <c r="G414" s="238"/>
      <c r="H414" s="241">
        <v>154.839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151</v>
      </c>
      <c r="AU414" s="247" t="s">
        <v>80</v>
      </c>
      <c r="AV414" s="14" t="s">
        <v>80</v>
      </c>
      <c r="AW414" s="14" t="s">
        <v>33</v>
      </c>
      <c r="AX414" s="14" t="s">
        <v>71</v>
      </c>
      <c r="AY414" s="247" t="s">
        <v>138</v>
      </c>
    </row>
    <row r="415" s="14" customFormat="1">
      <c r="A415" s="14"/>
      <c r="B415" s="237"/>
      <c r="C415" s="238"/>
      <c r="D415" s="220" t="s">
        <v>151</v>
      </c>
      <c r="E415" s="239" t="s">
        <v>19</v>
      </c>
      <c r="F415" s="240" t="s">
        <v>591</v>
      </c>
      <c r="G415" s="238"/>
      <c r="H415" s="241">
        <v>34.317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151</v>
      </c>
      <c r="AU415" s="247" t="s">
        <v>80</v>
      </c>
      <c r="AV415" s="14" t="s">
        <v>80</v>
      </c>
      <c r="AW415" s="14" t="s">
        <v>33</v>
      </c>
      <c r="AX415" s="14" t="s">
        <v>71</v>
      </c>
      <c r="AY415" s="247" t="s">
        <v>138</v>
      </c>
    </row>
    <row r="416" s="15" customFormat="1">
      <c r="A416" s="15"/>
      <c r="B416" s="248"/>
      <c r="C416" s="249"/>
      <c r="D416" s="220" t="s">
        <v>151</v>
      </c>
      <c r="E416" s="250" t="s">
        <v>19</v>
      </c>
      <c r="F416" s="251" t="s">
        <v>156</v>
      </c>
      <c r="G416" s="249"/>
      <c r="H416" s="252">
        <v>189.15600000000001</v>
      </c>
      <c r="I416" s="253"/>
      <c r="J416" s="249"/>
      <c r="K416" s="249"/>
      <c r="L416" s="254"/>
      <c r="M416" s="255"/>
      <c r="N416" s="256"/>
      <c r="O416" s="256"/>
      <c r="P416" s="256"/>
      <c r="Q416" s="256"/>
      <c r="R416" s="256"/>
      <c r="S416" s="256"/>
      <c r="T416" s="257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8" t="s">
        <v>151</v>
      </c>
      <c r="AU416" s="258" t="s">
        <v>80</v>
      </c>
      <c r="AV416" s="15" t="s">
        <v>145</v>
      </c>
      <c r="AW416" s="15" t="s">
        <v>33</v>
      </c>
      <c r="AX416" s="15" t="s">
        <v>76</v>
      </c>
      <c r="AY416" s="258" t="s">
        <v>138</v>
      </c>
    </row>
    <row r="417" s="2" customFormat="1" ht="24.15" customHeight="1">
      <c r="A417" s="41"/>
      <c r="B417" s="42"/>
      <c r="C417" s="207" t="s">
        <v>592</v>
      </c>
      <c r="D417" s="207" t="s">
        <v>140</v>
      </c>
      <c r="E417" s="208" t="s">
        <v>593</v>
      </c>
      <c r="F417" s="209" t="s">
        <v>594</v>
      </c>
      <c r="G417" s="210" t="s">
        <v>143</v>
      </c>
      <c r="H417" s="211">
        <v>8</v>
      </c>
      <c r="I417" s="212"/>
      <c r="J417" s="213">
        <f>ROUND(I417*H417,2)</f>
        <v>0</v>
      </c>
      <c r="K417" s="209" t="s">
        <v>144</v>
      </c>
      <c r="L417" s="47"/>
      <c r="M417" s="214" t="s">
        <v>19</v>
      </c>
      <c r="N417" s="215" t="s">
        <v>43</v>
      </c>
      <c r="O417" s="87"/>
      <c r="P417" s="216">
        <f>O417*H417</f>
        <v>0</v>
      </c>
      <c r="Q417" s="216">
        <v>0.020480000000000002</v>
      </c>
      <c r="R417" s="216">
        <f>Q417*H417</f>
        <v>0.16384000000000001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145</v>
      </c>
      <c r="AT417" s="218" t="s">
        <v>140</v>
      </c>
      <c r="AU417" s="218" t="s">
        <v>80</v>
      </c>
      <c r="AY417" s="20" t="s">
        <v>138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80</v>
      </c>
      <c r="BK417" s="219">
        <f>ROUND(I417*H417,2)</f>
        <v>0</v>
      </c>
      <c r="BL417" s="20" t="s">
        <v>145</v>
      </c>
      <c r="BM417" s="218" t="s">
        <v>595</v>
      </c>
    </row>
    <row r="418" s="2" customFormat="1">
      <c r="A418" s="41"/>
      <c r="B418" s="42"/>
      <c r="C418" s="43"/>
      <c r="D418" s="220" t="s">
        <v>147</v>
      </c>
      <c r="E418" s="43"/>
      <c r="F418" s="221" t="s">
        <v>596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147</v>
      </c>
      <c r="AU418" s="20" t="s">
        <v>80</v>
      </c>
    </row>
    <row r="419" s="2" customFormat="1">
      <c r="A419" s="41"/>
      <c r="B419" s="42"/>
      <c r="C419" s="43"/>
      <c r="D419" s="225" t="s">
        <v>149</v>
      </c>
      <c r="E419" s="43"/>
      <c r="F419" s="226" t="s">
        <v>597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149</v>
      </c>
      <c r="AU419" s="20" t="s">
        <v>80</v>
      </c>
    </row>
    <row r="420" s="14" customFormat="1">
      <c r="A420" s="14"/>
      <c r="B420" s="237"/>
      <c r="C420" s="238"/>
      <c r="D420" s="220" t="s">
        <v>151</v>
      </c>
      <c r="E420" s="239" t="s">
        <v>19</v>
      </c>
      <c r="F420" s="240" t="s">
        <v>598</v>
      </c>
      <c r="G420" s="238"/>
      <c r="H420" s="241">
        <v>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151</v>
      </c>
      <c r="AU420" s="247" t="s">
        <v>80</v>
      </c>
      <c r="AV420" s="14" t="s">
        <v>80</v>
      </c>
      <c r="AW420" s="14" t="s">
        <v>33</v>
      </c>
      <c r="AX420" s="14" t="s">
        <v>76</v>
      </c>
      <c r="AY420" s="247" t="s">
        <v>138</v>
      </c>
    </row>
    <row r="421" s="2" customFormat="1" ht="24.15" customHeight="1">
      <c r="A421" s="41"/>
      <c r="B421" s="42"/>
      <c r="C421" s="207" t="s">
        <v>599</v>
      </c>
      <c r="D421" s="207" t="s">
        <v>140</v>
      </c>
      <c r="E421" s="208" t="s">
        <v>600</v>
      </c>
      <c r="F421" s="209" t="s">
        <v>601</v>
      </c>
      <c r="G421" s="210" t="s">
        <v>143</v>
      </c>
      <c r="H421" s="211">
        <v>160</v>
      </c>
      <c r="I421" s="212"/>
      <c r="J421" s="213">
        <f>ROUND(I421*H421,2)</f>
        <v>0</v>
      </c>
      <c r="K421" s="209" t="s">
        <v>144</v>
      </c>
      <c r="L421" s="47"/>
      <c r="M421" s="214" t="s">
        <v>19</v>
      </c>
      <c r="N421" s="215" t="s">
        <v>43</v>
      </c>
      <c r="O421" s="87"/>
      <c r="P421" s="216">
        <f>O421*H421</f>
        <v>0</v>
      </c>
      <c r="Q421" s="216">
        <v>0.0079000000000000008</v>
      </c>
      <c r="R421" s="216">
        <f>Q421*H421</f>
        <v>1.2640000000000002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145</v>
      </c>
      <c r="AT421" s="218" t="s">
        <v>140</v>
      </c>
      <c r="AU421" s="218" t="s">
        <v>80</v>
      </c>
      <c r="AY421" s="20" t="s">
        <v>138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80</v>
      </c>
      <c r="BK421" s="219">
        <f>ROUND(I421*H421,2)</f>
        <v>0</v>
      </c>
      <c r="BL421" s="20" t="s">
        <v>145</v>
      </c>
      <c r="BM421" s="218" t="s">
        <v>602</v>
      </c>
    </row>
    <row r="422" s="2" customFormat="1">
      <c r="A422" s="41"/>
      <c r="B422" s="42"/>
      <c r="C422" s="43"/>
      <c r="D422" s="220" t="s">
        <v>147</v>
      </c>
      <c r="E422" s="43"/>
      <c r="F422" s="221" t="s">
        <v>603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147</v>
      </c>
      <c r="AU422" s="20" t="s">
        <v>80</v>
      </c>
    </row>
    <row r="423" s="2" customFormat="1">
      <c r="A423" s="41"/>
      <c r="B423" s="42"/>
      <c r="C423" s="43"/>
      <c r="D423" s="225" t="s">
        <v>149</v>
      </c>
      <c r="E423" s="43"/>
      <c r="F423" s="226" t="s">
        <v>604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149</v>
      </c>
      <c r="AU423" s="20" t="s">
        <v>80</v>
      </c>
    </row>
    <row r="424" s="14" customFormat="1">
      <c r="A424" s="14"/>
      <c r="B424" s="237"/>
      <c r="C424" s="238"/>
      <c r="D424" s="220" t="s">
        <v>151</v>
      </c>
      <c r="E424" s="238"/>
      <c r="F424" s="240" t="s">
        <v>605</v>
      </c>
      <c r="G424" s="238"/>
      <c r="H424" s="241">
        <v>160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151</v>
      </c>
      <c r="AU424" s="247" t="s">
        <v>80</v>
      </c>
      <c r="AV424" s="14" t="s">
        <v>80</v>
      </c>
      <c r="AW424" s="14" t="s">
        <v>4</v>
      </c>
      <c r="AX424" s="14" t="s">
        <v>76</v>
      </c>
      <c r="AY424" s="247" t="s">
        <v>138</v>
      </c>
    </row>
    <row r="425" s="2" customFormat="1" ht="21.75" customHeight="1">
      <c r="A425" s="41"/>
      <c r="B425" s="42"/>
      <c r="C425" s="207" t="s">
        <v>606</v>
      </c>
      <c r="D425" s="207" t="s">
        <v>140</v>
      </c>
      <c r="E425" s="208" t="s">
        <v>607</v>
      </c>
      <c r="F425" s="209" t="s">
        <v>608</v>
      </c>
      <c r="G425" s="210" t="s">
        <v>143</v>
      </c>
      <c r="H425" s="211">
        <v>3.415</v>
      </c>
      <c r="I425" s="212"/>
      <c r="J425" s="213">
        <f>ROUND(I425*H425,2)</f>
        <v>0</v>
      </c>
      <c r="K425" s="209" t="s">
        <v>144</v>
      </c>
      <c r="L425" s="47"/>
      <c r="M425" s="214" t="s">
        <v>19</v>
      </c>
      <c r="N425" s="215" t="s">
        <v>43</v>
      </c>
      <c r="O425" s="87"/>
      <c r="P425" s="216">
        <f>O425*H425</f>
        <v>0</v>
      </c>
      <c r="Q425" s="216">
        <v>0.0043800000000000002</v>
      </c>
      <c r="R425" s="216">
        <f>Q425*H425</f>
        <v>0.014957700000000001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145</v>
      </c>
      <c r="AT425" s="218" t="s">
        <v>140</v>
      </c>
      <c r="AU425" s="218" t="s">
        <v>80</v>
      </c>
      <c r="AY425" s="20" t="s">
        <v>138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80</v>
      </c>
      <c r="BK425" s="219">
        <f>ROUND(I425*H425,2)</f>
        <v>0</v>
      </c>
      <c r="BL425" s="20" t="s">
        <v>145</v>
      </c>
      <c r="BM425" s="218" t="s">
        <v>609</v>
      </c>
    </row>
    <row r="426" s="2" customFormat="1">
      <c r="A426" s="41"/>
      <c r="B426" s="42"/>
      <c r="C426" s="43"/>
      <c r="D426" s="220" t="s">
        <v>147</v>
      </c>
      <c r="E426" s="43"/>
      <c r="F426" s="221" t="s">
        <v>610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147</v>
      </c>
      <c r="AU426" s="20" t="s">
        <v>80</v>
      </c>
    </row>
    <row r="427" s="2" customFormat="1">
      <c r="A427" s="41"/>
      <c r="B427" s="42"/>
      <c r="C427" s="43"/>
      <c r="D427" s="225" t="s">
        <v>149</v>
      </c>
      <c r="E427" s="43"/>
      <c r="F427" s="226" t="s">
        <v>611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149</v>
      </c>
      <c r="AU427" s="20" t="s">
        <v>80</v>
      </c>
    </row>
    <row r="428" s="13" customFormat="1">
      <c r="A428" s="13"/>
      <c r="B428" s="227"/>
      <c r="C428" s="228"/>
      <c r="D428" s="220" t="s">
        <v>151</v>
      </c>
      <c r="E428" s="229" t="s">
        <v>19</v>
      </c>
      <c r="F428" s="230" t="s">
        <v>612</v>
      </c>
      <c r="G428" s="228"/>
      <c r="H428" s="229" t="s">
        <v>19</v>
      </c>
      <c r="I428" s="231"/>
      <c r="J428" s="228"/>
      <c r="K428" s="228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151</v>
      </c>
      <c r="AU428" s="236" t="s">
        <v>80</v>
      </c>
      <c r="AV428" s="13" t="s">
        <v>76</v>
      </c>
      <c r="AW428" s="13" t="s">
        <v>33</v>
      </c>
      <c r="AX428" s="13" t="s">
        <v>71</v>
      </c>
      <c r="AY428" s="236" t="s">
        <v>138</v>
      </c>
    </row>
    <row r="429" s="14" customFormat="1">
      <c r="A429" s="14"/>
      <c r="B429" s="237"/>
      <c r="C429" s="238"/>
      <c r="D429" s="220" t="s">
        <v>151</v>
      </c>
      <c r="E429" s="239" t="s">
        <v>19</v>
      </c>
      <c r="F429" s="240" t="s">
        <v>613</v>
      </c>
      <c r="G429" s="238"/>
      <c r="H429" s="241">
        <v>3.165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151</v>
      </c>
      <c r="AU429" s="247" t="s">
        <v>80</v>
      </c>
      <c r="AV429" s="14" t="s">
        <v>80</v>
      </c>
      <c r="AW429" s="14" t="s">
        <v>33</v>
      </c>
      <c r="AX429" s="14" t="s">
        <v>71</v>
      </c>
      <c r="AY429" s="247" t="s">
        <v>138</v>
      </c>
    </row>
    <row r="430" s="14" customFormat="1">
      <c r="A430" s="14"/>
      <c r="B430" s="237"/>
      <c r="C430" s="238"/>
      <c r="D430" s="220" t="s">
        <v>151</v>
      </c>
      <c r="E430" s="239" t="s">
        <v>19</v>
      </c>
      <c r="F430" s="240" t="s">
        <v>614</v>
      </c>
      <c r="G430" s="238"/>
      <c r="H430" s="241">
        <v>0.25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151</v>
      </c>
      <c r="AU430" s="247" t="s">
        <v>80</v>
      </c>
      <c r="AV430" s="14" t="s">
        <v>80</v>
      </c>
      <c r="AW430" s="14" t="s">
        <v>33</v>
      </c>
      <c r="AX430" s="14" t="s">
        <v>71</v>
      </c>
      <c r="AY430" s="247" t="s">
        <v>138</v>
      </c>
    </row>
    <row r="431" s="15" customFormat="1">
      <c r="A431" s="15"/>
      <c r="B431" s="248"/>
      <c r="C431" s="249"/>
      <c r="D431" s="220" t="s">
        <v>151</v>
      </c>
      <c r="E431" s="250" t="s">
        <v>19</v>
      </c>
      <c r="F431" s="251" t="s">
        <v>156</v>
      </c>
      <c r="G431" s="249"/>
      <c r="H431" s="252">
        <v>3.415</v>
      </c>
      <c r="I431" s="253"/>
      <c r="J431" s="249"/>
      <c r="K431" s="249"/>
      <c r="L431" s="254"/>
      <c r="M431" s="255"/>
      <c r="N431" s="256"/>
      <c r="O431" s="256"/>
      <c r="P431" s="256"/>
      <c r="Q431" s="256"/>
      <c r="R431" s="256"/>
      <c r="S431" s="256"/>
      <c r="T431" s="25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8" t="s">
        <v>151</v>
      </c>
      <c r="AU431" s="258" t="s">
        <v>80</v>
      </c>
      <c r="AV431" s="15" t="s">
        <v>145</v>
      </c>
      <c r="AW431" s="15" t="s">
        <v>33</v>
      </c>
      <c r="AX431" s="15" t="s">
        <v>76</v>
      </c>
      <c r="AY431" s="258" t="s">
        <v>138</v>
      </c>
    </row>
    <row r="432" s="2" customFormat="1" ht="24.15" customHeight="1">
      <c r="A432" s="41"/>
      <c r="B432" s="42"/>
      <c r="C432" s="207" t="s">
        <v>615</v>
      </c>
      <c r="D432" s="207" t="s">
        <v>140</v>
      </c>
      <c r="E432" s="208" t="s">
        <v>616</v>
      </c>
      <c r="F432" s="209" t="s">
        <v>617</v>
      </c>
      <c r="G432" s="210" t="s">
        <v>143</v>
      </c>
      <c r="H432" s="211">
        <v>3.415</v>
      </c>
      <c r="I432" s="212"/>
      <c r="J432" s="213">
        <f>ROUND(I432*H432,2)</f>
        <v>0</v>
      </c>
      <c r="K432" s="209" t="s">
        <v>144</v>
      </c>
      <c r="L432" s="47"/>
      <c r="M432" s="214" t="s">
        <v>19</v>
      </c>
      <c r="N432" s="215" t="s">
        <v>43</v>
      </c>
      <c r="O432" s="87"/>
      <c r="P432" s="216">
        <f>O432*H432</f>
        <v>0</v>
      </c>
      <c r="Q432" s="216">
        <v>0.00018000000000000001</v>
      </c>
      <c r="R432" s="216">
        <f>Q432*H432</f>
        <v>0.00061470000000000003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145</v>
      </c>
      <c r="AT432" s="218" t="s">
        <v>140</v>
      </c>
      <c r="AU432" s="218" t="s">
        <v>80</v>
      </c>
      <c r="AY432" s="20" t="s">
        <v>138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80</v>
      </c>
      <c r="BK432" s="219">
        <f>ROUND(I432*H432,2)</f>
        <v>0</v>
      </c>
      <c r="BL432" s="20" t="s">
        <v>145</v>
      </c>
      <c r="BM432" s="218" t="s">
        <v>618</v>
      </c>
    </row>
    <row r="433" s="2" customFormat="1">
      <c r="A433" s="41"/>
      <c r="B433" s="42"/>
      <c r="C433" s="43"/>
      <c r="D433" s="220" t="s">
        <v>147</v>
      </c>
      <c r="E433" s="43"/>
      <c r="F433" s="221" t="s">
        <v>619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147</v>
      </c>
      <c r="AU433" s="20" t="s">
        <v>80</v>
      </c>
    </row>
    <row r="434" s="2" customFormat="1">
      <c r="A434" s="41"/>
      <c r="B434" s="42"/>
      <c r="C434" s="43"/>
      <c r="D434" s="225" t="s">
        <v>149</v>
      </c>
      <c r="E434" s="43"/>
      <c r="F434" s="226" t="s">
        <v>620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149</v>
      </c>
      <c r="AU434" s="20" t="s">
        <v>80</v>
      </c>
    </row>
    <row r="435" s="2" customFormat="1" ht="24.15" customHeight="1">
      <c r="A435" s="41"/>
      <c r="B435" s="42"/>
      <c r="C435" s="207" t="s">
        <v>621</v>
      </c>
      <c r="D435" s="207" t="s">
        <v>140</v>
      </c>
      <c r="E435" s="208" t="s">
        <v>622</v>
      </c>
      <c r="F435" s="209" t="s">
        <v>623</v>
      </c>
      <c r="G435" s="210" t="s">
        <v>143</v>
      </c>
      <c r="H435" s="211">
        <v>157.68899999999999</v>
      </c>
      <c r="I435" s="212"/>
      <c r="J435" s="213">
        <f>ROUND(I435*H435,2)</f>
        <v>0</v>
      </c>
      <c r="K435" s="209" t="s">
        <v>144</v>
      </c>
      <c r="L435" s="47"/>
      <c r="M435" s="214" t="s">
        <v>19</v>
      </c>
      <c r="N435" s="215" t="s">
        <v>43</v>
      </c>
      <c r="O435" s="87"/>
      <c r="P435" s="216">
        <f>O435*H435</f>
        <v>0</v>
      </c>
      <c r="Q435" s="216">
        <v>0.00013999999999999999</v>
      </c>
      <c r="R435" s="216">
        <f>Q435*H435</f>
        <v>0.022076459999999996</v>
      </c>
      <c r="S435" s="216">
        <v>0</v>
      </c>
      <c r="T435" s="21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8" t="s">
        <v>145</v>
      </c>
      <c r="AT435" s="218" t="s">
        <v>140</v>
      </c>
      <c r="AU435" s="218" t="s">
        <v>80</v>
      </c>
      <c r="AY435" s="20" t="s">
        <v>138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20" t="s">
        <v>80</v>
      </c>
      <c r="BK435" s="219">
        <f>ROUND(I435*H435,2)</f>
        <v>0</v>
      </c>
      <c r="BL435" s="20" t="s">
        <v>145</v>
      </c>
      <c r="BM435" s="218" t="s">
        <v>624</v>
      </c>
    </row>
    <row r="436" s="2" customFormat="1">
      <c r="A436" s="41"/>
      <c r="B436" s="42"/>
      <c r="C436" s="43"/>
      <c r="D436" s="220" t="s">
        <v>147</v>
      </c>
      <c r="E436" s="43"/>
      <c r="F436" s="221" t="s">
        <v>625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147</v>
      </c>
      <c r="AU436" s="20" t="s">
        <v>80</v>
      </c>
    </row>
    <row r="437" s="2" customFormat="1">
      <c r="A437" s="41"/>
      <c r="B437" s="42"/>
      <c r="C437" s="43"/>
      <c r="D437" s="225" t="s">
        <v>149</v>
      </c>
      <c r="E437" s="43"/>
      <c r="F437" s="226" t="s">
        <v>626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149</v>
      </c>
      <c r="AU437" s="20" t="s">
        <v>80</v>
      </c>
    </row>
    <row r="438" s="2" customFormat="1" ht="44.25" customHeight="1">
      <c r="A438" s="41"/>
      <c r="B438" s="42"/>
      <c r="C438" s="207" t="s">
        <v>627</v>
      </c>
      <c r="D438" s="207" t="s">
        <v>140</v>
      </c>
      <c r="E438" s="208" t="s">
        <v>628</v>
      </c>
      <c r="F438" s="209" t="s">
        <v>629</v>
      </c>
      <c r="G438" s="210" t="s">
        <v>143</v>
      </c>
      <c r="H438" s="211">
        <v>154.839</v>
      </c>
      <c r="I438" s="212"/>
      <c r="J438" s="213">
        <f>ROUND(I438*H438,2)</f>
        <v>0</v>
      </c>
      <c r="K438" s="209" t="s">
        <v>144</v>
      </c>
      <c r="L438" s="47"/>
      <c r="M438" s="214" t="s">
        <v>19</v>
      </c>
      <c r="N438" s="215" t="s">
        <v>43</v>
      </c>
      <c r="O438" s="87"/>
      <c r="P438" s="216">
        <f>O438*H438</f>
        <v>0</v>
      </c>
      <c r="Q438" s="216">
        <v>0.011520000000000001</v>
      </c>
      <c r="R438" s="216">
        <f>Q438*H438</f>
        <v>1.78374528</v>
      </c>
      <c r="S438" s="216">
        <v>0</v>
      </c>
      <c r="T438" s="217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8" t="s">
        <v>145</v>
      </c>
      <c r="AT438" s="218" t="s">
        <v>140</v>
      </c>
      <c r="AU438" s="218" t="s">
        <v>80</v>
      </c>
      <c r="AY438" s="20" t="s">
        <v>138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20" t="s">
        <v>80</v>
      </c>
      <c r="BK438" s="219">
        <f>ROUND(I438*H438,2)</f>
        <v>0</v>
      </c>
      <c r="BL438" s="20" t="s">
        <v>145</v>
      </c>
      <c r="BM438" s="218" t="s">
        <v>630</v>
      </c>
    </row>
    <row r="439" s="2" customFormat="1">
      <c r="A439" s="41"/>
      <c r="B439" s="42"/>
      <c r="C439" s="43"/>
      <c r="D439" s="220" t="s">
        <v>147</v>
      </c>
      <c r="E439" s="43"/>
      <c r="F439" s="221" t="s">
        <v>631</v>
      </c>
      <c r="G439" s="43"/>
      <c r="H439" s="43"/>
      <c r="I439" s="222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147</v>
      </c>
      <c r="AU439" s="20" t="s">
        <v>80</v>
      </c>
    </row>
    <row r="440" s="2" customFormat="1">
      <c r="A440" s="41"/>
      <c r="B440" s="42"/>
      <c r="C440" s="43"/>
      <c r="D440" s="225" t="s">
        <v>149</v>
      </c>
      <c r="E440" s="43"/>
      <c r="F440" s="226" t="s">
        <v>632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149</v>
      </c>
      <c r="AU440" s="20" t="s">
        <v>80</v>
      </c>
    </row>
    <row r="441" s="14" customFormat="1">
      <c r="A441" s="14"/>
      <c r="B441" s="237"/>
      <c r="C441" s="238"/>
      <c r="D441" s="220" t="s">
        <v>151</v>
      </c>
      <c r="E441" s="239" t="s">
        <v>19</v>
      </c>
      <c r="F441" s="240" t="s">
        <v>633</v>
      </c>
      <c r="G441" s="238"/>
      <c r="H441" s="241">
        <v>13.598000000000001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151</v>
      </c>
      <c r="AU441" s="247" t="s">
        <v>80</v>
      </c>
      <c r="AV441" s="14" t="s">
        <v>80</v>
      </c>
      <c r="AW441" s="14" t="s">
        <v>33</v>
      </c>
      <c r="AX441" s="14" t="s">
        <v>71</v>
      </c>
      <c r="AY441" s="247" t="s">
        <v>138</v>
      </c>
    </row>
    <row r="442" s="14" customFormat="1">
      <c r="A442" s="14"/>
      <c r="B442" s="237"/>
      <c r="C442" s="238"/>
      <c r="D442" s="220" t="s">
        <v>151</v>
      </c>
      <c r="E442" s="239" t="s">
        <v>19</v>
      </c>
      <c r="F442" s="240" t="s">
        <v>634</v>
      </c>
      <c r="G442" s="238"/>
      <c r="H442" s="241">
        <v>13.33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151</v>
      </c>
      <c r="AU442" s="247" t="s">
        <v>80</v>
      </c>
      <c r="AV442" s="14" t="s">
        <v>80</v>
      </c>
      <c r="AW442" s="14" t="s">
        <v>33</v>
      </c>
      <c r="AX442" s="14" t="s">
        <v>71</v>
      </c>
      <c r="AY442" s="247" t="s">
        <v>138</v>
      </c>
    </row>
    <row r="443" s="14" customFormat="1">
      <c r="A443" s="14"/>
      <c r="B443" s="237"/>
      <c r="C443" s="238"/>
      <c r="D443" s="220" t="s">
        <v>151</v>
      </c>
      <c r="E443" s="239" t="s">
        <v>19</v>
      </c>
      <c r="F443" s="240" t="s">
        <v>635</v>
      </c>
      <c r="G443" s="238"/>
      <c r="H443" s="241">
        <v>131.06100000000001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151</v>
      </c>
      <c r="AU443" s="247" t="s">
        <v>80</v>
      </c>
      <c r="AV443" s="14" t="s">
        <v>80</v>
      </c>
      <c r="AW443" s="14" t="s">
        <v>33</v>
      </c>
      <c r="AX443" s="14" t="s">
        <v>71</v>
      </c>
      <c r="AY443" s="247" t="s">
        <v>138</v>
      </c>
    </row>
    <row r="444" s="14" customFormat="1">
      <c r="A444" s="14"/>
      <c r="B444" s="237"/>
      <c r="C444" s="238"/>
      <c r="D444" s="220" t="s">
        <v>151</v>
      </c>
      <c r="E444" s="239" t="s">
        <v>19</v>
      </c>
      <c r="F444" s="240" t="s">
        <v>636</v>
      </c>
      <c r="G444" s="238"/>
      <c r="H444" s="241">
        <v>-3.1499999999999999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151</v>
      </c>
      <c r="AU444" s="247" t="s">
        <v>80</v>
      </c>
      <c r="AV444" s="14" t="s">
        <v>80</v>
      </c>
      <c r="AW444" s="14" t="s">
        <v>33</v>
      </c>
      <c r="AX444" s="14" t="s">
        <v>71</v>
      </c>
      <c r="AY444" s="247" t="s">
        <v>138</v>
      </c>
    </row>
    <row r="445" s="15" customFormat="1">
      <c r="A445" s="15"/>
      <c r="B445" s="248"/>
      <c r="C445" s="249"/>
      <c r="D445" s="220" t="s">
        <v>151</v>
      </c>
      <c r="E445" s="250" t="s">
        <v>19</v>
      </c>
      <c r="F445" s="251" t="s">
        <v>156</v>
      </c>
      <c r="G445" s="249"/>
      <c r="H445" s="252">
        <v>154.839</v>
      </c>
      <c r="I445" s="253"/>
      <c r="J445" s="249"/>
      <c r="K445" s="249"/>
      <c r="L445" s="254"/>
      <c r="M445" s="255"/>
      <c r="N445" s="256"/>
      <c r="O445" s="256"/>
      <c r="P445" s="256"/>
      <c r="Q445" s="256"/>
      <c r="R445" s="256"/>
      <c r="S445" s="256"/>
      <c r="T445" s="257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8" t="s">
        <v>151</v>
      </c>
      <c r="AU445" s="258" t="s">
        <v>80</v>
      </c>
      <c r="AV445" s="15" t="s">
        <v>145</v>
      </c>
      <c r="AW445" s="15" t="s">
        <v>33</v>
      </c>
      <c r="AX445" s="15" t="s">
        <v>76</v>
      </c>
      <c r="AY445" s="258" t="s">
        <v>138</v>
      </c>
    </row>
    <row r="446" s="2" customFormat="1" ht="24.15" customHeight="1">
      <c r="A446" s="41"/>
      <c r="B446" s="42"/>
      <c r="C446" s="270" t="s">
        <v>637</v>
      </c>
      <c r="D446" s="270" t="s">
        <v>511</v>
      </c>
      <c r="E446" s="271" t="s">
        <v>574</v>
      </c>
      <c r="F446" s="272" t="s">
        <v>575</v>
      </c>
      <c r="G446" s="273" t="s">
        <v>143</v>
      </c>
      <c r="H446" s="274">
        <v>170.32300000000001</v>
      </c>
      <c r="I446" s="275"/>
      <c r="J446" s="276">
        <f>ROUND(I446*H446,2)</f>
        <v>0</v>
      </c>
      <c r="K446" s="272" t="s">
        <v>144</v>
      </c>
      <c r="L446" s="277"/>
      <c r="M446" s="278" t="s">
        <v>19</v>
      </c>
      <c r="N446" s="279" t="s">
        <v>43</v>
      </c>
      <c r="O446" s="87"/>
      <c r="P446" s="216">
        <f>O446*H446</f>
        <v>0</v>
      </c>
      <c r="Q446" s="216">
        <v>0.0155</v>
      </c>
      <c r="R446" s="216">
        <f>Q446*H446</f>
        <v>2.6400065000000001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199</v>
      </c>
      <c r="AT446" s="218" t="s">
        <v>511</v>
      </c>
      <c r="AU446" s="218" t="s">
        <v>80</v>
      </c>
      <c r="AY446" s="20" t="s">
        <v>138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80</v>
      </c>
      <c r="BK446" s="219">
        <f>ROUND(I446*H446,2)</f>
        <v>0</v>
      </c>
      <c r="BL446" s="20" t="s">
        <v>145</v>
      </c>
      <c r="BM446" s="218" t="s">
        <v>638</v>
      </c>
    </row>
    <row r="447" s="2" customFormat="1">
      <c r="A447" s="41"/>
      <c r="B447" s="42"/>
      <c r="C447" s="43"/>
      <c r="D447" s="220" t="s">
        <v>147</v>
      </c>
      <c r="E447" s="43"/>
      <c r="F447" s="221" t="s">
        <v>575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147</v>
      </c>
      <c r="AU447" s="20" t="s">
        <v>80</v>
      </c>
    </row>
    <row r="448" s="14" customFormat="1">
      <c r="A448" s="14"/>
      <c r="B448" s="237"/>
      <c r="C448" s="238"/>
      <c r="D448" s="220" t="s">
        <v>151</v>
      </c>
      <c r="E448" s="238"/>
      <c r="F448" s="240" t="s">
        <v>639</v>
      </c>
      <c r="G448" s="238"/>
      <c r="H448" s="241">
        <v>170.32300000000001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151</v>
      </c>
      <c r="AU448" s="247" t="s">
        <v>80</v>
      </c>
      <c r="AV448" s="14" t="s">
        <v>80</v>
      </c>
      <c r="AW448" s="14" t="s">
        <v>4</v>
      </c>
      <c r="AX448" s="14" t="s">
        <v>76</v>
      </c>
      <c r="AY448" s="247" t="s">
        <v>138</v>
      </c>
    </row>
    <row r="449" s="2" customFormat="1" ht="37.8" customHeight="1">
      <c r="A449" s="41"/>
      <c r="B449" s="42"/>
      <c r="C449" s="207" t="s">
        <v>640</v>
      </c>
      <c r="D449" s="207" t="s">
        <v>140</v>
      </c>
      <c r="E449" s="208" t="s">
        <v>641</v>
      </c>
      <c r="F449" s="209" t="s">
        <v>642</v>
      </c>
      <c r="G449" s="210" t="s">
        <v>406</v>
      </c>
      <c r="H449" s="211">
        <v>5.7000000000000002</v>
      </c>
      <c r="I449" s="212"/>
      <c r="J449" s="213">
        <f>ROUND(I449*H449,2)</f>
        <v>0</v>
      </c>
      <c r="K449" s="209" t="s">
        <v>144</v>
      </c>
      <c r="L449" s="47"/>
      <c r="M449" s="214" t="s">
        <v>19</v>
      </c>
      <c r="N449" s="215" t="s">
        <v>43</v>
      </c>
      <c r="O449" s="87"/>
      <c r="P449" s="216">
        <f>O449*H449</f>
        <v>0</v>
      </c>
      <c r="Q449" s="216">
        <v>0.0033899999999999998</v>
      </c>
      <c r="R449" s="216">
        <f>Q449*H449</f>
        <v>0.019323</v>
      </c>
      <c r="S449" s="216">
        <v>0</v>
      </c>
      <c r="T449" s="21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8" t="s">
        <v>145</v>
      </c>
      <c r="AT449" s="218" t="s">
        <v>140</v>
      </c>
      <c r="AU449" s="218" t="s">
        <v>80</v>
      </c>
      <c r="AY449" s="20" t="s">
        <v>138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20" t="s">
        <v>80</v>
      </c>
      <c r="BK449" s="219">
        <f>ROUND(I449*H449,2)</f>
        <v>0</v>
      </c>
      <c r="BL449" s="20" t="s">
        <v>145</v>
      </c>
      <c r="BM449" s="218" t="s">
        <v>643</v>
      </c>
    </row>
    <row r="450" s="2" customFormat="1">
      <c r="A450" s="41"/>
      <c r="B450" s="42"/>
      <c r="C450" s="43"/>
      <c r="D450" s="220" t="s">
        <v>147</v>
      </c>
      <c r="E450" s="43"/>
      <c r="F450" s="221" t="s">
        <v>644</v>
      </c>
      <c r="G450" s="43"/>
      <c r="H450" s="43"/>
      <c r="I450" s="222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147</v>
      </c>
      <c r="AU450" s="20" t="s">
        <v>80</v>
      </c>
    </row>
    <row r="451" s="2" customFormat="1">
      <c r="A451" s="41"/>
      <c r="B451" s="42"/>
      <c r="C451" s="43"/>
      <c r="D451" s="225" t="s">
        <v>149</v>
      </c>
      <c r="E451" s="43"/>
      <c r="F451" s="226" t="s">
        <v>645</v>
      </c>
      <c r="G451" s="43"/>
      <c r="H451" s="43"/>
      <c r="I451" s="222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149</v>
      </c>
      <c r="AU451" s="20" t="s">
        <v>80</v>
      </c>
    </row>
    <row r="452" s="14" customFormat="1">
      <c r="A452" s="14"/>
      <c r="B452" s="237"/>
      <c r="C452" s="238"/>
      <c r="D452" s="220" t="s">
        <v>151</v>
      </c>
      <c r="E452" s="239" t="s">
        <v>19</v>
      </c>
      <c r="F452" s="240" t="s">
        <v>646</v>
      </c>
      <c r="G452" s="238"/>
      <c r="H452" s="241">
        <v>5.7000000000000002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151</v>
      </c>
      <c r="AU452" s="247" t="s">
        <v>80</v>
      </c>
      <c r="AV452" s="14" t="s">
        <v>80</v>
      </c>
      <c r="AW452" s="14" t="s">
        <v>33</v>
      </c>
      <c r="AX452" s="14" t="s">
        <v>76</v>
      </c>
      <c r="AY452" s="247" t="s">
        <v>138</v>
      </c>
    </row>
    <row r="453" s="2" customFormat="1" ht="24.15" customHeight="1">
      <c r="A453" s="41"/>
      <c r="B453" s="42"/>
      <c r="C453" s="270" t="s">
        <v>647</v>
      </c>
      <c r="D453" s="270" t="s">
        <v>511</v>
      </c>
      <c r="E453" s="271" t="s">
        <v>648</v>
      </c>
      <c r="F453" s="272" t="s">
        <v>649</v>
      </c>
      <c r="G453" s="273" t="s">
        <v>143</v>
      </c>
      <c r="H453" s="274">
        <v>3.1349999999999998</v>
      </c>
      <c r="I453" s="275"/>
      <c r="J453" s="276">
        <f>ROUND(I453*H453,2)</f>
        <v>0</v>
      </c>
      <c r="K453" s="272" t="s">
        <v>144</v>
      </c>
      <c r="L453" s="277"/>
      <c r="M453" s="278" t="s">
        <v>19</v>
      </c>
      <c r="N453" s="279" t="s">
        <v>43</v>
      </c>
      <c r="O453" s="87"/>
      <c r="P453" s="216">
        <f>O453*H453</f>
        <v>0</v>
      </c>
      <c r="Q453" s="216">
        <v>0.0047999999999999996</v>
      </c>
      <c r="R453" s="216">
        <f>Q453*H453</f>
        <v>0.015047999999999997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199</v>
      </c>
      <c r="AT453" s="218" t="s">
        <v>511</v>
      </c>
      <c r="AU453" s="218" t="s">
        <v>80</v>
      </c>
      <c r="AY453" s="20" t="s">
        <v>138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80</v>
      </c>
      <c r="BK453" s="219">
        <f>ROUND(I453*H453,2)</f>
        <v>0</v>
      </c>
      <c r="BL453" s="20" t="s">
        <v>145</v>
      </c>
      <c r="BM453" s="218" t="s">
        <v>650</v>
      </c>
    </row>
    <row r="454" s="2" customFormat="1">
      <c r="A454" s="41"/>
      <c r="B454" s="42"/>
      <c r="C454" s="43"/>
      <c r="D454" s="220" t="s">
        <v>147</v>
      </c>
      <c r="E454" s="43"/>
      <c r="F454" s="221" t="s">
        <v>649</v>
      </c>
      <c r="G454" s="43"/>
      <c r="H454" s="43"/>
      <c r="I454" s="222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147</v>
      </c>
      <c r="AU454" s="20" t="s">
        <v>80</v>
      </c>
    </row>
    <row r="455" s="14" customFormat="1">
      <c r="A455" s="14"/>
      <c r="B455" s="237"/>
      <c r="C455" s="238"/>
      <c r="D455" s="220" t="s">
        <v>151</v>
      </c>
      <c r="E455" s="239" t="s">
        <v>19</v>
      </c>
      <c r="F455" s="240" t="s">
        <v>651</v>
      </c>
      <c r="G455" s="238"/>
      <c r="H455" s="241">
        <v>2.8500000000000001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151</v>
      </c>
      <c r="AU455" s="247" t="s">
        <v>80</v>
      </c>
      <c r="AV455" s="14" t="s">
        <v>80</v>
      </c>
      <c r="AW455" s="14" t="s">
        <v>33</v>
      </c>
      <c r="AX455" s="14" t="s">
        <v>76</v>
      </c>
      <c r="AY455" s="247" t="s">
        <v>138</v>
      </c>
    </row>
    <row r="456" s="14" customFormat="1">
      <c r="A456" s="14"/>
      <c r="B456" s="237"/>
      <c r="C456" s="238"/>
      <c r="D456" s="220" t="s">
        <v>151</v>
      </c>
      <c r="E456" s="238"/>
      <c r="F456" s="240" t="s">
        <v>652</v>
      </c>
      <c r="G456" s="238"/>
      <c r="H456" s="241">
        <v>3.1349999999999998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151</v>
      </c>
      <c r="AU456" s="247" t="s">
        <v>80</v>
      </c>
      <c r="AV456" s="14" t="s">
        <v>80</v>
      </c>
      <c r="AW456" s="14" t="s">
        <v>4</v>
      </c>
      <c r="AX456" s="14" t="s">
        <v>76</v>
      </c>
      <c r="AY456" s="247" t="s">
        <v>138</v>
      </c>
    </row>
    <row r="457" s="2" customFormat="1" ht="16.5" customHeight="1">
      <c r="A457" s="41"/>
      <c r="B457" s="42"/>
      <c r="C457" s="207" t="s">
        <v>653</v>
      </c>
      <c r="D457" s="207" t="s">
        <v>140</v>
      </c>
      <c r="E457" s="208" t="s">
        <v>654</v>
      </c>
      <c r="F457" s="209" t="s">
        <v>655</v>
      </c>
      <c r="G457" s="210" t="s">
        <v>406</v>
      </c>
      <c r="H457" s="211">
        <v>74.5</v>
      </c>
      <c r="I457" s="212"/>
      <c r="J457" s="213">
        <f>ROUND(I457*H457,2)</f>
        <v>0</v>
      </c>
      <c r="K457" s="209" t="s">
        <v>144</v>
      </c>
      <c r="L457" s="47"/>
      <c r="M457" s="214" t="s">
        <v>19</v>
      </c>
      <c r="N457" s="215" t="s">
        <v>43</v>
      </c>
      <c r="O457" s="87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145</v>
      </c>
      <c r="AT457" s="218" t="s">
        <v>140</v>
      </c>
      <c r="AU457" s="218" t="s">
        <v>80</v>
      </c>
      <c r="AY457" s="20" t="s">
        <v>138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80</v>
      </c>
      <c r="BK457" s="219">
        <f>ROUND(I457*H457,2)</f>
        <v>0</v>
      </c>
      <c r="BL457" s="20" t="s">
        <v>145</v>
      </c>
      <c r="BM457" s="218" t="s">
        <v>656</v>
      </c>
    </row>
    <row r="458" s="2" customFormat="1">
      <c r="A458" s="41"/>
      <c r="B458" s="42"/>
      <c r="C458" s="43"/>
      <c r="D458" s="220" t="s">
        <v>147</v>
      </c>
      <c r="E458" s="43"/>
      <c r="F458" s="221" t="s">
        <v>657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147</v>
      </c>
      <c r="AU458" s="20" t="s">
        <v>80</v>
      </c>
    </row>
    <row r="459" s="2" customFormat="1">
      <c r="A459" s="41"/>
      <c r="B459" s="42"/>
      <c r="C459" s="43"/>
      <c r="D459" s="225" t="s">
        <v>149</v>
      </c>
      <c r="E459" s="43"/>
      <c r="F459" s="226" t="s">
        <v>658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149</v>
      </c>
      <c r="AU459" s="20" t="s">
        <v>80</v>
      </c>
    </row>
    <row r="460" s="2" customFormat="1" ht="24.15" customHeight="1">
      <c r="A460" s="41"/>
      <c r="B460" s="42"/>
      <c r="C460" s="270" t="s">
        <v>659</v>
      </c>
      <c r="D460" s="270" t="s">
        <v>511</v>
      </c>
      <c r="E460" s="271" t="s">
        <v>660</v>
      </c>
      <c r="F460" s="272" t="s">
        <v>661</v>
      </c>
      <c r="G460" s="273" t="s">
        <v>406</v>
      </c>
      <c r="H460" s="274">
        <v>55.229999999999997</v>
      </c>
      <c r="I460" s="275"/>
      <c r="J460" s="276">
        <f>ROUND(I460*H460,2)</f>
        <v>0</v>
      </c>
      <c r="K460" s="272" t="s">
        <v>144</v>
      </c>
      <c r="L460" s="277"/>
      <c r="M460" s="278" t="s">
        <v>19</v>
      </c>
      <c r="N460" s="279" t="s">
        <v>43</v>
      </c>
      <c r="O460" s="87"/>
      <c r="P460" s="216">
        <f>O460*H460</f>
        <v>0</v>
      </c>
      <c r="Q460" s="216">
        <v>3.0000000000000001E-05</v>
      </c>
      <c r="R460" s="216">
        <f>Q460*H460</f>
        <v>0.0016569</v>
      </c>
      <c r="S460" s="216">
        <v>0</v>
      </c>
      <c r="T460" s="21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199</v>
      </c>
      <c r="AT460" s="218" t="s">
        <v>511</v>
      </c>
      <c r="AU460" s="218" t="s">
        <v>80</v>
      </c>
      <c r="AY460" s="20" t="s">
        <v>138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80</v>
      </c>
      <c r="BK460" s="219">
        <f>ROUND(I460*H460,2)</f>
        <v>0</v>
      </c>
      <c r="BL460" s="20" t="s">
        <v>145</v>
      </c>
      <c r="BM460" s="218" t="s">
        <v>662</v>
      </c>
    </row>
    <row r="461" s="2" customFormat="1">
      <c r="A461" s="41"/>
      <c r="B461" s="42"/>
      <c r="C461" s="43"/>
      <c r="D461" s="220" t="s">
        <v>147</v>
      </c>
      <c r="E461" s="43"/>
      <c r="F461" s="221" t="s">
        <v>661</v>
      </c>
      <c r="G461" s="43"/>
      <c r="H461" s="43"/>
      <c r="I461" s="222"/>
      <c r="J461" s="43"/>
      <c r="K461" s="43"/>
      <c r="L461" s="47"/>
      <c r="M461" s="223"/>
      <c r="N461" s="22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147</v>
      </c>
      <c r="AU461" s="20" t="s">
        <v>80</v>
      </c>
    </row>
    <row r="462" s="14" customFormat="1">
      <c r="A462" s="14"/>
      <c r="B462" s="237"/>
      <c r="C462" s="238"/>
      <c r="D462" s="220" t="s">
        <v>151</v>
      </c>
      <c r="E462" s="239" t="s">
        <v>19</v>
      </c>
      <c r="F462" s="240" t="s">
        <v>663</v>
      </c>
      <c r="G462" s="238"/>
      <c r="H462" s="241">
        <v>4.2000000000000002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151</v>
      </c>
      <c r="AU462" s="247" t="s">
        <v>80</v>
      </c>
      <c r="AV462" s="14" t="s">
        <v>80</v>
      </c>
      <c r="AW462" s="14" t="s">
        <v>33</v>
      </c>
      <c r="AX462" s="14" t="s">
        <v>71</v>
      </c>
      <c r="AY462" s="247" t="s">
        <v>138</v>
      </c>
    </row>
    <row r="463" s="14" customFormat="1">
      <c r="A463" s="14"/>
      <c r="B463" s="237"/>
      <c r="C463" s="238"/>
      <c r="D463" s="220" t="s">
        <v>151</v>
      </c>
      <c r="E463" s="239" t="s">
        <v>19</v>
      </c>
      <c r="F463" s="240" t="s">
        <v>664</v>
      </c>
      <c r="G463" s="238"/>
      <c r="H463" s="241">
        <v>47.399999999999999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151</v>
      </c>
      <c r="AU463" s="247" t="s">
        <v>80</v>
      </c>
      <c r="AV463" s="14" t="s">
        <v>80</v>
      </c>
      <c r="AW463" s="14" t="s">
        <v>33</v>
      </c>
      <c r="AX463" s="14" t="s">
        <v>71</v>
      </c>
      <c r="AY463" s="247" t="s">
        <v>138</v>
      </c>
    </row>
    <row r="464" s="14" customFormat="1">
      <c r="A464" s="14"/>
      <c r="B464" s="237"/>
      <c r="C464" s="238"/>
      <c r="D464" s="220" t="s">
        <v>151</v>
      </c>
      <c r="E464" s="239" t="s">
        <v>19</v>
      </c>
      <c r="F464" s="240" t="s">
        <v>665</v>
      </c>
      <c r="G464" s="238"/>
      <c r="H464" s="241">
        <v>1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151</v>
      </c>
      <c r="AU464" s="247" t="s">
        <v>80</v>
      </c>
      <c r="AV464" s="14" t="s">
        <v>80</v>
      </c>
      <c r="AW464" s="14" t="s">
        <v>33</v>
      </c>
      <c r="AX464" s="14" t="s">
        <v>71</v>
      </c>
      <c r="AY464" s="247" t="s">
        <v>138</v>
      </c>
    </row>
    <row r="465" s="15" customFormat="1">
      <c r="A465" s="15"/>
      <c r="B465" s="248"/>
      <c r="C465" s="249"/>
      <c r="D465" s="220" t="s">
        <v>151</v>
      </c>
      <c r="E465" s="250" t="s">
        <v>19</v>
      </c>
      <c r="F465" s="251" t="s">
        <v>156</v>
      </c>
      <c r="G465" s="249"/>
      <c r="H465" s="252">
        <v>52.600000000000001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8" t="s">
        <v>151</v>
      </c>
      <c r="AU465" s="258" t="s">
        <v>80</v>
      </c>
      <c r="AV465" s="15" t="s">
        <v>145</v>
      </c>
      <c r="AW465" s="15" t="s">
        <v>33</v>
      </c>
      <c r="AX465" s="15" t="s">
        <v>76</v>
      </c>
      <c r="AY465" s="258" t="s">
        <v>138</v>
      </c>
    </row>
    <row r="466" s="14" customFormat="1">
      <c r="A466" s="14"/>
      <c r="B466" s="237"/>
      <c r="C466" s="238"/>
      <c r="D466" s="220" t="s">
        <v>151</v>
      </c>
      <c r="E466" s="238"/>
      <c r="F466" s="240" t="s">
        <v>666</v>
      </c>
      <c r="G466" s="238"/>
      <c r="H466" s="241">
        <v>55.229999999999997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151</v>
      </c>
      <c r="AU466" s="247" t="s">
        <v>80</v>
      </c>
      <c r="AV466" s="14" t="s">
        <v>80</v>
      </c>
      <c r="AW466" s="14" t="s">
        <v>4</v>
      </c>
      <c r="AX466" s="14" t="s">
        <v>76</v>
      </c>
      <c r="AY466" s="247" t="s">
        <v>138</v>
      </c>
    </row>
    <row r="467" s="2" customFormat="1" ht="24.15" customHeight="1">
      <c r="A467" s="41"/>
      <c r="B467" s="42"/>
      <c r="C467" s="270" t="s">
        <v>667</v>
      </c>
      <c r="D467" s="270" t="s">
        <v>511</v>
      </c>
      <c r="E467" s="271" t="s">
        <v>668</v>
      </c>
      <c r="F467" s="272" t="s">
        <v>669</v>
      </c>
      <c r="G467" s="273" t="s">
        <v>406</v>
      </c>
      <c r="H467" s="274">
        <v>5.9850000000000003</v>
      </c>
      <c r="I467" s="275"/>
      <c r="J467" s="276">
        <f>ROUND(I467*H467,2)</f>
        <v>0</v>
      </c>
      <c r="K467" s="272" t="s">
        <v>144</v>
      </c>
      <c r="L467" s="277"/>
      <c r="M467" s="278" t="s">
        <v>19</v>
      </c>
      <c r="N467" s="279" t="s">
        <v>43</v>
      </c>
      <c r="O467" s="87"/>
      <c r="P467" s="216">
        <f>O467*H467</f>
        <v>0</v>
      </c>
      <c r="Q467" s="216">
        <v>4.0000000000000003E-05</v>
      </c>
      <c r="R467" s="216">
        <f>Q467*H467</f>
        <v>0.00023940000000000005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199</v>
      </c>
      <c r="AT467" s="218" t="s">
        <v>511</v>
      </c>
      <c r="AU467" s="218" t="s">
        <v>80</v>
      </c>
      <c r="AY467" s="20" t="s">
        <v>138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80</v>
      </c>
      <c r="BK467" s="219">
        <f>ROUND(I467*H467,2)</f>
        <v>0</v>
      </c>
      <c r="BL467" s="20" t="s">
        <v>145</v>
      </c>
      <c r="BM467" s="218" t="s">
        <v>670</v>
      </c>
    </row>
    <row r="468" s="2" customFormat="1">
      <c r="A468" s="41"/>
      <c r="B468" s="42"/>
      <c r="C468" s="43"/>
      <c r="D468" s="220" t="s">
        <v>147</v>
      </c>
      <c r="E468" s="43"/>
      <c r="F468" s="221" t="s">
        <v>669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147</v>
      </c>
      <c r="AU468" s="20" t="s">
        <v>80</v>
      </c>
    </row>
    <row r="469" s="14" customFormat="1">
      <c r="A469" s="14"/>
      <c r="B469" s="237"/>
      <c r="C469" s="238"/>
      <c r="D469" s="220" t="s">
        <v>151</v>
      </c>
      <c r="E469" s="239" t="s">
        <v>19</v>
      </c>
      <c r="F469" s="240" t="s">
        <v>646</v>
      </c>
      <c r="G469" s="238"/>
      <c r="H469" s="241">
        <v>5.7000000000000002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151</v>
      </c>
      <c r="AU469" s="247" t="s">
        <v>80</v>
      </c>
      <c r="AV469" s="14" t="s">
        <v>80</v>
      </c>
      <c r="AW469" s="14" t="s">
        <v>33</v>
      </c>
      <c r="AX469" s="14" t="s">
        <v>76</v>
      </c>
      <c r="AY469" s="247" t="s">
        <v>138</v>
      </c>
    </row>
    <row r="470" s="14" customFormat="1">
      <c r="A470" s="14"/>
      <c r="B470" s="237"/>
      <c r="C470" s="238"/>
      <c r="D470" s="220" t="s">
        <v>151</v>
      </c>
      <c r="E470" s="238"/>
      <c r="F470" s="240" t="s">
        <v>671</v>
      </c>
      <c r="G470" s="238"/>
      <c r="H470" s="241">
        <v>5.9850000000000003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151</v>
      </c>
      <c r="AU470" s="247" t="s">
        <v>80</v>
      </c>
      <c r="AV470" s="14" t="s">
        <v>80</v>
      </c>
      <c r="AW470" s="14" t="s">
        <v>4</v>
      </c>
      <c r="AX470" s="14" t="s">
        <v>76</v>
      </c>
      <c r="AY470" s="247" t="s">
        <v>138</v>
      </c>
    </row>
    <row r="471" s="2" customFormat="1" ht="24.15" customHeight="1">
      <c r="A471" s="41"/>
      <c r="B471" s="42"/>
      <c r="C471" s="270" t="s">
        <v>672</v>
      </c>
      <c r="D471" s="270" t="s">
        <v>511</v>
      </c>
      <c r="E471" s="271" t="s">
        <v>673</v>
      </c>
      <c r="F471" s="272" t="s">
        <v>674</v>
      </c>
      <c r="G471" s="273" t="s">
        <v>406</v>
      </c>
      <c r="H471" s="274">
        <v>15.435000000000001</v>
      </c>
      <c r="I471" s="275"/>
      <c r="J471" s="276">
        <f>ROUND(I471*H471,2)</f>
        <v>0</v>
      </c>
      <c r="K471" s="272" t="s">
        <v>144</v>
      </c>
      <c r="L471" s="277"/>
      <c r="M471" s="278" t="s">
        <v>19</v>
      </c>
      <c r="N471" s="279" t="s">
        <v>43</v>
      </c>
      <c r="O471" s="87"/>
      <c r="P471" s="216">
        <f>O471*H471</f>
        <v>0</v>
      </c>
      <c r="Q471" s="216">
        <v>0.00050000000000000001</v>
      </c>
      <c r="R471" s="216">
        <f>Q471*H471</f>
        <v>0.0077175000000000004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199</v>
      </c>
      <c r="AT471" s="218" t="s">
        <v>511</v>
      </c>
      <c r="AU471" s="218" t="s">
        <v>80</v>
      </c>
      <c r="AY471" s="20" t="s">
        <v>138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80</v>
      </c>
      <c r="BK471" s="219">
        <f>ROUND(I471*H471,2)</f>
        <v>0</v>
      </c>
      <c r="BL471" s="20" t="s">
        <v>145</v>
      </c>
      <c r="BM471" s="218" t="s">
        <v>675</v>
      </c>
    </row>
    <row r="472" s="2" customFormat="1">
      <c r="A472" s="41"/>
      <c r="B472" s="42"/>
      <c r="C472" s="43"/>
      <c r="D472" s="220" t="s">
        <v>147</v>
      </c>
      <c r="E472" s="43"/>
      <c r="F472" s="221" t="s">
        <v>674</v>
      </c>
      <c r="G472" s="43"/>
      <c r="H472" s="43"/>
      <c r="I472" s="222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147</v>
      </c>
      <c r="AU472" s="20" t="s">
        <v>80</v>
      </c>
    </row>
    <row r="473" s="14" customFormat="1">
      <c r="A473" s="14"/>
      <c r="B473" s="237"/>
      <c r="C473" s="238"/>
      <c r="D473" s="220" t="s">
        <v>151</v>
      </c>
      <c r="E473" s="239" t="s">
        <v>19</v>
      </c>
      <c r="F473" s="240" t="s">
        <v>676</v>
      </c>
      <c r="G473" s="238"/>
      <c r="H473" s="241">
        <v>14.699999999999999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151</v>
      </c>
      <c r="AU473" s="247" t="s">
        <v>80</v>
      </c>
      <c r="AV473" s="14" t="s">
        <v>80</v>
      </c>
      <c r="AW473" s="14" t="s">
        <v>33</v>
      </c>
      <c r="AX473" s="14" t="s">
        <v>76</v>
      </c>
      <c r="AY473" s="247" t="s">
        <v>138</v>
      </c>
    </row>
    <row r="474" s="14" customFormat="1">
      <c r="A474" s="14"/>
      <c r="B474" s="237"/>
      <c r="C474" s="238"/>
      <c r="D474" s="220" t="s">
        <v>151</v>
      </c>
      <c r="E474" s="238"/>
      <c r="F474" s="240" t="s">
        <v>677</v>
      </c>
      <c r="G474" s="238"/>
      <c r="H474" s="241">
        <v>15.435000000000001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151</v>
      </c>
      <c r="AU474" s="247" t="s">
        <v>80</v>
      </c>
      <c r="AV474" s="14" t="s">
        <v>80</v>
      </c>
      <c r="AW474" s="14" t="s">
        <v>4</v>
      </c>
      <c r="AX474" s="14" t="s">
        <v>76</v>
      </c>
      <c r="AY474" s="247" t="s">
        <v>138</v>
      </c>
    </row>
    <row r="475" s="2" customFormat="1" ht="24.15" customHeight="1">
      <c r="A475" s="41"/>
      <c r="B475" s="42"/>
      <c r="C475" s="270" t="s">
        <v>678</v>
      </c>
      <c r="D475" s="270" t="s">
        <v>511</v>
      </c>
      <c r="E475" s="271" t="s">
        <v>679</v>
      </c>
      <c r="F475" s="272" t="s">
        <v>680</v>
      </c>
      <c r="G475" s="273" t="s">
        <v>406</v>
      </c>
      <c r="H475" s="274">
        <v>1.575</v>
      </c>
      <c r="I475" s="275"/>
      <c r="J475" s="276">
        <f>ROUND(I475*H475,2)</f>
        <v>0</v>
      </c>
      <c r="K475" s="272" t="s">
        <v>144</v>
      </c>
      <c r="L475" s="277"/>
      <c r="M475" s="278" t="s">
        <v>19</v>
      </c>
      <c r="N475" s="279" t="s">
        <v>43</v>
      </c>
      <c r="O475" s="87"/>
      <c r="P475" s="216">
        <f>O475*H475</f>
        <v>0</v>
      </c>
      <c r="Q475" s="216">
        <v>0.00029999999999999997</v>
      </c>
      <c r="R475" s="216">
        <f>Q475*H475</f>
        <v>0.00047249999999999994</v>
      </c>
      <c r="S475" s="216">
        <v>0</v>
      </c>
      <c r="T475" s="21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8" t="s">
        <v>199</v>
      </c>
      <c r="AT475" s="218" t="s">
        <v>511</v>
      </c>
      <c r="AU475" s="218" t="s">
        <v>80</v>
      </c>
      <c r="AY475" s="20" t="s">
        <v>138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20" t="s">
        <v>80</v>
      </c>
      <c r="BK475" s="219">
        <f>ROUND(I475*H475,2)</f>
        <v>0</v>
      </c>
      <c r="BL475" s="20" t="s">
        <v>145</v>
      </c>
      <c r="BM475" s="218" t="s">
        <v>681</v>
      </c>
    </row>
    <row r="476" s="2" customFormat="1">
      <c r="A476" s="41"/>
      <c r="B476" s="42"/>
      <c r="C476" s="43"/>
      <c r="D476" s="220" t="s">
        <v>147</v>
      </c>
      <c r="E476" s="43"/>
      <c r="F476" s="221" t="s">
        <v>680</v>
      </c>
      <c r="G476" s="43"/>
      <c r="H476" s="43"/>
      <c r="I476" s="222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147</v>
      </c>
      <c r="AU476" s="20" t="s">
        <v>80</v>
      </c>
    </row>
    <row r="477" s="14" customFormat="1">
      <c r="A477" s="14"/>
      <c r="B477" s="237"/>
      <c r="C477" s="238"/>
      <c r="D477" s="220" t="s">
        <v>151</v>
      </c>
      <c r="E477" s="238"/>
      <c r="F477" s="240" t="s">
        <v>682</v>
      </c>
      <c r="G477" s="238"/>
      <c r="H477" s="241">
        <v>1.575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151</v>
      </c>
      <c r="AU477" s="247" t="s">
        <v>80</v>
      </c>
      <c r="AV477" s="14" t="s">
        <v>80</v>
      </c>
      <c r="AW477" s="14" t="s">
        <v>4</v>
      </c>
      <c r="AX477" s="14" t="s">
        <v>76</v>
      </c>
      <c r="AY477" s="247" t="s">
        <v>138</v>
      </c>
    </row>
    <row r="478" s="2" customFormat="1" ht="24.15" customHeight="1">
      <c r="A478" s="41"/>
      <c r="B478" s="42"/>
      <c r="C478" s="207" t="s">
        <v>683</v>
      </c>
      <c r="D478" s="207" t="s">
        <v>140</v>
      </c>
      <c r="E478" s="208" t="s">
        <v>684</v>
      </c>
      <c r="F478" s="209" t="s">
        <v>685</v>
      </c>
      <c r="G478" s="210" t="s">
        <v>143</v>
      </c>
      <c r="H478" s="211">
        <v>3.415</v>
      </c>
      <c r="I478" s="212"/>
      <c r="J478" s="213">
        <f>ROUND(I478*H478,2)</f>
        <v>0</v>
      </c>
      <c r="K478" s="209" t="s">
        <v>144</v>
      </c>
      <c r="L478" s="47"/>
      <c r="M478" s="214" t="s">
        <v>19</v>
      </c>
      <c r="N478" s="215" t="s">
        <v>43</v>
      </c>
      <c r="O478" s="87"/>
      <c r="P478" s="216">
        <f>O478*H478</f>
        <v>0</v>
      </c>
      <c r="Q478" s="216">
        <v>0.0057000000000000002</v>
      </c>
      <c r="R478" s="216">
        <f>Q478*H478</f>
        <v>0.0194655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145</v>
      </c>
      <c r="AT478" s="218" t="s">
        <v>140</v>
      </c>
      <c r="AU478" s="218" t="s">
        <v>80</v>
      </c>
      <c r="AY478" s="20" t="s">
        <v>138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80</v>
      </c>
      <c r="BK478" s="219">
        <f>ROUND(I478*H478,2)</f>
        <v>0</v>
      </c>
      <c r="BL478" s="20" t="s">
        <v>145</v>
      </c>
      <c r="BM478" s="218" t="s">
        <v>686</v>
      </c>
    </row>
    <row r="479" s="2" customFormat="1">
      <c r="A479" s="41"/>
      <c r="B479" s="42"/>
      <c r="C479" s="43"/>
      <c r="D479" s="220" t="s">
        <v>147</v>
      </c>
      <c r="E479" s="43"/>
      <c r="F479" s="221" t="s">
        <v>687</v>
      </c>
      <c r="G479" s="43"/>
      <c r="H479" s="43"/>
      <c r="I479" s="222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147</v>
      </c>
      <c r="AU479" s="20" t="s">
        <v>80</v>
      </c>
    </row>
    <row r="480" s="2" customFormat="1">
      <c r="A480" s="41"/>
      <c r="B480" s="42"/>
      <c r="C480" s="43"/>
      <c r="D480" s="225" t="s">
        <v>149</v>
      </c>
      <c r="E480" s="43"/>
      <c r="F480" s="226" t="s">
        <v>688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149</v>
      </c>
      <c r="AU480" s="20" t="s">
        <v>80</v>
      </c>
    </row>
    <row r="481" s="2" customFormat="1" ht="24.15" customHeight="1">
      <c r="A481" s="41"/>
      <c r="B481" s="42"/>
      <c r="C481" s="207" t="s">
        <v>689</v>
      </c>
      <c r="D481" s="207" t="s">
        <v>140</v>
      </c>
      <c r="E481" s="208" t="s">
        <v>690</v>
      </c>
      <c r="F481" s="209" t="s">
        <v>691</v>
      </c>
      <c r="G481" s="210" t="s">
        <v>304</v>
      </c>
      <c r="H481" s="211">
        <v>2</v>
      </c>
      <c r="I481" s="212"/>
      <c r="J481" s="213">
        <f>ROUND(I481*H481,2)</f>
        <v>0</v>
      </c>
      <c r="K481" s="209" t="s">
        <v>144</v>
      </c>
      <c r="L481" s="47"/>
      <c r="M481" s="214" t="s">
        <v>19</v>
      </c>
      <c r="N481" s="215" t="s">
        <v>43</v>
      </c>
      <c r="O481" s="87"/>
      <c r="P481" s="216">
        <f>O481*H481</f>
        <v>0</v>
      </c>
      <c r="Q481" s="216">
        <v>0.014659999999999999</v>
      </c>
      <c r="R481" s="216">
        <f>Q481*H481</f>
        <v>0.029319999999999999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145</v>
      </c>
      <c r="AT481" s="218" t="s">
        <v>140</v>
      </c>
      <c r="AU481" s="218" t="s">
        <v>80</v>
      </c>
      <c r="AY481" s="20" t="s">
        <v>138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80</v>
      </c>
      <c r="BK481" s="219">
        <f>ROUND(I481*H481,2)</f>
        <v>0</v>
      </c>
      <c r="BL481" s="20" t="s">
        <v>145</v>
      </c>
      <c r="BM481" s="218" t="s">
        <v>692</v>
      </c>
    </row>
    <row r="482" s="2" customFormat="1">
      <c r="A482" s="41"/>
      <c r="B482" s="42"/>
      <c r="C482" s="43"/>
      <c r="D482" s="220" t="s">
        <v>147</v>
      </c>
      <c r="E482" s="43"/>
      <c r="F482" s="221" t="s">
        <v>693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147</v>
      </c>
      <c r="AU482" s="20" t="s">
        <v>80</v>
      </c>
    </row>
    <row r="483" s="2" customFormat="1">
      <c r="A483" s="41"/>
      <c r="B483" s="42"/>
      <c r="C483" s="43"/>
      <c r="D483" s="225" t="s">
        <v>149</v>
      </c>
      <c r="E483" s="43"/>
      <c r="F483" s="226" t="s">
        <v>694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149</v>
      </c>
      <c r="AU483" s="20" t="s">
        <v>80</v>
      </c>
    </row>
    <row r="484" s="2" customFormat="1" ht="24.15" customHeight="1">
      <c r="A484" s="41"/>
      <c r="B484" s="42"/>
      <c r="C484" s="207" t="s">
        <v>695</v>
      </c>
      <c r="D484" s="207" t="s">
        <v>140</v>
      </c>
      <c r="E484" s="208" t="s">
        <v>696</v>
      </c>
      <c r="F484" s="209" t="s">
        <v>697</v>
      </c>
      <c r="G484" s="210" t="s">
        <v>143</v>
      </c>
      <c r="H484" s="211">
        <v>157.68899999999999</v>
      </c>
      <c r="I484" s="212"/>
      <c r="J484" s="213">
        <f>ROUND(I484*H484,2)</f>
        <v>0</v>
      </c>
      <c r="K484" s="209" t="s">
        <v>144</v>
      </c>
      <c r="L484" s="47"/>
      <c r="M484" s="214" t="s">
        <v>19</v>
      </c>
      <c r="N484" s="215" t="s">
        <v>43</v>
      </c>
      <c r="O484" s="87"/>
      <c r="P484" s="216">
        <f>O484*H484</f>
        <v>0</v>
      </c>
      <c r="Q484" s="216">
        <v>0.0028500000000000001</v>
      </c>
      <c r="R484" s="216">
        <f>Q484*H484</f>
        <v>0.44941365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145</v>
      </c>
      <c r="AT484" s="218" t="s">
        <v>140</v>
      </c>
      <c r="AU484" s="218" t="s">
        <v>80</v>
      </c>
      <c r="AY484" s="20" t="s">
        <v>138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80</v>
      </c>
      <c r="BK484" s="219">
        <f>ROUND(I484*H484,2)</f>
        <v>0</v>
      </c>
      <c r="BL484" s="20" t="s">
        <v>145</v>
      </c>
      <c r="BM484" s="218" t="s">
        <v>698</v>
      </c>
    </row>
    <row r="485" s="2" customFormat="1">
      <c r="A485" s="41"/>
      <c r="B485" s="42"/>
      <c r="C485" s="43"/>
      <c r="D485" s="220" t="s">
        <v>147</v>
      </c>
      <c r="E485" s="43"/>
      <c r="F485" s="221" t="s">
        <v>699</v>
      </c>
      <c r="G485" s="43"/>
      <c r="H485" s="43"/>
      <c r="I485" s="222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147</v>
      </c>
      <c r="AU485" s="20" t="s">
        <v>80</v>
      </c>
    </row>
    <row r="486" s="2" customFormat="1">
      <c r="A486" s="41"/>
      <c r="B486" s="42"/>
      <c r="C486" s="43"/>
      <c r="D486" s="225" t="s">
        <v>149</v>
      </c>
      <c r="E486" s="43"/>
      <c r="F486" s="226" t="s">
        <v>700</v>
      </c>
      <c r="G486" s="43"/>
      <c r="H486" s="43"/>
      <c r="I486" s="222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149</v>
      </c>
      <c r="AU486" s="20" t="s">
        <v>80</v>
      </c>
    </row>
    <row r="487" s="14" customFormat="1">
      <c r="A487" s="14"/>
      <c r="B487" s="237"/>
      <c r="C487" s="238"/>
      <c r="D487" s="220" t="s">
        <v>151</v>
      </c>
      <c r="E487" s="239" t="s">
        <v>19</v>
      </c>
      <c r="F487" s="240" t="s">
        <v>701</v>
      </c>
      <c r="G487" s="238"/>
      <c r="H487" s="241">
        <v>157.68899999999999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151</v>
      </c>
      <c r="AU487" s="247" t="s">
        <v>80</v>
      </c>
      <c r="AV487" s="14" t="s">
        <v>80</v>
      </c>
      <c r="AW487" s="14" t="s">
        <v>33</v>
      </c>
      <c r="AX487" s="14" t="s">
        <v>76</v>
      </c>
      <c r="AY487" s="247" t="s">
        <v>138</v>
      </c>
    </row>
    <row r="488" s="2" customFormat="1" ht="24.15" customHeight="1">
      <c r="A488" s="41"/>
      <c r="B488" s="42"/>
      <c r="C488" s="207" t="s">
        <v>702</v>
      </c>
      <c r="D488" s="207" t="s">
        <v>140</v>
      </c>
      <c r="E488" s="208" t="s">
        <v>703</v>
      </c>
      <c r="F488" s="209" t="s">
        <v>704</v>
      </c>
      <c r="G488" s="210" t="s">
        <v>143</v>
      </c>
      <c r="H488" s="211">
        <v>11.208</v>
      </c>
      <c r="I488" s="212"/>
      <c r="J488" s="213">
        <f>ROUND(I488*H488,2)</f>
        <v>0</v>
      </c>
      <c r="K488" s="209" t="s">
        <v>144</v>
      </c>
      <c r="L488" s="47"/>
      <c r="M488" s="214" t="s">
        <v>19</v>
      </c>
      <c r="N488" s="215" t="s">
        <v>43</v>
      </c>
      <c r="O488" s="87"/>
      <c r="P488" s="216">
        <f>O488*H488</f>
        <v>0</v>
      </c>
      <c r="Q488" s="216">
        <v>0.11</v>
      </c>
      <c r="R488" s="216">
        <f>Q488*H488</f>
        <v>1.23288</v>
      </c>
      <c r="S488" s="216">
        <v>0</v>
      </c>
      <c r="T488" s="21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8" t="s">
        <v>145</v>
      </c>
      <c r="AT488" s="218" t="s">
        <v>140</v>
      </c>
      <c r="AU488" s="218" t="s">
        <v>80</v>
      </c>
      <c r="AY488" s="20" t="s">
        <v>138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20" t="s">
        <v>80</v>
      </c>
      <c r="BK488" s="219">
        <f>ROUND(I488*H488,2)</f>
        <v>0</v>
      </c>
      <c r="BL488" s="20" t="s">
        <v>145</v>
      </c>
      <c r="BM488" s="218" t="s">
        <v>705</v>
      </c>
    </row>
    <row r="489" s="2" customFormat="1">
      <c r="A489" s="41"/>
      <c r="B489" s="42"/>
      <c r="C489" s="43"/>
      <c r="D489" s="220" t="s">
        <v>147</v>
      </c>
      <c r="E489" s="43"/>
      <c r="F489" s="221" t="s">
        <v>706</v>
      </c>
      <c r="G489" s="43"/>
      <c r="H489" s="43"/>
      <c r="I489" s="222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147</v>
      </c>
      <c r="AU489" s="20" t="s">
        <v>80</v>
      </c>
    </row>
    <row r="490" s="2" customFormat="1">
      <c r="A490" s="41"/>
      <c r="B490" s="42"/>
      <c r="C490" s="43"/>
      <c r="D490" s="225" t="s">
        <v>149</v>
      </c>
      <c r="E490" s="43"/>
      <c r="F490" s="226" t="s">
        <v>707</v>
      </c>
      <c r="G490" s="43"/>
      <c r="H490" s="43"/>
      <c r="I490" s="222"/>
      <c r="J490" s="43"/>
      <c r="K490" s="43"/>
      <c r="L490" s="47"/>
      <c r="M490" s="223"/>
      <c r="N490" s="22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149</v>
      </c>
      <c r="AU490" s="20" t="s">
        <v>80</v>
      </c>
    </row>
    <row r="491" s="13" customFormat="1">
      <c r="A491" s="13"/>
      <c r="B491" s="227"/>
      <c r="C491" s="228"/>
      <c r="D491" s="220" t="s">
        <v>151</v>
      </c>
      <c r="E491" s="229" t="s">
        <v>19</v>
      </c>
      <c r="F491" s="230" t="s">
        <v>708</v>
      </c>
      <c r="G491" s="228"/>
      <c r="H491" s="229" t="s">
        <v>19</v>
      </c>
      <c r="I491" s="231"/>
      <c r="J491" s="228"/>
      <c r="K491" s="228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151</v>
      </c>
      <c r="AU491" s="236" t="s">
        <v>80</v>
      </c>
      <c r="AV491" s="13" t="s">
        <v>76</v>
      </c>
      <c r="AW491" s="13" t="s">
        <v>33</v>
      </c>
      <c r="AX491" s="13" t="s">
        <v>71</v>
      </c>
      <c r="AY491" s="236" t="s">
        <v>138</v>
      </c>
    </row>
    <row r="492" s="14" customFormat="1">
      <c r="A492" s="14"/>
      <c r="B492" s="237"/>
      <c r="C492" s="238"/>
      <c r="D492" s="220" t="s">
        <v>151</v>
      </c>
      <c r="E492" s="239" t="s">
        <v>19</v>
      </c>
      <c r="F492" s="240" t="s">
        <v>709</v>
      </c>
      <c r="G492" s="238"/>
      <c r="H492" s="241">
        <v>6.258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151</v>
      </c>
      <c r="AU492" s="247" t="s">
        <v>80</v>
      </c>
      <c r="AV492" s="14" t="s">
        <v>80</v>
      </c>
      <c r="AW492" s="14" t="s">
        <v>33</v>
      </c>
      <c r="AX492" s="14" t="s">
        <v>71</v>
      </c>
      <c r="AY492" s="247" t="s">
        <v>138</v>
      </c>
    </row>
    <row r="493" s="13" customFormat="1">
      <c r="A493" s="13"/>
      <c r="B493" s="227"/>
      <c r="C493" s="228"/>
      <c r="D493" s="220" t="s">
        <v>151</v>
      </c>
      <c r="E493" s="229" t="s">
        <v>19</v>
      </c>
      <c r="F493" s="230" t="s">
        <v>710</v>
      </c>
      <c r="G493" s="228"/>
      <c r="H493" s="229" t="s">
        <v>19</v>
      </c>
      <c r="I493" s="231"/>
      <c r="J493" s="228"/>
      <c r="K493" s="228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151</v>
      </c>
      <c r="AU493" s="236" t="s">
        <v>80</v>
      </c>
      <c r="AV493" s="13" t="s">
        <v>76</v>
      </c>
      <c r="AW493" s="13" t="s">
        <v>33</v>
      </c>
      <c r="AX493" s="13" t="s">
        <v>71</v>
      </c>
      <c r="AY493" s="236" t="s">
        <v>138</v>
      </c>
    </row>
    <row r="494" s="14" customFormat="1">
      <c r="A494" s="14"/>
      <c r="B494" s="237"/>
      <c r="C494" s="238"/>
      <c r="D494" s="220" t="s">
        <v>151</v>
      </c>
      <c r="E494" s="239" t="s">
        <v>19</v>
      </c>
      <c r="F494" s="240" t="s">
        <v>711</v>
      </c>
      <c r="G494" s="238"/>
      <c r="H494" s="241">
        <v>4.9500000000000002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151</v>
      </c>
      <c r="AU494" s="247" t="s">
        <v>80</v>
      </c>
      <c r="AV494" s="14" t="s">
        <v>80</v>
      </c>
      <c r="AW494" s="14" t="s">
        <v>33</v>
      </c>
      <c r="AX494" s="14" t="s">
        <v>71</v>
      </c>
      <c r="AY494" s="247" t="s">
        <v>138</v>
      </c>
    </row>
    <row r="495" s="15" customFormat="1">
      <c r="A495" s="15"/>
      <c r="B495" s="248"/>
      <c r="C495" s="249"/>
      <c r="D495" s="220" t="s">
        <v>151</v>
      </c>
      <c r="E495" s="250" t="s">
        <v>19</v>
      </c>
      <c r="F495" s="251" t="s">
        <v>156</v>
      </c>
      <c r="G495" s="249"/>
      <c r="H495" s="252">
        <v>11.208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8" t="s">
        <v>151</v>
      </c>
      <c r="AU495" s="258" t="s">
        <v>80</v>
      </c>
      <c r="AV495" s="15" t="s">
        <v>145</v>
      </c>
      <c r="AW495" s="15" t="s">
        <v>33</v>
      </c>
      <c r="AX495" s="15" t="s">
        <v>76</v>
      </c>
      <c r="AY495" s="258" t="s">
        <v>138</v>
      </c>
    </row>
    <row r="496" s="2" customFormat="1" ht="24.15" customHeight="1">
      <c r="A496" s="41"/>
      <c r="B496" s="42"/>
      <c r="C496" s="207" t="s">
        <v>712</v>
      </c>
      <c r="D496" s="207" t="s">
        <v>140</v>
      </c>
      <c r="E496" s="208" t="s">
        <v>713</v>
      </c>
      <c r="F496" s="209" t="s">
        <v>714</v>
      </c>
      <c r="G496" s="210" t="s">
        <v>143</v>
      </c>
      <c r="H496" s="211">
        <v>72.480000000000004</v>
      </c>
      <c r="I496" s="212"/>
      <c r="J496" s="213">
        <f>ROUND(I496*H496,2)</f>
        <v>0</v>
      </c>
      <c r="K496" s="209" t="s">
        <v>144</v>
      </c>
      <c r="L496" s="47"/>
      <c r="M496" s="214" t="s">
        <v>19</v>
      </c>
      <c r="N496" s="215" t="s">
        <v>43</v>
      </c>
      <c r="O496" s="87"/>
      <c r="P496" s="216">
        <f>O496*H496</f>
        <v>0</v>
      </c>
      <c r="Q496" s="216">
        <v>0.010999999999999999</v>
      </c>
      <c r="R496" s="216">
        <f>Q496*H496</f>
        <v>0.79727999999999999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145</v>
      </c>
      <c r="AT496" s="218" t="s">
        <v>140</v>
      </c>
      <c r="AU496" s="218" t="s">
        <v>80</v>
      </c>
      <c r="AY496" s="20" t="s">
        <v>138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80</v>
      </c>
      <c r="BK496" s="219">
        <f>ROUND(I496*H496,2)</f>
        <v>0</v>
      </c>
      <c r="BL496" s="20" t="s">
        <v>145</v>
      </c>
      <c r="BM496" s="218" t="s">
        <v>715</v>
      </c>
    </row>
    <row r="497" s="2" customFormat="1">
      <c r="A497" s="41"/>
      <c r="B497" s="42"/>
      <c r="C497" s="43"/>
      <c r="D497" s="220" t="s">
        <v>147</v>
      </c>
      <c r="E497" s="43"/>
      <c r="F497" s="221" t="s">
        <v>716</v>
      </c>
      <c r="G497" s="43"/>
      <c r="H497" s="43"/>
      <c r="I497" s="222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147</v>
      </c>
      <c r="AU497" s="20" t="s">
        <v>80</v>
      </c>
    </row>
    <row r="498" s="2" customFormat="1">
      <c r="A498" s="41"/>
      <c r="B498" s="42"/>
      <c r="C498" s="43"/>
      <c r="D498" s="225" t="s">
        <v>149</v>
      </c>
      <c r="E498" s="43"/>
      <c r="F498" s="226" t="s">
        <v>717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149</v>
      </c>
      <c r="AU498" s="20" t="s">
        <v>80</v>
      </c>
    </row>
    <row r="499" s="13" customFormat="1">
      <c r="A499" s="13"/>
      <c r="B499" s="227"/>
      <c r="C499" s="228"/>
      <c r="D499" s="220" t="s">
        <v>151</v>
      </c>
      <c r="E499" s="229" t="s">
        <v>19</v>
      </c>
      <c r="F499" s="230" t="s">
        <v>708</v>
      </c>
      <c r="G499" s="228"/>
      <c r="H499" s="229" t="s">
        <v>19</v>
      </c>
      <c r="I499" s="231"/>
      <c r="J499" s="228"/>
      <c r="K499" s="228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151</v>
      </c>
      <c r="AU499" s="236" t="s">
        <v>80</v>
      </c>
      <c r="AV499" s="13" t="s">
        <v>76</v>
      </c>
      <c r="AW499" s="13" t="s">
        <v>33</v>
      </c>
      <c r="AX499" s="13" t="s">
        <v>71</v>
      </c>
      <c r="AY499" s="236" t="s">
        <v>138</v>
      </c>
    </row>
    <row r="500" s="14" customFormat="1">
      <c r="A500" s="14"/>
      <c r="B500" s="237"/>
      <c r="C500" s="238"/>
      <c r="D500" s="220" t="s">
        <v>151</v>
      </c>
      <c r="E500" s="239" t="s">
        <v>19</v>
      </c>
      <c r="F500" s="240" t="s">
        <v>718</v>
      </c>
      <c r="G500" s="238"/>
      <c r="H500" s="241">
        <v>62.579999999999998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151</v>
      </c>
      <c r="AU500" s="247" t="s">
        <v>80</v>
      </c>
      <c r="AV500" s="14" t="s">
        <v>80</v>
      </c>
      <c r="AW500" s="14" t="s">
        <v>33</v>
      </c>
      <c r="AX500" s="14" t="s">
        <v>71</v>
      </c>
      <c r="AY500" s="247" t="s">
        <v>138</v>
      </c>
    </row>
    <row r="501" s="13" customFormat="1">
      <c r="A501" s="13"/>
      <c r="B501" s="227"/>
      <c r="C501" s="228"/>
      <c r="D501" s="220" t="s">
        <v>151</v>
      </c>
      <c r="E501" s="229" t="s">
        <v>19</v>
      </c>
      <c r="F501" s="230" t="s">
        <v>710</v>
      </c>
      <c r="G501" s="228"/>
      <c r="H501" s="229" t="s">
        <v>19</v>
      </c>
      <c r="I501" s="231"/>
      <c r="J501" s="228"/>
      <c r="K501" s="228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151</v>
      </c>
      <c r="AU501" s="236" t="s">
        <v>80</v>
      </c>
      <c r="AV501" s="13" t="s">
        <v>76</v>
      </c>
      <c r="AW501" s="13" t="s">
        <v>33</v>
      </c>
      <c r="AX501" s="13" t="s">
        <v>71</v>
      </c>
      <c r="AY501" s="236" t="s">
        <v>138</v>
      </c>
    </row>
    <row r="502" s="14" customFormat="1">
      <c r="A502" s="14"/>
      <c r="B502" s="237"/>
      <c r="C502" s="238"/>
      <c r="D502" s="220" t="s">
        <v>151</v>
      </c>
      <c r="E502" s="239" t="s">
        <v>19</v>
      </c>
      <c r="F502" s="240" t="s">
        <v>719</v>
      </c>
      <c r="G502" s="238"/>
      <c r="H502" s="241">
        <v>9.9000000000000004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151</v>
      </c>
      <c r="AU502" s="247" t="s">
        <v>80</v>
      </c>
      <c r="AV502" s="14" t="s">
        <v>80</v>
      </c>
      <c r="AW502" s="14" t="s">
        <v>33</v>
      </c>
      <c r="AX502" s="14" t="s">
        <v>71</v>
      </c>
      <c r="AY502" s="247" t="s">
        <v>138</v>
      </c>
    </row>
    <row r="503" s="15" customFormat="1">
      <c r="A503" s="15"/>
      <c r="B503" s="248"/>
      <c r="C503" s="249"/>
      <c r="D503" s="220" t="s">
        <v>151</v>
      </c>
      <c r="E503" s="250" t="s">
        <v>19</v>
      </c>
      <c r="F503" s="251" t="s">
        <v>156</v>
      </c>
      <c r="G503" s="249"/>
      <c r="H503" s="252">
        <v>72.480000000000004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8" t="s">
        <v>151</v>
      </c>
      <c r="AU503" s="258" t="s">
        <v>80</v>
      </c>
      <c r="AV503" s="15" t="s">
        <v>145</v>
      </c>
      <c r="AW503" s="15" t="s">
        <v>33</v>
      </c>
      <c r="AX503" s="15" t="s">
        <v>76</v>
      </c>
      <c r="AY503" s="258" t="s">
        <v>138</v>
      </c>
    </row>
    <row r="504" s="2" customFormat="1" ht="21.75" customHeight="1">
      <c r="A504" s="41"/>
      <c r="B504" s="42"/>
      <c r="C504" s="207" t="s">
        <v>720</v>
      </c>
      <c r="D504" s="207" t="s">
        <v>140</v>
      </c>
      <c r="E504" s="208" t="s">
        <v>721</v>
      </c>
      <c r="F504" s="209" t="s">
        <v>722</v>
      </c>
      <c r="G504" s="210" t="s">
        <v>143</v>
      </c>
      <c r="H504" s="211">
        <v>1.8</v>
      </c>
      <c r="I504" s="212"/>
      <c r="J504" s="213">
        <f>ROUND(I504*H504,2)</f>
        <v>0</v>
      </c>
      <c r="K504" s="209" t="s">
        <v>144</v>
      </c>
      <c r="L504" s="47"/>
      <c r="M504" s="214" t="s">
        <v>19</v>
      </c>
      <c r="N504" s="215" t="s">
        <v>43</v>
      </c>
      <c r="O504" s="87"/>
      <c r="P504" s="216">
        <f>O504*H504</f>
        <v>0</v>
      </c>
      <c r="Q504" s="216">
        <v>0.27560000000000001</v>
      </c>
      <c r="R504" s="216">
        <f>Q504*H504</f>
        <v>0.49608000000000002</v>
      </c>
      <c r="S504" s="216">
        <v>0</v>
      </c>
      <c r="T504" s="217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8" t="s">
        <v>145</v>
      </c>
      <c r="AT504" s="218" t="s">
        <v>140</v>
      </c>
      <c r="AU504" s="218" t="s">
        <v>80</v>
      </c>
      <c r="AY504" s="20" t="s">
        <v>138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20" t="s">
        <v>80</v>
      </c>
      <c r="BK504" s="219">
        <f>ROUND(I504*H504,2)</f>
        <v>0</v>
      </c>
      <c r="BL504" s="20" t="s">
        <v>145</v>
      </c>
      <c r="BM504" s="218" t="s">
        <v>723</v>
      </c>
    </row>
    <row r="505" s="2" customFormat="1">
      <c r="A505" s="41"/>
      <c r="B505" s="42"/>
      <c r="C505" s="43"/>
      <c r="D505" s="220" t="s">
        <v>147</v>
      </c>
      <c r="E505" s="43"/>
      <c r="F505" s="221" t="s">
        <v>724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147</v>
      </c>
      <c r="AU505" s="20" t="s">
        <v>80</v>
      </c>
    </row>
    <row r="506" s="2" customFormat="1">
      <c r="A506" s="41"/>
      <c r="B506" s="42"/>
      <c r="C506" s="43"/>
      <c r="D506" s="225" t="s">
        <v>149</v>
      </c>
      <c r="E506" s="43"/>
      <c r="F506" s="226" t="s">
        <v>725</v>
      </c>
      <c r="G506" s="43"/>
      <c r="H506" s="43"/>
      <c r="I506" s="222"/>
      <c r="J506" s="43"/>
      <c r="K506" s="43"/>
      <c r="L506" s="47"/>
      <c r="M506" s="223"/>
      <c r="N506" s="22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149</v>
      </c>
      <c r="AU506" s="20" t="s">
        <v>80</v>
      </c>
    </row>
    <row r="507" s="14" customFormat="1">
      <c r="A507" s="14"/>
      <c r="B507" s="237"/>
      <c r="C507" s="238"/>
      <c r="D507" s="220" t="s">
        <v>151</v>
      </c>
      <c r="E507" s="239" t="s">
        <v>19</v>
      </c>
      <c r="F507" s="240" t="s">
        <v>726</v>
      </c>
      <c r="G507" s="238"/>
      <c r="H507" s="241">
        <v>1.8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151</v>
      </c>
      <c r="AU507" s="247" t="s">
        <v>80</v>
      </c>
      <c r="AV507" s="14" t="s">
        <v>80</v>
      </c>
      <c r="AW507" s="14" t="s">
        <v>33</v>
      </c>
      <c r="AX507" s="14" t="s">
        <v>76</v>
      </c>
      <c r="AY507" s="247" t="s">
        <v>138</v>
      </c>
    </row>
    <row r="508" s="2" customFormat="1" ht="24.15" customHeight="1">
      <c r="A508" s="41"/>
      <c r="B508" s="42"/>
      <c r="C508" s="207" t="s">
        <v>727</v>
      </c>
      <c r="D508" s="207" t="s">
        <v>140</v>
      </c>
      <c r="E508" s="208" t="s">
        <v>728</v>
      </c>
      <c r="F508" s="209" t="s">
        <v>729</v>
      </c>
      <c r="G508" s="210" t="s">
        <v>406</v>
      </c>
      <c r="H508" s="211">
        <v>1.6000000000000001</v>
      </c>
      <c r="I508" s="212"/>
      <c r="J508" s="213">
        <f>ROUND(I508*H508,2)</f>
        <v>0</v>
      </c>
      <c r="K508" s="209" t="s">
        <v>144</v>
      </c>
      <c r="L508" s="47"/>
      <c r="M508" s="214" t="s">
        <v>19</v>
      </c>
      <c r="N508" s="215" t="s">
        <v>43</v>
      </c>
      <c r="O508" s="87"/>
      <c r="P508" s="216">
        <f>O508*H508</f>
        <v>0</v>
      </c>
      <c r="Q508" s="216">
        <v>0.16120999999999999</v>
      </c>
      <c r="R508" s="216">
        <f>Q508*H508</f>
        <v>0.257936</v>
      </c>
      <c r="S508" s="216">
        <v>0</v>
      </c>
      <c r="T508" s="21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8" t="s">
        <v>145</v>
      </c>
      <c r="AT508" s="218" t="s">
        <v>140</v>
      </c>
      <c r="AU508" s="218" t="s">
        <v>80</v>
      </c>
      <c r="AY508" s="20" t="s">
        <v>138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20" t="s">
        <v>80</v>
      </c>
      <c r="BK508" s="219">
        <f>ROUND(I508*H508,2)</f>
        <v>0</v>
      </c>
      <c r="BL508" s="20" t="s">
        <v>145</v>
      </c>
      <c r="BM508" s="218" t="s">
        <v>730</v>
      </c>
    </row>
    <row r="509" s="2" customFormat="1">
      <c r="A509" s="41"/>
      <c r="B509" s="42"/>
      <c r="C509" s="43"/>
      <c r="D509" s="220" t="s">
        <v>147</v>
      </c>
      <c r="E509" s="43"/>
      <c r="F509" s="221" t="s">
        <v>731</v>
      </c>
      <c r="G509" s="43"/>
      <c r="H509" s="43"/>
      <c r="I509" s="222"/>
      <c r="J509" s="43"/>
      <c r="K509" s="43"/>
      <c r="L509" s="47"/>
      <c r="M509" s="223"/>
      <c r="N509" s="22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147</v>
      </c>
      <c r="AU509" s="20" t="s">
        <v>80</v>
      </c>
    </row>
    <row r="510" s="2" customFormat="1">
      <c r="A510" s="41"/>
      <c r="B510" s="42"/>
      <c r="C510" s="43"/>
      <c r="D510" s="225" t="s">
        <v>149</v>
      </c>
      <c r="E510" s="43"/>
      <c r="F510" s="226" t="s">
        <v>732</v>
      </c>
      <c r="G510" s="43"/>
      <c r="H510" s="43"/>
      <c r="I510" s="222"/>
      <c r="J510" s="43"/>
      <c r="K510" s="43"/>
      <c r="L510" s="47"/>
      <c r="M510" s="223"/>
      <c r="N510" s="22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149</v>
      </c>
      <c r="AU510" s="20" t="s">
        <v>80</v>
      </c>
    </row>
    <row r="511" s="14" customFormat="1">
      <c r="A511" s="14"/>
      <c r="B511" s="237"/>
      <c r="C511" s="238"/>
      <c r="D511" s="220" t="s">
        <v>151</v>
      </c>
      <c r="E511" s="239" t="s">
        <v>19</v>
      </c>
      <c r="F511" s="240" t="s">
        <v>733</v>
      </c>
      <c r="G511" s="238"/>
      <c r="H511" s="241">
        <v>1.6000000000000001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151</v>
      </c>
      <c r="AU511" s="247" t="s">
        <v>80</v>
      </c>
      <c r="AV511" s="14" t="s">
        <v>80</v>
      </c>
      <c r="AW511" s="14" t="s">
        <v>33</v>
      </c>
      <c r="AX511" s="14" t="s">
        <v>76</v>
      </c>
      <c r="AY511" s="247" t="s">
        <v>138</v>
      </c>
    </row>
    <row r="512" s="2" customFormat="1" ht="24.15" customHeight="1">
      <c r="A512" s="41"/>
      <c r="B512" s="42"/>
      <c r="C512" s="207" t="s">
        <v>734</v>
      </c>
      <c r="D512" s="207" t="s">
        <v>140</v>
      </c>
      <c r="E512" s="208" t="s">
        <v>735</v>
      </c>
      <c r="F512" s="209" t="s">
        <v>736</v>
      </c>
      <c r="G512" s="210" t="s">
        <v>304</v>
      </c>
      <c r="H512" s="211">
        <v>5</v>
      </c>
      <c r="I512" s="212"/>
      <c r="J512" s="213">
        <f>ROUND(I512*H512,2)</f>
        <v>0</v>
      </c>
      <c r="K512" s="209" t="s">
        <v>144</v>
      </c>
      <c r="L512" s="47"/>
      <c r="M512" s="214" t="s">
        <v>19</v>
      </c>
      <c r="N512" s="215" t="s">
        <v>43</v>
      </c>
      <c r="O512" s="87"/>
      <c r="P512" s="216">
        <f>O512*H512</f>
        <v>0</v>
      </c>
      <c r="Q512" s="216">
        <v>0.00048000000000000001</v>
      </c>
      <c r="R512" s="216">
        <f>Q512*H512</f>
        <v>0.0024000000000000002</v>
      </c>
      <c r="S512" s="216">
        <v>0</v>
      </c>
      <c r="T512" s="21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8" t="s">
        <v>145</v>
      </c>
      <c r="AT512" s="218" t="s">
        <v>140</v>
      </c>
      <c r="AU512" s="218" t="s">
        <v>80</v>
      </c>
      <c r="AY512" s="20" t="s">
        <v>138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20" t="s">
        <v>80</v>
      </c>
      <c r="BK512" s="219">
        <f>ROUND(I512*H512,2)</f>
        <v>0</v>
      </c>
      <c r="BL512" s="20" t="s">
        <v>145</v>
      </c>
      <c r="BM512" s="218" t="s">
        <v>737</v>
      </c>
    </row>
    <row r="513" s="2" customFormat="1">
      <c r="A513" s="41"/>
      <c r="B513" s="42"/>
      <c r="C513" s="43"/>
      <c r="D513" s="220" t="s">
        <v>147</v>
      </c>
      <c r="E513" s="43"/>
      <c r="F513" s="221" t="s">
        <v>738</v>
      </c>
      <c r="G513" s="43"/>
      <c r="H513" s="43"/>
      <c r="I513" s="222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147</v>
      </c>
      <c r="AU513" s="20" t="s">
        <v>80</v>
      </c>
    </row>
    <row r="514" s="2" customFormat="1">
      <c r="A514" s="41"/>
      <c r="B514" s="42"/>
      <c r="C514" s="43"/>
      <c r="D514" s="225" t="s">
        <v>149</v>
      </c>
      <c r="E514" s="43"/>
      <c r="F514" s="226" t="s">
        <v>739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149</v>
      </c>
      <c r="AU514" s="20" t="s">
        <v>80</v>
      </c>
    </row>
    <row r="515" s="13" customFormat="1">
      <c r="A515" s="13"/>
      <c r="B515" s="227"/>
      <c r="C515" s="228"/>
      <c r="D515" s="220" t="s">
        <v>151</v>
      </c>
      <c r="E515" s="229" t="s">
        <v>19</v>
      </c>
      <c r="F515" s="230" t="s">
        <v>740</v>
      </c>
      <c r="G515" s="228"/>
      <c r="H515" s="229" t="s">
        <v>19</v>
      </c>
      <c r="I515" s="231"/>
      <c r="J515" s="228"/>
      <c r="K515" s="228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151</v>
      </c>
      <c r="AU515" s="236" t="s">
        <v>80</v>
      </c>
      <c r="AV515" s="13" t="s">
        <v>76</v>
      </c>
      <c r="AW515" s="13" t="s">
        <v>33</v>
      </c>
      <c r="AX515" s="13" t="s">
        <v>71</v>
      </c>
      <c r="AY515" s="236" t="s">
        <v>138</v>
      </c>
    </row>
    <row r="516" s="14" customFormat="1">
      <c r="A516" s="14"/>
      <c r="B516" s="237"/>
      <c r="C516" s="238"/>
      <c r="D516" s="220" t="s">
        <v>151</v>
      </c>
      <c r="E516" s="239" t="s">
        <v>19</v>
      </c>
      <c r="F516" s="240" t="s">
        <v>76</v>
      </c>
      <c r="G516" s="238"/>
      <c r="H516" s="241">
        <v>1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151</v>
      </c>
      <c r="AU516" s="247" t="s">
        <v>80</v>
      </c>
      <c r="AV516" s="14" t="s">
        <v>80</v>
      </c>
      <c r="AW516" s="14" t="s">
        <v>33</v>
      </c>
      <c r="AX516" s="14" t="s">
        <v>71</v>
      </c>
      <c r="AY516" s="247" t="s">
        <v>138</v>
      </c>
    </row>
    <row r="517" s="13" customFormat="1">
      <c r="A517" s="13"/>
      <c r="B517" s="227"/>
      <c r="C517" s="228"/>
      <c r="D517" s="220" t="s">
        <v>151</v>
      </c>
      <c r="E517" s="229" t="s">
        <v>19</v>
      </c>
      <c r="F517" s="230" t="s">
        <v>741</v>
      </c>
      <c r="G517" s="228"/>
      <c r="H517" s="229" t="s">
        <v>19</v>
      </c>
      <c r="I517" s="231"/>
      <c r="J517" s="228"/>
      <c r="K517" s="228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151</v>
      </c>
      <c r="AU517" s="236" t="s">
        <v>80</v>
      </c>
      <c r="AV517" s="13" t="s">
        <v>76</v>
      </c>
      <c r="AW517" s="13" t="s">
        <v>33</v>
      </c>
      <c r="AX517" s="13" t="s">
        <v>71</v>
      </c>
      <c r="AY517" s="236" t="s">
        <v>138</v>
      </c>
    </row>
    <row r="518" s="14" customFormat="1">
      <c r="A518" s="14"/>
      <c r="B518" s="237"/>
      <c r="C518" s="238"/>
      <c r="D518" s="220" t="s">
        <v>151</v>
      </c>
      <c r="E518" s="239" t="s">
        <v>19</v>
      </c>
      <c r="F518" s="240" t="s">
        <v>145</v>
      </c>
      <c r="G518" s="238"/>
      <c r="H518" s="241">
        <v>4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151</v>
      </c>
      <c r="AU518" s="247" t="s">
        <v>80</v>
      </c>
      <c r="AV518" s="14" t="s">
        <v>80</v>
      </c>
      <c r="AW518" s="14" t="s">
        <v>33</v>
      </c>
      <c r="AX518" s="14" t="s">
        <v>71</v>
      </c>
      <c r="AY518" s="247" t="s">
        <v>138</v>
      </c>
    </row>
    <row r="519" s="15" customFormat="1">
      <c r="A519" s="15"/>
      <c r="B519" s="248"/>
      <c r="C519" s="249"/>
      <c r="D519" s="220" t="s">
        <v>151</v>
      </c>
      <c r="E519" s="250" t="s">
        <v>19</v>
      </c>
      <c r="F519" s="251" t="s">
        <v>156</v>
      </c>
      <c r="G519" s="249"/>
      <c r="H519" s="252">
        <v>5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8" t="s">
        <v>151</v>
      </c>
      <c r="AU519" s="258" t="s">
        <v>80</v>
      </c>
      <c r="AV519" s="15" t="s">
        <v>145</v>
      </c>
      <c r="AW519" s="15" t="s">
        <v>33</v>
      </c>
      <c r="AX519" s="15" t="s">
        <v>76</v>
      </c>
      <c r="AY519" s="258" t="s">
        <v>138</v>
      </c>
    </row>
    <row r="520" s="2" customFormat="1" ht="37.8" customHeight="1">
      <c r="A520" s="41"/>
      <c r="B520" s="42"/>
      <c r="C520" s="270" t="s">
        <v>742</v>
      </c>
      <c r="D520" s="270" t="s">
        <v>511</v>
      </c>
      <c r="E520" s="271" t="s">
        <v>743</v>
      </c>
      <c r="F520" s="272" t="s">
        <v>744</v>
      </c>
      <c r="G520" s="273" t="s">
        <v>304</v>
      </c>
      <c r="H520" s="274">
        <v>1</v>
      </c>
      <c r="I520" s="275"/>
      <c r="J520" s="276">
        <f>ROUND(I520*H520,2)</f>
        <v>0</v>
      </c>
      <c r="K520" s="272" t="s">
        <v>144</v>
      </c>
      <c r="L520" s="277"/>
      <c r="M520" s="278" t="s">
        <v>19</v>
      </c>
      <c r="N520" s="279" t="s">
        <v>43</v>
      </c>
      <c r="O520" s="87"/>
      <c r="P520" s="216">
        <f>O520*H520</f>
        <v>0</v>
      </c>
      <c r="Q520" s="216">
        <v>0.012489999999999999</v>
      </c>
      <c r="R520" s="216">
        <f>Q520*H520</f>
        <v>0.012489999999999999</v>
      </c>
      <c r="S520" s="216">
        <v>0</v>
      </c>
      <c r="T520" s="217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8" t="s">
        <v>199</v>
      </c>
      <c r="AT520" s="218" t="s">
        <v>511</v>
      </c>
      <c r="AU520" s="218" t="s">
        <v>80</v>
      </c>
      <c r="AY520" s="20" t="s">
        <v>138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20" t="s">
        <v>80</v>
      </c>
      <c r="BK520" s="219">
        <f>ROUND(I520*H520,2)</f>
        <v>0</v>
      </c>
      <c r="BL520" s="20" t="s">
        <v>145</v>
      </c>
      <c r="BM520" s="218" t="s">
        <v>745</v>
      </c>
    </row>
    <row r="521" s="2" customFormat="1">
      <c r="A521" s="41"/>
      <c r="B521" s="42"/>
      <c r="C521" s="43"/>
      <c r="D521" s="220" t="s">
        <v>147</v>
      </c>
      <c r="E521" s="43"/>
      <c r="F521" s="221" t="s">
        <v>744</v>
      </c>
      <c r="G521" s="43"/>
      <c r="H521" s="43"/>
      <c r="I521" s="222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147</v>
      </c>
      <c r="AU521" s="20" t="s">
        <v>80</v>
      </c>
    </row>
    <row r="522" s="2" customFormat="1">
      <c r="A522" s="41"/>
      <c r="B522" s="42"/>
      <c r="C522" s="43"/>
      <c r="D522" s="220" t="s">
        <v>746</v>
      </c>
      <c r="E522" s="43"/>
      <c r="F522" s="280" t="s">
        <v>747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746</v>
      </c>
      <c r="AU522" s="20" t="s">
        <v>80</v>
      </c>
    </row>
    <row r="523" s="2" customFormat="1" ht="37.8" customHeight="1">
      <c r="A523" s="41"/>
      <c r="B523" s="42"/>
      <c r="C523" s="270" t="s">
        <v>748</v>
      </c>
      <c r="D523" s="270" t="s">
        <v>511</v>
      </c>
      <c r="E523" s="271" t="s">
        <v>749</v>
      </c>
      <c r="F523" s="272" t="s">
        <v>750</v>
      </c>
      <c r="G523" s="273" t="s">
        <v>304</v>
      </c>
      <c r="H523" s="274">
        <v>4</v>
      </c>
      <c r="I523" s="275"/>
      <c r="J523" s="276">
        <f>ROUND(I523*H523,2)</f>
        <v>0</v>
      </c>
      <c r="K523" s="272" t="s">
        <v>144</v>
      </c>
      <c r="L523" s="277"/>
      <c r="M523" s="278" t="s">
        <v>19</v>
      </c>
      <c r="N523" s="279" t="s">
        <v>43</v>
      </c>
      <c r="O523" s="87"/>
      <c r="P523" s="216">
        <f>O523*H523</f>
        <v>0</v>
      </c>
      <c r="Q523" s="216">
        <v>0.01521</v>
      </c>
      <c r="R523" s="216">
        <f>Q523*H523</f>
        <v>0.060839999999999998</v>
      </c>
      <c r="S523" s="216">
        <v>0</v>
      </c>
      <c r="T523" s="21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8" t="s">
        <v>199</v>
      </c>
      <c r="AT523" s="218" t="s">
        <v>511</v>
      </c>
      <c r="AU523" s="218" t="s">
        <v>80</v>
      </c>
      <c r="AY523" s="20" t="s">
        <v>138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20" t="s">
        <v>80</v>
      </c>
      <c r="BK523" s="219">
        <f>ROUND(I523*H523,2)</f>
        <v>0</v>
      </c>
      <c r="BL523" s="20" t="s">
        <v>145</v>
      </c>
      <c r="BM523" s="218" t="s">
        <v>751</v>
      </c>
    </row>
    <row r="524" s="2" customFormat="1">
      <c r="A524" s="41"/>
      <c r="B524" s="42"/>
      <c r="C524" s="43"/>
      <c r="D524" s="220" t="s">
        <v>147</v>
      </c>
      <c r="E524" s="43"/>
      <c r="F524" s="221" t="s">
        <v>750</v>
      </c>
      <c r="G524" s="43"/>
      <c r="H524" s="43"/>
      <c r="I524" s="222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147</v>
      </c>
      <c r="AU524" s="20" t="s">
        <v>80</v>
      </c>
    </row>
    <row r="525" s="2" customFormat="1">
      <c r="A525" s="41"/>
      <c r="B525" s="42"/>
      <c r="C525" s="43"/>
      <c r="D525" s="220" t="s">
        <v>746</v>
      </c>
      <c r="E525" s="43"/>
      <c r="F525" s="280" t="s">
        <v>747</v>
      </c>
      <c r="G525" s="43"/>
      <c r="H525" s="43"/>
      <c r="I525" s="222"/>
      <c r="J525" s="43"/>
      <c r="K525" s="43"/>
      <c r="L525" s="47"/>
      <c r="M525" s="223"/>
      <c r="N525" s="22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746</v>
      </c>
      <c r="AU525" s="20" t="s">
        <v>80</v>
      </c>
    </row>
    <row r="526" s="2" customFormat="1" ht="24.15" customHeight="1">
      <c r="A526" s="41"/>
      <c r="B526" s="42"/>
      <c r="C526" s="207" t="s">
        <v>752</v>
      </c>
      <c r="D526" s="207" t="s">
        <v>140</v>
      </c>
      <c r="E526" s="208" t="s">
        <v>753</v>
      </c>
      <c r="F526" s="209" t="s">
        <v>754</v>
      </c>
      <c r="G526" s="210" t="s">
        <v>304</v>
      </c>
      <c r="H526" s="211">
        <v>4</v>
      </c>
      <c r="I526" s="212"/>
      <c r="J526" s="213">
        <f>ROUND(I526*H526,2)</f>
        <v>0</v>
      </c>
      <c r="K526" s="209" t="s">
        <v>144</v>
      </c>
      <c r="L526" s="47"/>
      <c r="M526" s="214" t="s">
        <v>19</v>
      </c>
      <c r="N526" s="215" t="s">
        <v>43</v>
      </c>
      <c r="O526" s="87"/>
      <c r="P526" s="216">
        <f>O526*H526</f>
        <v>0</v>
      </c>
      <c r="Q526" s="216">
        <v>0.00096000000000000002</v>
      </c>
      <c r="R526" s="216">
        <f>Q526*H526</f>
        <v>0.0038400000000000001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145</v>
      </c>
      <c r="AT526" s="218" t="s">
        <v>140</v>
      </c>
      <c r="AU526" s="218" t="s">
        <v>80</v>
      </c>
      <c r="AY526" s="20" t="s">
        <v>138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80</v>
      </c>
      <c r="BK526" s="219">
        <f>ROUND(I526*H526,2)</f>
        <v>0</v>
      </c>
      <c r="BL526" s="20" t="s">
        <v>145</v>
      </c>
      <c r="BM526" s="218" t="s">
        <v>755</v>
      </c>
    </row>
    <row r="527" s="2" customFormat="1">
      <c r="A527" s="41"/>
      <c r="B527" s="42"/>
      <c r="C527" s="43"/>
      <c r="D527" s="220" t="s">
        <v>147</v>
      </c>
      <c r="E527" s="43"/>
      <c r="F527" s="221" t="s">
        <v>756</v>
      </c>
      <c r="G527" s="43"/>
      <c r="H527" s="43"/>
      <c r="I527" s="222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147</v>
      </c>
      <c r="AU527" s="20" t="s">
        <v>80</v>
      </c>
    </row>
    <row r="528" s="2" customFormat="1">
      <c r="A528" s="41"/>
      <c r="B528" s="42"/>
      <c r="C528" s="43"/>
      <c r="D528" s="225" t="s">
        <v>149</v>
      </c>
      <c r="E528" s="43"/>
      <c r="F528" s="226" t="s">
        <v>757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149</v>
      </c>
      <c r="AU528" s="20" t="s">
        <v>80</v>
      </c>
    </row>
    <row r="529" s="2" customFormat="1">
      <c r="A529" s="41"/>
      <c r="B529" s="42"/>
      <c r="C529" s="43"/>
      <c r="D529" s="220" t="s">
        <v>746</v>
      </c>
      <c r="E529" s="43"/>
      <c r="F529" s="280" t="s">
        <v>758</v>
      </c>
      <c r="G529" s="43"/>
      <c r="H529" s="43"/>
      <c r="I529" s="222"/>
      <c r="J529" s="43"/>
      <c r="K529" s="43"/>
      <c r="L529" s="47"/>
      <c r="M529" s="223"/>
      <c r="N529" s="224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746</v>
      </c>
      <c r="AU529" s="20" t="s">
        <v>80</v>
      </c>
    </row>
    <row r="530" s="13" customFormat="1">
      <c r="A530" s="13"/>
      <c r="B530" s="227"/>
      <c r="C530" s="228"/>
      <c r="D530" s="220" t="s">
        <v>151</v>
      </c>
      <c r="E530" s="229" t="s">
        <v>19</v>
      </c>
      <c r="F530" s="230" t="s">
        <v>759</v>
      </c>
      <c r="G530" s="228"/>
      <c r="H530" s="229" t="s">
        <v>19</v>
      </c>
      <c r="I530" s="231"/>
      <c r="J530" s="228"/>
      <c r="K530" s="228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151</v>
      </c>
      <c r="AU530" s="236" t="s">
        <v>80</v>
      </c>
      <c r="AV530" s="13" t="s">
        <v>76</v>
      </c>
      <c r="AW530" s="13" t="s">
        <v>33</v>
      </c>
      <c r="AX530" s="13" t="s">
        <v>71</v>
      </c>
      <c r="AY530" s="236" t="s">
        <v>138</v>
      </c>
    </row>
    <row r="531" s="14" customFormat="1">
      <c r="A531" s="14"/>
      <c r="B531" s="237"/>
      <c r="C531" s="238"/>
      <c r="D531" s="220" t="s">
        <v>151</v>
      </c>
      <c r="E531" s="239" t="s">
        <v>19</v>
      </c>
      <c r="F531" s="240" t="s">
        <v>80</v>
      </c>
      <c r="G531" s="238"/>
      <c r="H531" s="241">
        <v>2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151</v>
      </c>
      <c r="AU531" s="247" t="s">
        <v>80</v>
      </c>
      <c r="AV531" s="14" t="s">
        <v>80</v>
      </c>
      <c r="AW531" s="14" t="s">
        <v>33</v>
      </c>
      <c r="AX531" s="14" t="s">
        <v>71</v>
      </c>
      <c r="AY531" s="247" t="s">
        <v>138</v>
      </c>
    </row>
    <row r="532" s="13" customFormat="1">
      <c r="A532" s="13"/>
      <c r="B532" s="227"/>
      <c r="C532" s="228"/>
      <c r="D532" s="220" t="s">
        <v>151</v>
      </c>
      <c r="E532" s="229" t="s">
        <v>19</v>
      </c>
      <c r="F532" s="230" t="s">
        <v>760</v>
      </c>
      <c r="G532" s="228"/>
      <c r="H532" s="229" t="s">
        <v>19</v>
      </c>
      <c r="I532" s="231"/>
      <c r="J532" s="228"/>
      <c r="K532" s="228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151</v>
      </c>
      <c r="AU532" s="236" t="s">
        <v>80</v>
      </c>
      <c r="AV532" s="13" t="s">
        <v>76</v>
      </c>
      <c r="AW532" s="13" t="s">
        <v>33</v>
      </c>
      <c r="AX532" s="13" t="s">
        <v>71</v>
      </c>
      <c r="AY532" s="236" t="s">
        <v>138</v>
      </c>
    </row>
    <row r="533" s="14" customFormat="1">
      <c r="A533" s="14"/>
      <c r="B533" s="237"/>
      <c r="C533" s="238"/>
      <c r="D533" s="220" t="s">
        <v>151</v>
      </c>
      <c r="E533" s="239" t="s">
        <v>19</v>
      </c>
      <c r="F533" s="240" t="s">
        <v>80</v>
      </c>
      <c r="G533" s="238"/>
      <c r="H533" s="241">
        <v>2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151</v>
      </c>
      <c r="AU533" s="247" t="s">
        <v>80</v>
      </c>
      <c r="AV533" s="14" t="s">
        <v>80</v>
      </c>
      <c r="AW533" s="14" t="s">
        <v>33</v>
      </c>
      <c r="AX533" s="14" t="s">
        <v>71</v>
      </c>
      <c r="AY533" s="247" t="s">
        <v>138</v>
      </c>
    </row>
    <row r="534" s="15" customFormat="1">
      <c r="A534" s="15"/>
      <c r="B534" s="248"/>
      <c r="C534" s="249"/>
      <c r="D534" s="220" t="s">
        <v>151</v>
      </c>
      <c r="E534" s="250" t="s">
        <v>19</v>
      </c>
      <c r="F534" s="251" t="s">
        <v>156</v>
      </c>
      <c r="G534" s="249"/>
      <c r="H534" s="252">
        <v>4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8" t="s">
        <v>151</v>
      </c>
      <c r="AU534" s="258" t="s">
        <v>80</v>
      </c>
      <c r="AV534" s="15" t="s">
        <v>145</v>
      </c>
      <c r="AW534" s="15" t="s">
        <v>33</v>
      </c>
      <c r="AX534" s="15" t="s">
        <v>76</v>
      </c>
      <c r="AY534" s="258" t="s">
        <v>138</v>
      </c>
    </row>
    <row r="535" s="12" customFormat="1" ht="22.8" customHeight="1">
      <c r="A535" s="12"/>
      <c r="B535" s="191"/>
      <c r="C535" s="192"/>
      <c r="D535" s="193" t="s">
        <v>70</v>
      </c>
      <c r="E535" s="205" t="s">
        <v>207</v>
      </c>
      <c r="F535" s="205" t="s">
        <v>761</v>
      </c>
      <c r="G535" s="192"/>
      <c r="H535" s="192"/>
      <c r="I535" s="195"/>
      <c r="J535" s="206">
        <f>BK535</f>
        <v>0</v>
      </c>
      <c r="K535" s="192"/>
      <c r="L535" s="197"/>
      <c r="M535" s="198"/>
      <c r="N535" s="199"/>
      <c r="O535" s="199"/>
      <c r="P535" s="200">
        <f>SUM(P536:P658)</f>
        <v>0</v>
      </c>
      <c r="Q535" s="199"/>
      <c r="R535" s="200">
        <f>SUM(R536:R658)</f>
        <v>0.020022120000000001</v>
      </c>
      <c r="S535" s="199"/>
      <c r="T535" s="201">
        <f>SUM(T536:T658)</f>
        <v>6.7558260000000008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2" t="s">
        <v>76</v>
      </c>
      <c r="AT535" s="203" t="s">
        <v>70</v>
      </c>
      <c r="AU535" s="203" t="s">
        <v>76</v>
      </c>
      <c r="AY535" s="202" t="s">
        <v>138</v>
      </c>
      <c r="BK535" s="204">
        <f>SUM(BK536:BK658)</f>
        <v>0</v>
      </c>
    </row>
    <row r="536" s="2" customFormat="1" ht="33" customHeight="1">
      <c r="A536" s="41"/>
      <c r="B536" s="42"/>
      <c r="C536" s="207" t="s">
        <v>762</v>
      </c>
      <c r="D536" s="207" t="s">
        <v>140</v>
      </c>
      <c r="E536" s="208" t="s">
        <v>763</v>
      </c>
      <c r="F536" s="209" t="s">
        <v>764</v>
      </c>
      <c r="G536" s="210" t="s">
        <v>143</v>
      </c>
      <c r="H536" s="211">
        <v>156</v>
      </c>
      <c r="I536" s="212"/>
      <c r="J536" s="213">
        <f>ROUND(I536*H536,2)</f>
        <v>0</v>
      </c>
      <c r="K536" s="209" t="s">
        <v>144</v>
      </c>
      <c r="L536" s="47"/>
      <c r="M536" s="214" t="s">
        <v>19</v>
      </c>
      <c r="N536" s="215" t="s">
        <v>43</v>
      </c>
      <c r="O536" s="87"/>
      <c r="P536" s="216">
        <f>O536*H536</f>
        <v>0</v>
      </c>
      <c r="Q536" s="216">
        <v>0</v>
      </c>
      <c r="R536" s="216">
        <f>Q536*H536</f>
        <v>0</v>
      </c>
      <c r="S536" s="216">
        <v>0</v>
      </c>
      <c r="T536" s="217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8" t="s">
        <v>145</v>
      </c>
      <c r="AT536" s="218" t="s">
        <v>140</v>
      </c>
      <c r="AU536" s="218" t="s">
        <v>80</v>
      </c>
      <c r="AY536" s="20" t="s">
        <v>138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20" t="s">
        <v>80</v>
      </c>
      <c r="BK536" s="219">
        <f>ROUND(I536*H536,2)</f>
        <v>0</v>
      </c>
      <c r="BL536" s="20" t="s">
        <v>145</v>
      </c>
      <c r="BM536" s="218" t="s">
        <v>765</v>
      </c>
    </row>
    <row r="537" s="2" customFormat="1">
      <c r="A537" s="41"/>
      <c r="B537" s="42"/>
      <c r="C537" s="43"/>
      <c r="D537" s="220" t="s">
        <v>147</v>
      </c>
      <c r="E537" s="43"/>
      <c r="F537" s="221" t="s">
        <v>766</v>
      </c>
      <c r="G537" s="43"/>
      <c r="H537" s="43"/>
      <c r="I537" s="222"/>
      <c r="J537" s="43"/>
      <c r="K537" s="43"/>
      <c r="L537" s="47"/>
      <c r="M537" s="223"/>
      <c r="N537" s="224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147</v>
      </c>
      <c r="AU537" s="20" t="s">
        <v>80</v>
      </c>
    </row>
    <row r="538" s="2" customFormat="1">
      <c r="A538" s="41"/>
      <c r="B538" s="42"/>
      <c r="C538" s="43"/>
      <c r="D538" s="225" t="s">
        <v>149</v>
      </c>
      <c r="E538" s="43"/>
      <c r="F538" s="226" t="s">
        <v>767</v>
      </c>
      <c r="G538" s="43"/>
      <c r="H538" s="43"/>
      <c r="I538" s="222"/>
      <c r="J538" s="43"/>
      <c r="K538" s="43"/>
      <c r="L538" s="47"/>
      <c r="M538" s="223"/>
      <c r="N538" s="224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149</v>
      </c>
      <c r="AU538" s="20" t="s">
        <v>80</v>
      </c>
    </row>
    <row r="539" s="14" customFormat="1">
      <c r="A539" s="14"/>
      <c r="B539" s="237"/>
      <c r="C539" s="238"/>
      <c r="D539" s="220" t="s">
        <v>151</v>
      </c>
      <c r="E539" s="239" t="s">
        <v>19</v>
      </c>
      <c r="F539" s="240" t="s">
        <v>768</v>
      </c>
      <c r="G539" s="238"/>
      <c r="H539" s="241">
        <v>156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151</v>
      </c>
      <c r="AU539" s="247" t="s">
        <v>80</v>
      </c>
      <c r="AV539" s="14" t="s">
        <v>80</v>
      </c>
      <c r="AW539" s="14" t="s">
        <v>33</v>
      </c>
      <c r="AX539" s="14" t="s">
        <v>76</v>
      </c>
      <c r="AY539" s="247" t="s">
        <v>138</v>
      </c>
    </row>
    <row r="540" s="2" customFormat="1" ht="37.8" customHeight="1">
      <c r="A540" s="41"/>
      <c r="B540" s="42"/>
      <c r="C540" s="207" t="s">
        <v>769</v>
      </c>
      <c r="D540" s="207" t="s">
        <v>140</v>
      </c>
      <c r="E540" s="208" t="s">
        <v>770</v>
      </c>
      <c r="F540" s="209" t="s">
        <v>771</v>
      </c>
      <c r="G540" s="210" t="s">
        <v>143</v>
      </c>
      <c r="H540" s="211">
        <v>14040</v>
      </c>
      <c r="I540" s="212"/>
      <c r="J540" s="213">
        <f>ROUND(I540*H540,2)</f>
        <v>0</v>
      </c>
      <c r="K540" s="209" t="s">
        <v>144</v>
      </c>
      <c r="L540" s="47"/>
      <c r="M540" s="214" t="s">
        <v>19</v>
      </c>
      <c r="N540" s="215" t="s">
        <v>43</v>
      </c>
      <c r="O540" s="87"/>
      <c r="P540" s="216">
        <f>O540*H540</f>
        <v>0</v>
      </c>
      <c r="Q540" s="216">
        <v>0</v>
      </c>
      <c r="R540" s="216">
        <f>Q540*H540</f>
        <v>0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145</v>
      </c>
      <c r="AT540" s="218" t="s">
        <v>140</v>
      </c>
      <c r="AU540" s="218" t="s">
        <v>80</v>
      </c>
      <c r="AY540" s="20" t="s">
        <v>138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80</v>
      </c>
      <c r="BK540" s="219">
        <f>ROUND(I540*H540,2)</f>
        <v>0</v>
      </c>
      <c r="BL540" s="20" t="s">
        <v>145</v>
      </c>
      <c r="BM540" s="218" t="s">
        <v>772</v>
      </c>
    </row>
    <row r="541" s="2" customFormat="1">
      <c r="A541" s="41"/>
      <c r="B541" s="42"/>
      <c r="C541" s="43"/>
      <c r="D541" s="220" t="s">
        <v>147</v>
      </c>
      <c r="E541" s="43"/>
      <c r="F541" s="221" t="s">
        <v>773</v>
      </c>
      <c r="G541" s="43"/>
      <c r="H541" s="43"/>
      <c r="I541" s="222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147</v>
      </c>
      <c r="AU541" s="20" t="s">
        <v>80</v>
      </c>
    </row>
    <row r="542" s="2" customFormat="1">
      <c r="A542" s="41"/>
      <c r="B542" s="42"/>
      <c r="C542" s="43"/>
      <c r="D542" s="225" t="s">
        <v>149</v>
      </c>
      <c r="E542" s="43"/>
      <c r="F542" s="226" t="s">
        <v>774</v>
      </c>
      <c r="G542" s="43"/>
      <c r="H542" s="43"/>
      <c r="I542" s="222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149</v>
      </c>
      <c r="AU542" s="20" t="s">
        <v>80</v>
      </c>
    </row>
    <row r="543" s="14" customFormat="1">
      <c r="A543" s="14"/>
      <c r="B543" s="237"/>
      <c r="C543" s="238"/>
      <c r="D543" s="220" t="s">
        <v>151</v>
      </c>
      <c r="E543" s="238"/>
      <c r="F543" s="240" t="s">
        <v>775</v>
      </c>
      <c r="G543" s="238"/>
      <c r="H543" s="241">
        <v>14040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151</v>
      </c>
      <c r="AU543" s="247" t="s">
        <v>80</v>
      </c>
      <c r="AV543" s="14" t="s">
        <v>80</v>
      </c>
      <c r="AW543" s="14" t="s">
        <v>4</v>
      </c>
      <c r="AX543" s="14" t="s">
        <v>76</v>
      </c>
      <c r="AY543" s="247" t="s">
        <v>138</v>
      </c>
    </row>
    <row r="544" s="2" customFormat="1" ht="44.25" customHeight="1">
      <c r="A544" s="41"/>
      <c r="B544" s="42"/>
      <c r="C544" s="207" t="s">
        <v>776</v>
      </c>
      <c r="D544" s="207" t="s">
        <v>140</v>
      </c>
      <c r="E544" s="208" t="s">
        <v>777</v>
      </c>
      <c r="F544" s="209" t="s">
        <v>778</v>
      </c>
      <c r="G544" s="210" t="s">
        <v>304</v>
      </c>
      <c r="H544" s="211">
        <v>1</v>
      </c>
      <c r="I544" s="212"/>
      <c r="J544" s="213">
        <f>ROUND(I544*H544,2)</f>
        <v>0</v>
      </c>
      <c r="K544" s="209" t="s">
        <v>144</v>
      </c>
      <c r="L544" s="47"/>
      <c r="M544" s="214" t="s">
        <v>19</v>
      </c>
      <c r="N544" s="215" t="s">
        <v>43</v>
      </c>
      <c r="O544" s="87"/>
      <c r="P544" s="216">
        <f>O544*H544</f>
        <v>0</v>
      </c>
      <c r="Q544" s="216">
        <v>0</v>
      </c>
      <c r="R544" s="216">
        <f>Q544*H544</f>
        <v>0</v>
      </c>
      <c r="S544" s="216">
        <v>0</v>
      </c>
      <c r="T544" s="217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8" t="s">
        <v>145</v>
      </c>
      <c r="AT544" s="218" t="s">
        <v>140</v>
      </c>
      <c r="AU544" s="218" t="s">
        <v>80</v>
      </c>
      <c r="AY544" s="20" t="s">
        <v>138</v>
      </c>
      <c r="BE544" s="219">
        <f>IF(N544="základní",J544,0)</f>
        <v>0</v>
      </c>
      <c r="BF544" s="219">
        <f>IF(N544="snížená",J544,0)</f>
        <v>0</v>
      </c>
      <c r="BG544" s="219">
        <f>IF(N544="zákl. přenesená",J544,0)</f>
        <v>0</v>
      </c>
      <c r="BH544" s="219">
        <f>IF(N544="sníž. přenesená",J544,0)</f>
        <v>0</v>
      </c>
      <c r="BI544" s="219">
        <f>IF(N544="nulová",J544,0)</f>
        <v>0</v>
      </c>
      <c r="BJ544" s="20" t="s">
        <v>80</v>
      </c>
      <c r="BK544" s="219">
        <f>ROUND(I544*H544,2)</f>
        <v>0</v>
      </c>
      <c r="BL544" s="20" t="s">
        <v>145</v>
      </c>
      <c r="BM544" s="218" t="s">
        <v>779</v>
      </c>
    </row>
    <row r="545" s="2" customFormat="1">
      <c r="A545" s="41"/>
      <c r="B545" s="42"/>
      <c r="C545" s="43"/>
      <c r="D545" s="220" t="s">
        <v>147</v>
      </c>
      <c r="E545" s="43"/>
      <c r="F545" s="221" t="s">
        <v>780</v>
      </c>
      <c r="G545" s="43"/>
      <c r="H545" s="43"/>
      <c r="I545" s="222"/>
      <c r="J545" s="43"/>
      <c r="K545" s="43"/>
      <c r="L545" s="47"/>
      <c r="M545" s="223"/>
      <c r="N545" s="22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147</v>
      </c>
      <c r="AU545" s="20" t="s">
        <v>80</v>
      </c>
    </row>
    <row r="546" s="2" customFormat="1">
      <c r="A546" s="41"/>
      <c r="B546" s="42"/>
      <c r="C546" s="43"/>
      <c r="D546" s="225" t="s">
        <v>149</v>
      </c>
      <c r="E546" s="43"/>
      <c r="F546" s="226" t="s">
        <v>781</v>
      </c>
      <c r="G546" s="43"/>
      <c r="H546" s="43"/>
      <c r="I546" s="222"/>
      <c r="J546" s="43"/>
      <c r="K546" s="43"/>
      <c r="L546" s="47"/>
      <c r="M546" s="223"/>
      <c r="N546" s="22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149</v>
      </c>
      <c r="AU546" s="20" t="s">
        <v>80</v>
      </c>
    </row>
    <row r="547" s="2" customFormat="1" ht="37.8" customHeight="1">
      <c r="A547" s="41"/>
      <c r="B547" s="42"/>
      <c r="C547" s="207" t="s">
        <v>782</v>
      </c>
      <c r="D547" s="207" t="s">
        <v>140</v>
      </c>
      <c r="E547" s="208" t="s">
        <v>783</v>
      </c>
      <c r="F547" s="209" t="s">
        <v>784</v>
      </c>
      <c r="G547" s="210" t="s">
        <v>143</v>
      </c>
      <c r="H547" s="211">
        <v>156</v>
      </c>
      <c r="I547" s="212"/>
      <c r="J547" s="213">
        <f>ROUND(I547*H547,2)</f>
        <v>0</v>
      </c>
      <c r="K547" s="209" t="s">
        <v>144</v>
      </c>
      <c r="L547" s="47"/>
      <c r="M547" s="214" t="s">
        <v>19</v>
      </c>
      <c r="N547" s="215" t="s">
        <v>43</v>
      </c>
      <c r="O547" s="87"/>
      <c r="P547" s="216">
        <f>O547*H547</f>
        <v>0</v>
      </c>
      <c r="Q547" s="216">
        <v>0</v>
      </c>
      <c r="R547" s="216">
        <f>Q547*H547</f>
        <v>0</v>
      </c>
      <c r="S547" s="216">
        <v>0</v>
      </c>
      <c r="T547" s="21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18" t="s">
        <v>145</v>
      </c>
      <c r="AT547" s="218" t="s">
        <v>140</v>
      </c>
      <c r="AU547" s="218" t="s">
        <v>80</v>
      </c>
      <c r="AY547" s="20" t="s">
        <v>138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20" t="s">
        <v>80</v>
      </c>
      <c r="BK547" s="219">
        <f>ROUND(I547*H547,2)</f>
        <v>0</v>
      </c>
      <c r="BL547" s="20" t="s">
        <v>145</v>
      </c>
      <c r="BM547" s="218" t="s">
        <v>785</v>
      </c>
    </row>
    <row r="548" s="2" customFormat="1">
      <c r="A548" s="41"/>
      <c r="B548" s="42"/>
      <c r="C548" s="43"/>
      <c r="D548" s="220" t="s">
        <v>147</v>
      </c>
      <c r="E548" s="43"/>
      <c r="F548" s="221" t="s">
        <v>786</v>
      </c>
      <c r="G548" s="43"/>
      <c r="H548" s="43"/>
      <c r="I548" s="222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147</v>
      </c>
      <c r="AU548" s="20" t="s">
        <v>80</v>
      </c>
    </row>
    <row r="549" s="2" customFormat="1">
      <c r="A549" s="41"/>
      <c r="B549" s="42"/>
      <c r="C549" s="43"/>
      <c r="D549" s="225" t="s">
        <v>149</v>
      </c>
      <c r="E549" s="43"/>
      <c r="F549" s="226" t="s">
        <v>787</v>
      </c>
      <c r="G549" s="43"/>
      <c r="H549" s="43"/>
      <c r="I549" s="222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149</v>
      </c>
      <c r="AU549" s="20" t="s">
        <v>80</v>
      </c>
    </row>
    <row r="550" s="2" customFormat="1" ht="16.5" customHeight="1">
      <c r="A550" s="41"/>
      <c r="B550" s="42"/>
      <c r="C550" s="207" t="s">
        <v>788</v>
      </c>
      <c r="D550" s="207" t="s">
        <v>140</v>
      </c>
      <c r="E550" s="208" t="s">
        <v>789</v>
      </c>
      <c r="F550" s="209" t="s">
        <v>790</v>
      </c>
      <c r="G550" s="210" t="s">
        <v>143</v>
      </c>
      <c r="H550" s="211">
        <v>156</v>
      </c>
      <c r="I550" s="212"/>
      <c r="J550" s="213">
        <f>ROUND(I550*H550,2)</f>
        <v>0</v>
      </c>
      <c r="K550" s="209" t="s">
        <v>144</v>
      </c>
      <c r="L550" s="47"/>
      <c r="M550" s="214" t="s">
        <v>19</v>
      </c>
      <c r="N550" s="215" t="s">
        <v>43</v>
      </c>
      <c r="O550" s="87"/>
      <c r="P550" s="216">
        <f>O550*H550</f>
        <v>0</v>
      </c>
      <c r="Q550" s="216">
        <v>0</v>
      </c>
      <c r="R550" s="216">
        <f>Q550*H550</f>
        <v>0</v>
      </c>
      <c r="S550" s="216">
        <v>0</v>
      </c>
      <c r="T550" s="21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8" t="s">
        <v>145</v>
      </c>
      <c r="AT550" s="218" t="s">
        <v>140</v>
      </c>
      <c r="AU550" s="218" t="s">
        <v>80</v>
      </c>
      <c r="AY550" s="20" t="s">
        <v>138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20" t="s">
        <v>80</v>
      </c>
      <c r="BK550" s="219">
        <f>ROUND(I550*H550,2)</f>
        <v>0</v>
      </c>
      <c r="BL550" s="20" t="s">
        <v>145</v>
      </c>
      <c r="BM550" s="218" t="s">
        <v>791</v>
      </c>
    </row>
    <row r="551" s="2" customFormat="1">
      <c r="A551" s="41"/>
      <c r="B551" s="42"/>
      <c r="C551" s="43"/>
      <c r="D551" s="220" t="s">
        <v>147</v>
      </c>
      <c r="E551" s="43"/>
      <c r="F551" s="221" t="s">
        <v>792</v>
      </c>
      <c r="G551" s="43"/>
      <c r="H551" s="43"/>
      <c r="I551" s="222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147</v>
      </c>
      <c r="AU551" s="20" t="s">
        <v>80</v>
      </c>
    </row>
    <row r="552" s="2" customFormat="1">
      <c r="A552" s="41"/>
      <c r="B552" s="42"/>
      <c r="C552" s="43"/>
      <c r="D552" s="225" t="s">
        <v>149</v>
      </c>
      <c r="E552" s="43"/>
      <c r="F552" s="226" t="s">
        <v>793</v>
      </c>
      <c r="G552" s="43"/>
      <c r="H552" s="43"/>
      <c r="I552" s="222"/>
      <c r="J552" s="43"/>
      <c r="K552" s="43"/>
      <c r="L552" s="47"/>
      <c r="M552" s="223"/>
      <c r="N552" s="22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149</v>
      </c>
      <c r="AU552" s="20" t="s">
        <v>80</v>
      </c>
    </row>
    <row r="553" s="2" customFormat="1" ht="16.5" customHeight="1">
      <c r="A553" s="41"/>
      <c r="B553" s="42"/>
      <c r="C553" s="207" t="s">
        <v>794</v>
      </c>
      <c r="D553" s="207" t="s">
        <v>140</v>
      </c>
      <c r="E553" s="208" t="s">
        <v>795</v>
      </c>
      <c r="F553" s="209" t="s">
        <v>796</v>
      </c>
      <c r="G553" s="210" t="s">
        <v>143</v>
      </c>
      <c r="H553" s="211">
        <v>14040</v>
      </c>
      <c r="I553" s="212"/>
      <c r="J553" s="213">
        <f>ROUND(I553*H553,2)</f>
        <v>0</v>
      </c>
      <c r="K553" s="209" t="s">
        <v>144</v>
      </c>
      <c r="L553" s="47"/>
      <c r="M553" s="214" t="s">
        <v>19</v>
      </c>
      <c r="N553" s="215" t="s">
        <v>43</v>
      </c>
      <c r="O553" s="87"/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18" t="s">
        <v>145</v>
      </c>
      <c r="AT553" s="218" t="s">
        <v>140</v>
      </c>
      <c r="AU553" s="218" t="s">
        <v>80</v>
      </c>
      <c r="AY553" s="20" t="s">
        <v>138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20" t="s">
        <v>80</v>
      </c>
      <c r="BK553" s="219">
        <f>ROUND(I553*H553,2)</f>
        <v>0</v>
      </c>
      <c r="BL553" s="20" t="s">
        <v>145</v>
      </c>
      <c r="BM553" s="218" t="s">
        <v>797</v>
      </c>
    </row>
    <row r="554" s="2" customFormat="1">
      <c r="A554" s="41"/>
      <c r="B554" s="42"/>
      <c r="C554" s="43"/>
      <c r="D554" s="220" t="s">
        <v>147</v>
      </c>
      <c r="E554" s="43"/>
      <c r="F554" s="221" t="s">
        <v>798</v>
      </c>
      <c r="G554" s="43"/>
      <c r="H554" s="43"/>
      <c r="I554" s="222"/>
      <c r="J554" s="43"/>
      <c r="K554" s="43"/>
      <c r="L554" s="47"/>
      <c r="M554" s="223"/>
      <c r="N554" s="224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147</v>
      </c>
      <c r="AU554" s="20" t="s">
        <v>80</v>
      </c>
    </row>
    <row r="555" s="2" customFormat="1">
      <c r="A555" s="41"/>
      <c r="B555" s="42"/>
      <c r="C555" s="43"/>
      <c r="D555" s="225" t="s">
        <v>149</v>
      </c>
      <c r="E555" s="43"/>
      <c r="F555" s="226" t="s">
        <v>799</v>
      </c>
      <c r="G555" s="43"/>
      <c r="H555" s="43"/>
      <c r="I555" s="222"/>
      <c r="J555" s="43"/>
      <c r="K555" s="43"/>
      <c r="L555" s="47"/>
      <c r="M555" s="223"/>
      <c r="N555" s="22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149</v>
      </c>
      <c r="AU555" s="20" t="s">
        <v>80</v>
      </c>
    </row>
    <row r="556" s="14" customFormat="1">
      <c r="A556" s="14"/>
      <c r="B556" s="237"/>
      <c r="C556" s="238"/>
      <c r="D556" s="220" t="s">
        <v>151</v>
      </c>
      <c r="E556" s="238"/>
      <c r="F556" s="240" t="s">
        <v>775</v>
      </c>
      <c r="G556" s="238"/>
      <c r="H556" s="241">
        <v>14040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7" t="s">
        <v>151</v>
      </c>
      <c r="AU556" s="247" t="s">
        <v>80</v>
      </c>
      <c r="AV556" s="14" t="s">
        <v>80</v>
      </c>
      <c r="AW556" s="14" t="s">
        <v>4</v>
      </c>
      <c r="AX556" s="14" t="s">
        <v>76</v>
      </c>
      <c r="AY556" s="247" t="s">
        <v>138</v>
      </c>
    </row>
    <row r="557" s="2" customFormat="1" ht="21.75" customHeight="1">
      <c r="A557" s="41"/>
      <c r="B557" s="42"/>
      <c r="C557" s="207" t="s">
        <v>800</v>
      </c>
      <c r="D557" s="207" t="s">
        <v>140</v>
      </c>
      <c r="E557" s="208" t="s">
        <v>801</v>
      </c>
      <c r="F557" s="209" t="s">
        <v>802</v>
      </c>
      <c r="G557" s="210" t="s">
        <v>143</v>
      </c>
      <c r="H557" s="211">
        <v>156</v>
      </c>
      <c r="I557" s="212"/>
      <c r="J557" s="213">
        <f>ROUND(I557*H557,2)</f>
        <v>0</v>
      </c>
      <c r="K557" s="209" t="s">
        <v>144</v>
      </c>
      <c r="L557" s="47"/>
      <c r="M557" s="214" t="s">
        <v>19</v>
      </c>
      <c r="N557" s="215" t="s">
        <v>43</v>
      </c>
      <c r="O557" s="87"/>
      <c r="P557" s="216">
        <f>O557*H557</f>
        <v>0</v>
      </c>
      <c r="Q557" s="216">
        <v>0</v>
      </c>
      <c r="R557" s="216">
        <f>Q557*H557</f>
        <v>0</v>
      </c>
      <c r="S557" s="216">
        <v>0</v>
      </c>
      <c r="T557" s="217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8" t="s">
        <v>145</v>
      </c>
      <c r="AT557" s="218" t="s">
        <v>140</v>
      </c>
      <c r="AU557" s="218" t="s">
        <v>80</v>
      </c>
      <c r="AY557" s="20" t="s">
        <v>138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20" t="s">
        <v>80</v>
      </c>
      <c r="BK557" s="219">
        <f>ROUND(I557*H557,2)</f>
        <v>0</v>
      </c>
      <c r="BL557" s="20" t="s">
        <v>145</v>
      </c>
      <c r="BM557" s="218" t="s">
        <v>803</v>
      </c>
    </row>
    <row r="558" s="2" customFormat="1">
      <c r="A558" s="41"/>
      <c r="B558" s="42"/>
      <c r="C558" s="43"/>
      <c r="D558" s="220" t="s">
        <v>147</v>
      </c>
      <c r="E558" s="43"/>
      <c r="F558" s="221" t="s">
        <v>804</v>
      </c>
      <c r="G558" s="43"/>
      <c r="H558" s="43"/>
      <c r="I558" s="222"/>
      <c r="J558" s="43"/>
      <c r="K558" s="43"/>
      <c r="L558" s="47"/>
      <c r="M558" s="223"/>
      <c r="N558" s="22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147</v>
      </c>
      <c r="AU558" s="20" t="s">
        <v>80</v>
      </c>
    </row>
    <row r="559" s="2" customFormat="1">
      <c r="A559" s="41"/>
      <c r="B559" s="42"/>
      <c r="C559" s="43"/>
      <c r="D559" s="225" t="s">
        <v>149</v>
      </c>
      <c r="E559" s="43"/>
      <c r="F559" s="226" t="s">
        <v>805</v>
      </c>
      <c r="G559" s="43"/>
      <c r="H559" s="43"/>
      <c r="I559" s="222"/>
      <c r="J559" s="43"/>
      <c r="K559" s="43"/>
      <c r="L559" s="47"/>
      <c r="M559" s="223"/>
      <c r="N559" s="224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149</v>
      </c>
      <c r="AU559" s="20" t="s">
        <v>80</v>
      </c>
    </row>
    <row r="560" s="2" customFormat="1" ht="33" customHeight="1">
      <c r="A560" s="41"/>
      <c r="B560" s="42"/>
      <c r="C560" s="207" t="s">
        <v>806</v>
      </c>
      <c r="D560" s="207" t="s">
        <v>140</v>
      </c>
      <c r="E560" s="208" t="s">
        <v>807</v>
      </c>
      <c r="F560" s="209" t="s">
        <v>808</v>
      </c>
      <c r="G560" s="210" t="s">
        <v>143</v>
      </c>
      <c r="H560" s="211">
        <v>25.920000000000002</v>
      </c>
      <c r="I560" s="212"/>
      <c r="J560" s="213">
        <f>ROUND(I560*H560,2)</f>
        <v>0</v>
      </c>
      <c r="K560" s="209" t="s">
        <v>144</v>
      </c>
      <c r="L560" s="47"/>
      <c r="M560" s="214" t="s">
        <v>19</v>
      </c>
      <c r="N560" s="215" t="s">
        <v>43</v>
      </c>
      <c r="O560" s="87"/>
      <c r="P560" s="216">
        <f>O560*H560</f>
        <v>0</v>
      </c>
      <c r="Q560" s="216">
        <v>0.00012999999999999999</v>
      </c>
      <c r="R560" s="216">
        <f>Q560*H560</f>
        <v>0.0033695999999999999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145</v>
      </c>
      <c r="AT560" s="218" t="s">
        <v>140</v>
      </c>
      <c r="AU560" s="218" t="s">
        <v>80</v>
      </c>
      <c r="AY560" s="20" t="s">
        <v>138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20" t="s">
        <v>80</v>
      </c>
      <c r="BK560" s="219">
        <f>ROUND(I560*H560,2)</f>
        <v>0</v>
      </c>
      <c r="BL560" s="20" t="s">
        <v>145</v>
      </c>
      <c r="BM560" s="218" t="s">
        <v>809</v>
      </c>
    </row>
    <row r="561" s="2" customFormat="1">
      <c r="A561" s="41"/>
      <c r="B561" s="42"/>
      <c r="C561" s="43"/>
      <c r="D561" s="220" t="s">
        <v>147</v>
      </c>
      <c r="E561" s="43"/>
      <c r="F561" s="221" t="s">
        <v>810</v>
      </c>
      <c r="G561" s="43"/>
      <c r="H561" s="43"/>
      <c r="I561" s="222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147</v>
      </c>
      <c r="AU561" s="20" t="s">
        <v>80</v>
      </c>
    </row>
    <row r="562" s="2" customFormat="1">
      <c r="A562" s="41"/>
      <c r="B562" s="42"/>
      <c r="C562" s="43"/>
      <c r="D562" s="225" t="s">
        <v>149</v>
      </c>
      <c r="E562" s="43"/>
      <c r="F562" s="226" t="s">
        <v>811</v>
      </c>
      <c r="G562" s="43"/>
      <c r="H562" s="43"/>
      <c r="I562" s="222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149</v>
      </c>
      <c r="AU562" s="20" t="s">
        <v>80</v>
      </c>
    </row>
    <row r="563" s="14" customFormat="1">
      <c r="A563" s="14"/>
      <c r="B563" s="237"/>
      <c r="C563" s="238"/>
      <c r="D563" s="220" t="s">
        <v>151</v>
      </c>
      <c r="E563" s="239" t="s">
        <v>19</v>
      </c>
      <c r="F563" s="240" t="s">
        <v>812</v>
      </c>
      <c r="G563" s="238"/>
      <c r="H563" s="241">
        <v>18.719999999999999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151</v>
      </c>
      <c r="AU563" s="247" t="s">
        <v>80</v>
      </c>
      <c r="AV563" s="14" t="s">
        <v>80</v>
      </c>
      <c r="AW563" s="14" t="s">
        <v>33</v>
      </c>
      <c r="AX563" s="14" t="s">
        <v>71</v>
      </c>
      <c r="AY563" s="247" t="s">
        <v>138</v>
      </c>
    </row>
    <row r="564" s="14" customFormat="1">
      <c r="A564" s="14"/>
      <c r="B564" s="237"/>
      <c r="C564" s="238"/>
      <c r="D564" s="220" t="s">
        <v>151</v>
      </c>
      <c r="E564" s="239" t="s">
        <v>19</v>
      </c>
      <c r="F564" s="240" t="s">
        <v>813</v>
      </c>
      <c r="G564" s="238"/>
      <c r="H564" s="241">
        <v>7.2000000000000002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7" t="s">
        <v>151</v>
      </c>
      <c r="AU564" s="247" t="s">
        <v>80</v>
      </c>
      <c r="AV564" s="14" t="s">
        <v>80</v>
      </c>
      <c r="AW564" s="14" t="s">
        <v>33</v>
      </c>
      <c r="AX564" s="14" t="s">
        <v>71</v>
      </c>
      <c r="AY564" s="247" t="s">
        <v>138</v>
      </c>
    </row>
    <row r="565" s="15" customFormat="1">
      <c r="A565" s="15"/>
      <c r="B565" s="248"/>
      <c r="C565" s="249"/>
      <c r="D565" s="220" t="s">
        <v>151</v>
      </c>
      <c r="E565" s="250" t="s">
        <v>19</v>
      </c>
      <c r="F565" s="251" t="s">
        <v>156</v>
      </c>
      <c r="G565" s="249"/>
      <c r="H565" s="252">
        <v>25.919999999999998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8" t="s">
        <v>151</v>
      </c>
      <c r="AU565" s="258" t="s">
        <v>80</v>
      </c>
      <c r="AV565" s="15" t="s">
        <v>145</v>
      </c>
      <c r="AW565" s="15" t="s">
        <v>33</v>
      </c>
      <c r="AX565" s="15" t="s">
        <v>76</v>
      </c>
      <c r="AY565" s="258" t="s">
        <v>138</v>
      </c>
    </row>
    <row r="566" s="2" customFormat="1" ht="24.15" customHeight="1">
      <c r="A566" s="41"/>
      <c r="B566" s="42"/>
      <c r="C566" s="207" t="s">
        <v>814</v>
      </c>
      <c r="D566" s="207" t="s">
        <v>140</v>
      </c>
      <c r="E566" s="208" t="s">
        <v>815</v>
      </c>
      <c r="F566" s="209" t="s">
        <v>816</v>
      </c>
      <c r="G566" s="210" t="s">
        <v>143</v>
      </c>
      <c r="H566" s="211">
        <v>182.31299999999999</v>
      </c>
      <c r="I566" s="212"/>
      <c r="J566" s="213">
        <f>ROUND(I566*H566,2)</f>
        <v>0</v>
      </c>
      <c r="K566" s="209" t="s">
        <v>144</v>
      </c>
      <c r="L566" s="47"/>
      <c r="M566" s="214" t="s">
        <v>19</v>
      </c>
      <c r="N566" s="215" t="s">
        <v>43</v>
      </c>
      <c r="O566" s="87"/>
      <c r="P566" s="216">
        <f>O566*H566</f>
        <v>0</v>
      </c>
      <c r="Q566" s="216">
        <v>4.0000000000000003E-05</v>
      </c>
      <c r="R566" s="216">
        <f>Q566*H566</f>
        <v>0.0072925200000000003</v>
      </c>
      <c r="S566" s="216">
        <v>0</v>
      </c>
      <c r="T566" s="217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8" t="s">
        <v>145</v>
      </c>
      <c r="AT566" s="218" t="s">
        <v>140</v>
      </c>
      <c r="AU566" s="218" t="s">
        <v>80</v>
      </c>
      <c r="AY566" s="20" t="s">
        <v>138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20" t="s">
        <v>80</v>
      </c>
      <c r="BK566" s="219">
        <f>ROUND(I566*H566,2)</f>
        <v>0</v>
      </c>
      <c r="BL566" s="20" t="s">
        <v>145</v>
      </c>
      <c r="BM566" s="218" t="s">
        <v>817</v>
      </c>
    </row>
    <row r="567" s="2" customFormat="1">
      <c r="A567" s="41"/>
      <c r="B567" s="42"/>
      <c r="C567" s="43"/>
      <c r="D567" s="220" t="s">
        <v>147</v>
      </c>
      <c r="E567" s="43"/>
      <c r="F567" s="221" t="s">
        <v>818</v>
      </c>
      <c r="G567" s="43"/>
      <c r="H567" s="43"/>
      <c r="I567" s="222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147</v>
      </c>
      <c r="AU567" s="20" t="s">
        <v>80</v>
      </c>
    </row>
    <row r="568" s="2" customFormat="1">
      <c r="A568" s="41"/>
      <c r="B568" s="42"/>
      <c r="C568" s="43"/>
      <c r="D568" s="225" t="s">
        <v>149</v>
      </c>
      <c r="E568" s="43"/>
      <c r="F568" s="226" t="s">
        <v>819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149</v>
      </c>
      <c r="AU568" s="20" t="s">
        <v>80</v>
      </c>
    </row>
    <row r="569" s="14" customFormat="1">
      <c r="A569" s="14"/>
      <c r="B569" s="237"/>
      <c r="C569" s="238"/>
      <c r="D569" s="220" t="s">
        <v>151</v>
      </c>
      <c r="E569" s="239" t="s">
        <v>19</v>
      </c>
      <c r="F569" s="240" t="s">
        <v>820</v>
      </c>
      <c r="G569" s="238"/>
      <c r="H569" s="241">
        <v>52.015000000000001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151</v>
      </c>
      <c r="AU569" s="247" t="s">
        <v>80</v>
      </c>
      <c r="AV569" s="14" t="s">
        <v>80</v>
      </c>
      <c r="AW569" s="14" t="s">
        <v>33</v>
      </c>
      <c r="AX569" s="14" t="s">
        <v>71</v>
      </c>
      <c r="AY569" s="247" t="s">
        <v>138</v>
      </c>
    </row>
    <row r="570" s="14" customFormat="1">
      <c r="A570" s="14"/>
      <c r="B570" s="237"/>
      <c r="C570" s="238"/>
      <c r="D570" s="220" t="s">
        <v>151</v>
      </c>
      <c r="E570" s="239" t="s">
        <v>19</v>
      </c>
      <c r="F570" s="240" t="s">
        <v>821</v>
      </c>
      <c r="G570" s="238"/>
      <c r="H570" s="241">
        <v>62.640000000000001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151</v>
      </c>
      <c r="AU570" s="247" t="s">
        <v>80</v>
      </c>
      <c r="AV570" s="14" t="s">
        <v>80</v>
      </c>
      <c r="AW570" s="14" t="s">
        <v>33</v>
      </c>
      <c r="AX570" s="14" t="s">
        <v>71</v>
      </c>
      <c r="AY570" s="247" t="s">
        <v>138</v>
      </c>
    </row>
    <row r="571" s="14" customFormat="1">
      <c r="A571" s="14"/>
      <c r="B571" s="237"/>
      <c r="C571" s="238"/>
      <c r="D571" s="220" t="s">
        <v>151</v>
      </c>
      <c r="E571" s="239" t="s">
        <v>19</v>
      </c>
      <c r="F571" s="240" t="s">
        <v>822</v>
      </c>
      <c r="G571" s="238"/>
      <c r="H571" s="241">
        <v>61.399999999999999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151</v>
      </c>
      <c r="AU571" s="247" t="s">
        <v>80</v>
      </c>
      <c r="AV571" s="14" t="s">
        <v>80</v>
      </c>
      <c r="AW571" s="14" t="s">
        <v>33</v>
      </c>
      <c r="AX571" s="14" t="s">
        <v>71</v>
      </c>
      <c r="AY571" s="247" t="s">
        <v>138</v>
      </c>
    </row>
    <row r="572" s="14" customFormat="1">
      <c r="A572" s="14"/>
      <c r="B572" s="237"/>
      <c r="C572" s="238"/>
      <c r="D572" s="220" t="s">
        <v>151</v>
      </c>
      <c r="E572" s="239" t="s">
        <v>19</v>
      </c>
      <c r="F572" s="240" t="s">
        <v>709</v>
      </c>
      <c r="G572" s="238"/>
      <c r="H572" s="241">
        <v>6.258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7" t="s">
        <v>151</v>
      </c>
      <c r="AU572" s="247" t="s">
        <v>80</v>
      </c>
      <c r="AV572" s="14" t="s">
        <v>80</v>
      </c>
      <c r="AW572" s="14" t="s">
        <v>33</v>
      </c>
      <c r="AX572" s="14" t="s">
        <v>71</v>
      </c>
      <c r="AY572" s="247" t="s">
        <v>138</v>
      </c>
    </row>
    <row r="573" s="15" customFormat="1">
      <c r="A573" s="15"/>
      <c r="B573" s="248"/>
      <c r="C573" s="249"/>
      <c r="D573" s="220" t="s">
        <v>151</v>
      </c>
      <c r="E573" s="250" t="s">
        <v>19</v>
      </c>
      <c r="F573" s="251" t="s">
        <v>156</v>
      </c>
      <c r="G573" s="249"/>
      <c r="H573" s="252">
        <v>182.31300000000002</v>
      </c>
      <c r="I573" s="253"/>
      <c r="J573" s="249"/>
      <c r="K573" s="249"/>
      <c r="L573" s="254"/>
      <c r="M573" s="255"/>
      <c r="N573" s="256"/>
      <c r="O573" s="256"/>
      <c r="P573" s="256"/>
      <c r="Q573" s="256"/>
      <c r="R573" s="256"/>
      <c r="S573" s="256"/>
      <c r="T573" s="25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8" t="s">
        <v>151</v>
      </c>
      <c r="AU573" s="258" t="s">
        <v>80</v>
      </c>
      <c r="AV573" s="15" t="s">
        <v>145</v>
      </c>
      <c r="AW573" s="15" t="s">
        <v>33</v>
      </c>
      <c r="AX573" s="15" t="s">
        <v>76</v>
      </c>
      <c r="AY573" s="258" t="s">
        <v>138</v>
      </c>
    </row>
    <row r="574" s="2" customFormat="1" ht="16.5" customHeight="1">
      <c r="A574" s="41"/>
      <c r="B574" s="42"/>
      <c r="C574" s="207" t="s">
        <v>823</v>
      </c>
      <c r="D574" s="207" t="s">
        <v>140</v>
      </c>
      <c r="E574" s="208" t="s">
        <v>824</v>
      </c>
      <c r="F574" s="209" t="s">
        <v>825</v>
      </c>
      <c r="G574" s="210" t="s">
        <v>304</v>
      </c>
      <c r="H574" s="211">
        <v>2</v>
      </c>
      <c r="I574" s="212"/>
      <c r="J574" s="213">
        <f>ROUND(I574*H574,2)</f>
        <v>0</v>
      </c>
      <c r="K574" s="209" t="s">
        <v>144</v>
      </c>
      <c r="L574" s="47"/>
      <c r="M574" s="214" t="s">
        <v>19</v>
      </c>
      <c r="N574" s="215" t="s">
        <v>43</v>
      </c>
      <c r="O574" s="87"/>
      <c r="P574" s="216">
        <f>O574*H574</f>
        <v>0</v>
      </c>
      <c r="Q574" s="216">
        <v>0.0046800000000000001</v>
      </c>
      <c r="R574" s="216">
        <f>Q574*H574</f>
        <v>0.0093600000000000003</v>
      </c>
      <c r="S574" s="216">
        <v>0</v>
      </c>
      <c r="T574" s="217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18" t="s">
        <v>145</v>
      </c>
      <c r="AT574" s="218" t="s">
        <v>140</v>
      </c>
      <c r="AU574" s="218" t="s">
        <v>80</v>
      </c>
      <c r="AY574" s="20" t="s">
        <v>138</v>
      </c>
      <c r="BE574" s="219">
        <f>IF(N574="základní",J574,0)</f>
        <v>0</v>
      </c>
      <c r="BF574" s="219">
        <f>IF(N574="snížená",J574,0)</f>
        <v>0</v>
      </c>
      <c r="BG574" s="219">
        <f>IF(N574="zákl. přenesená",J574,0)</f>
        <v>0</v>
      </c>
      <c r="BH574" s="219">
        <f>IF(N574="sníž. přenesená",J574,0)</f>
        <v>0</v>
      </c>
      <c r="BI574" s="219">
        <f>IF(N574="nulová",J574,0)</f>
        <v>0</v>
      </c>
      <c r="BJ574" s="20" t="s">
        <v>80</v>
      </c>
      <c r="BK574" s="219">
        <f>ROUND(I574*H574,2)</f>
        <v>0</v>
      </c>
      <c r="BL574" s="20" t="s">
        <v>145</v>
      </c>
      <c r="BM574" s="218" t="s">
        <v>826</v>
      </c>
    </row>
    <row r="575" s="2" customFormat="1">
      <c r="A575" s="41"/>
      <c r="B575" s="42"/>
      <c r="C575" s="43"/>
      <c r="D575" s="220" t="s">
        <v>147</v>
      </c>
      <c r="E575" s="43"/>
      <c r="F575" s="221" t="s">
        <v>827</v>
      </c>
      <c r="G575" s="43"/>
      <c r="H575" s="43"/>
      <c r="I575" s="222"/>
      <c r="J575" s="43"/>
      <c r="K575" s="43"/>
      <c r="L575" s="47"/>
      <c r="M575" s="223"/>
      <c r="N575" s="224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147</v>
      </c>
      <c r="AU575" s="20" t="s">
        <v>80</v>
      </c>
    </row>
    <row r="576" s="2" customFormat="1">
      <c r="A576" s="41"/>
      <c r="B576" s="42"/>
      <c r="C576" s="43"/>
      <c r="D576" s="225" t="s">
        <v>149</v>
      </c>
      <c r="E576" s="43"/>
      <c r="F576" s="226" t="s">
        <v>828</v>
      </c>
      <c r="G576" s="43"/>
      <c r="H576" s="43"/>
      <c r="I576" s="222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149</v>
      </c>
      <c r="AU576" s="20" t="s">
        <v>80</v>
      </c>
    </row>
    <row r="577" s="13" customFormat="1">
      <c r="A577" s="13"/>
      <c r="B577" s="227"/>
      <c r="C577" s="228"/>
      <c r="D577" s="220" t="s">
        <v>151</v>
      </c>
      <c r="E577" s="229" t="s">
        <v>19</v>
      </c>
      <c r="F577" s="230" t="s">
        <v>829</v>
      </c>
      <c r="G577" s="228"/>
      <c r="H577" s="229" t="s">
        <v>19</v>
      </c>
      <c r="I577" s="231"/>
      <c r="J577" s="228"/>
      <c r="K577" s="228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151</v>
      </c>
      <c r="AU577" s="236" t="s">
        <v>80</v>
      </c>
      <c r="AV577" s="13" t="s">
        <v>76</v>
      </c>
      <c r="AW577" s="13" t="s">
        <v>33</v>
      </c>
      <c r="AX577" s="13" t="s">
        <v>71</v>
      </c>
      <c r="AY577" s="236" t="s">
        <v>138</v>
      </c>
    </row>
    <row r="578" s="14" customFormat="1">
      <c r="A578" s="14"/>
      <c r="B578" s="237"/>
      <c r="C578" s="238"/>
      <c r="D578" s="220" t="s">
        <v>151</v>
      </c>
      <c r="E578" s="239" t="s">
        <v>19</v>
      </c>
      <c r="F578" s="240" t="s">
        <v>80</v>
      </c>
      <c r="G578" s="238"/>
      <c r="H578" s="241">
        <v>2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7" t="s">
        <v>151</v>
      </c>
      <c r="AU578" s="247" t="s">
        <v>80</v>
      </c>
      <c r="AV578" s="14" t="s">
        <v>80</v>
      </c>
      <c r="AW578" s="14" t="s">
        <v>33</v>
      </c>
      <c r="AX578" s="14" t="s">
        <v>76</v>
      </c>
      <c r="AY578" s="247" t="s">
        <v>138</v>
      </c>
    </row>
    <row r="579" s="2" customFormat="1" ht="24.15" customHeight="1">
      <c r="A579" s="41"/>
      <c r="B579" s="42"/>
      <c r="C579" s="270" t="s">
        <v>830</v>
      </c>
      <c r="D579" s="270" t="s">
        <v>511</v>
      </c>
      <c r="E579" s="271" t="s">
        <v>829</v>
      </c>
      <c r="F579" s="272" t="s">
        <v>831</v>
      </c>
      <c r="G579" s="273" t="s">
        <v>304</v>
      </c>
      <c r="H579" s="274">
        <v>2</v>
      </c>
      <c r="I579" s="275"/>
      <c r="J579" s="276">
        <f>ROUND(I579*H579,2)</f>
        <v>0</v>
      </c>
      <c r="K579" s="272" t="s">
        <v>832</v>
      </c>
      <c r="L579" s="277"/>
      <c r="M579" s="278" t="s">
        <v>19</v>
      </c>
      <c r="N579" s="279" t="s">
        <v>43</v>
      </c>
      <c r="O579" s="87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199</v>
      </c>
      <c r="AT579" s="218" t="s">
        <v>511</v>
      </c>
      <c r="AU579" s="218" t="s">
        <v>80</v>
      </c>
      <c r="AY579" s="20" t="s">
        <v>138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20" t="s">
        <v>80</v>
      </c>
      <c r="BK579" s="219">
        <f>ROUND(I579*H579,2)</f>
        <v>0</v>
      </c>
      <c r="BL579" s="20" t="s">
        <v>145</v>
      </c>
      <c r="BM579" s="218" t="s">
        <v>833</v>
      </c>
    </row>
    <row r="580" s="2" customFormat="1">
      <c r="A580" s="41"/>
      <c r="B580" s="42"/>
      <c r="C580" s="43"/>
      <c r="D580" s="220" t="s">
        <v>147</v>
      </c>
      <c r="E580" s="43"/>
      <c r="F580" s="221" t="s">
        <v>831</v>
      </c>
      <c r="G580" s="43"/>
      <c r="H580" s="43"/>
      <c r="I580" s="222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147</v>
      </c>
      <c r="AU580" s="20" t="s">
        <v>80</v>
      </c>
    </row>
    <row r="581" s="2" customFormat="1" ht="24.15" customHeight="1">
      <c r="A581" s="41"/>
      <c r="B581" s="42"/>
      <c r="C581" s="207" t="s">
        <v>834</v>
      </c>
      <c r="D581" s="207" t="s">
        <v>140</v>
      </c>
      <c r="E581" s="208" t="s">
        <v>835</v>
      </c>
      <c r="F581" s="209" t="s">
        <v>836</v>
      </c>
      <c r="G581" s="210" t="s">
        <v>143</v>
      </c>
      <c r="H581" s="211">
        <v>6.3339999999999996</v>
      </c>
      <c r="I581" s="212"/>
      <c r="J581" s="213">
        <f>ROUND(I581*H581,2)</f>
        <v>0</v>
      </c>
      <c r="K581" s="209" t="s">
        <v>144</v>
      </c>
      <c r="L581" s="47"/>
      <c r="M581" s="214" t="s">
        <v>19</v>
      </c>
      <c r="N581" s="215" t="s">
        <v>43</v>
      </c>
      <c r="O581" s="87"/>
      <c r="P581" s="216">
        <f>O581*H581</f>
        <v>0</v>
      </c>
      <c r="Q581" s="216">
        <v>0</v>
      </c>
      <c r="R581" s="216">
        <f>Q581*H581</f>
        <v>0</v>
      </c>
      <c r="S581" s="216">
        <v>0.18099999999999999</v>
      </c>
      <c r="T581" s="217">
        <f>S581*H581</f>
        <v>1.1464539999999999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8" t="s">
        <v>145</v>
      </c>
      <c r="AT581" s="218" t="s">
        <v>140</v>
      </c>
      <c r="AU581" s="218" t="s">
        <v>80</v>
      </c>
      <c r="AY581" s="20" t="s">
        <v>138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20" t="s">
        <v>80</v>
      </c>
      <c r="BK581" s="219">
        <f>ROUND(I581*H581,2)</f>
        <v>0</v>
      </c>
      <c r="BL581" s="20" t="s">
        <v>145</v>
      </c>
      <c r="BM581" s="218" t="s">
        <v>837</v>
      </c>
    </row>
    <row r="582" s="2" customFormat="1">
      <c r="A582" s="41"/>
      <c r="B582" s="42"/>
      <c r="C582" s="43"/>
      <c r="D582" s="220" t="s">
        <v>147</v>
      </c>
      <c r="E582" s="43"/>
      <c r="F582" s="221" t="s">
        <v>838</v>
      </c>
      <c r="G582" s="43"/>
      <c r="H582" s="43"/>
      <c r="I582" s="222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147</v>
      </c>
      <c r="AU582" s="20" t="s">
        <v>80</v>
      </c>
    </row>
    <row r="583" s="2" customFormat="1">
      <c r="A583" s="41"/>
      <c r="B583" s="42"/>
      <c r="C583" s="43"/>
      <c r="D583" s="225" t="s">
        <v>149</v>
      </c>
      <c r="E583" s="43"/>
      <c r="F583" s="226" t="s">
        <v>839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149</v>
      </c>
      <c r="AU583" s="20" t="s">
        <v>80</v>
      </c>
    </row>
    <row r="584" s="13" customFormat="1">
      <c r="A584" s="13"/>
      <c r="B584" s="227"/>
      <c r="C584" s="228"/>
      <c r="D584" s="220" t="s">
        <v>151</v>
      </c>
      <c r="E584" s="229" t="s">
        <v>19</v>
      </c>
      <c r="F584" s="230" t="s">
        <v>317</v>
      </c>
      <c r="G584" s="228"/>
      <c r="H584" s="229" t="s">
        <v>19</v>
      </c>
      <c r="I584" s="231"/>
      <c r="J584" s="228"/>
      <c r="K584" s="228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151</v>
      </c>
      <c r="AU584" s="236" t="s">
        <v>80</v>
      </c>
      <c r="AV584" s="13" t="s">
        <v>76</v>
      </c>
      <c r="AW584" s="13" t="s">
        <v>33</v>
      </c>
      <c r="AX584" s="13" t="s">
        <v>71</v>
      </c>
      <c r="AY584" s="236" t="s">
        <v>138</v>
      </c>
    </row>
    <row r="585" s="14" customFormat="1">
      <c r="A585" s="14"/>
      <c r="B585" s="237"/>
      <c r="C585" s="238"/>
      <c r="D585" s="220" t="s">
        <v>151</v>
      </c>
      <c r="E585" s="239" t="s">
        <v>19</v>
      </c>
      <c r="F585" s="240" t="s">
        <v>840</v>
      </c>
      <c r="G585" s="238"/>
      <c r="H585" s="241">
        <v>6.3339999999999996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151</v>
      </c>
      <c r="AU585" s="247" t="s">
        <v>80</v>
      </c>
      <c r="AV585" s="14" t="s">
        <v>80</v>
      </c>
      <c r="AW585" s="14" t="s">
        <v>33</v>
      </c>
      <c r="AX585" s="14" t="s">
        <v>76</v>
      </c>
      <c r="AY585" s="247" t="s">
        <v>138</v>
      </c>
    </row>
    <row r="586" s="2" customFormat="1" ht="21.75" customHeight="1">
      <c r="A586" s="41"/>
      <c r="B586" s="42"/>
      <c r="C586" s="207" t="s">
        <v>841</v>
      </c>
      <c r="D586" s="207" t="s">
        <v>140</v>
      </c>
      <c r="E586" s="208" t="s">
        <v>842</v>
      </c>
      <c r="F586" s="209" t="s">
        <v>843</v>
      </c>
      <c r="G586" s="210" t="s">
        <v>143</v>
      </c>
      <c r="H586" s="211">
        <v>11.032</v>
      </c>
      <c r="I586" s="212"/>
      <c r="J586" s="213">
        <f>ROUND(I586*H586,2)</f>
        <v>0</v>
      </c>
      <c r="K586" s="209" t="s">
        <v>144</v>
      </c>
      <c r="L586" s="47"/>
      <c r="M586" s="214" t="s">
        <v>19</v>
      </c>
      <c r="N586" s="215" t="s">
        <v>43</v>
      </c>
      <c r="O586" s="87"/>
      <c r="P586" s="216">
        <f>O586*H586</f>
        <v>0</v>
      </c>
      <c r="Q586" s="216">
        <v>0</v>
      </c>
      <c r="R586" s="216">
        <f>Q586*H586</f>
        <v>0</v>
      </c>
      <c r="S586" s="216">
        <v>0.075999999999999998</v>
      </c>
      <c r="T586" s="217">
        <f>S586*H586</f>
        <v>0.83843199999999996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145</v>
      </c>
      <c r="AT586" s="218" t="s">
        <v>140</v>
      </c>
      <c r="AU586" s="218" t="s">
        <v>80</v>
      </c>
      <c r="AY586" s="20" t="s">
        <v>138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20" t="s">
        <v>80</v>
      </c>
      <c r="BK586" s="219">
        <f>ROUND(I586*H586,2)</f>
        <v>0</v>
      </c>
      <c r="BL586" s="20" t="s">
        <v>145</v>
      </c>
      <c r="BM586" s="218" t="s">
        <v>844</v>
      </c>
    </row>
    <row r="587" s="2" customFormat="1">
      <c r="A587" s="41"/>
      <c r="B587" s="42"/>
      <c r="C587" s="43"/>
      <c r="D587" s="220" t="s">
        <v>147</v>
      </c>
      <c r="E587" s="43"/>
      <c r="F587" s="221" t="s">
        <v>845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147</v>
      </c>
      <c r="AU587" s="20" t="s">
        <v>80</v>
      </c>
    </row>
    <row r="588" s="2" customFormat="1">
      <c r="A588" s="41"/>
      <c r="B588" s="42"/>
      <c r="C588" s="43"/>
      <c r="D588" s="225" t="s">
        <v>149</v>
      </c>
      <c r="E588" s="43"/>
      <c r="F588" s="226" t="s">
        <v>846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149</v>
      </c>
      <c r="AU588" s="20" t="s">
        <v>80</v>
      </c>
    </row>
    <row r="589" s="13" customFormat="1">
      <c r="A589" s="13"/>
      <c r="B589" s="227"/>
      <c r="C589" s="228"/>
      <c r="D589" s="220" t="s">
        <v>151</v>
      </c>
      <c r="E589" s="229" t="s">
        <v>19</v>
      </c>
      <c r="F589" s="230" t="s">
        <v>317</v>
      </c>
      <c r="G589" s="228"/>
      <c r="H589" s="229" t="s">
        <v>19</v>
      </c>
      <c r="I589" s="231"/>
      <c r="J589" s="228"/>
      <c r="K589" s="228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151</v>
      </c>
      <c r="AU589" s="236" t="s">
        <v>80</v>
      </c>
      <c r="AV589" s="13" t="s">
        <v>76</v>
      </c>
      <c r="AW589" s="13" t="s">
        <v>33</v>
      </c>
      <c r="AX589" s="13" t="s">
        <v>71</v>
      </c>
      <c r="AY589" s="236" t="s">
        <v>138</v>
      </c>
    </row>
    <row r="590" s="14" customFormat="1">
      <c r="A590" s="14"/>
      <c r="B590" s="237"/>
      <c r="C590" s="238"/>
      <c r="D590" s="220" t="s">
        <v>151</v>
      </c>
      <c r="E590" s="239" t="s">
        <v>19</v>
      </c>
      <c r="F590" s="240" t="s">
        <v>847</v>
      </c>
      <c r="G590" s="238"/>
      <c r="H590" s="241">
        <v>4.7279999999999998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151</v>
      </c>
      <c r="AU590" s="247" t="s">
        <v>80</v>
      </c>
      <c r="AV590" s="14" t="s">
        <v>80</v>
      </c>
      <c r="AW590" s="14" t="s">
        <v>33</v>
      </c>
      <c r="AX590" s="14" t="s">
        <v>71</v>
      </c>
      <c r="AY590" s="247" t="s">
        <v>138</v>
      </c>
    </row>
    <row r="591" s="13" customFormat="1">
      <c r="A591" s="13"/>
      <c r="B591" s="227"/>
      <c r="C591" s="228"/>
      <c r="D591" s="220" t="s">
        <v>151</v>
      </c>
      <c r="E591" s="229" t="s">
        <v>19</v>
      </c>
      <c r="F591" s="230" t="s">
        <v>309</v>
      </c>
      <c r="G591" s="228"/>
      <c r="H591" s="229" t="s">
        <v>19</v>
      </c>
      <c r="I591" s="231"/>
      <c r="J591" s="228"/>
      <c r="K591" s="228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151</v>
      </c>
      <c r="AU591" s="236" t="s">
        <v>80</v>
      </c>
      <c r="AV591" s="13" t="s">
        <v>76</v>
      </c>
      <c r="AW591" s="13" t="s">
        <v>33</v>
      </c>
      <c r="AX591" s="13" t="s">
        <v>71</v>
      </c>
      <c r="AY591" s="236" t="s">
        <v>138</v>
      </c>
    </row>
    <row r="592" s="14" customFormat="1">
      <c r="A592" s="14"/>
      <c r="B592" s="237"/>
      <c r="C592" s="238"/>
      <c r="D592" s="220" t="s">
        <v>151</v>
      </c>
      <c r="E592" s="239" t="s">
        <v>19</v>
      </c>
      <c r="F592" s="240" t="s">
        <v>848</v>
      </c>
      <c r="G592" s="238"/>
      <c r="H592" s="241">
        <v>3.1520000000000001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151</v>
      </c>
      <c r="AU592" s="247" t="s">
        <v>80</v>
      </c>
      <c r="AV592" s="14" t="s">
        <v>80</v>
      </c>
      <c r="AW592" s="14" t="s">
        <v>33</v>
      </c>
      <c r="AX592" s="14" t="s">
        <v>71</v>
      </c>
      <c r="AY592" s="247" t="s">
        <v>138</v>
      </c>
    </row>
    <row r="593" s="13" customFormat="1">
      <c r="A593" s="13"/>
      <c r="B593" s="227"/>
      <c r="C593" s="228"/>
      <c r="D593" s="220" t="s">
        <v>151</v>
      </c>
      <c r="E593" s="229" t="s">
        <v>19</v>
      </c>
      <c r="F593" s="230" t="s">
        <v>310</v>
      </c>
      <c r="G593" s="228"/>
      <c r="H593" s="229" t="s">
        <v>19</v>
      </c>
      <c r="I593" s="231"/>
      <c r="J593" s="228"/>
      <c r="K593" s="228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151</v>
      </c>
      <c r="AU593" s="236" t="s">
        <v>80</v>
      </c>
      <c r="AV593" s="13" t="s">
        <v>76</v>
      </c>
      <c r="AW593" s="13" t="s">
        <v>33</v>
      </c>
      <c r="AX593" s="13" t="s">
        <v>71</v>
      </c>
      <c r="AY593" s="236" t="s">
        <v>138</v>
      </c>
    </row>
    <row r="594" s="14" customFormat="1">
      <c r="A594" s="14"/>
      <c r="B594" s="237"/>
      <c r="C594" s="238"/>
      <c r="D594" s="220" t="s">
        <v>151</v>
      </c>
      <c r="E594" s="239" t="s">
        <v>19</v>
      </c>
      <c r="F594" s="240" t="s">
        <v>848</v>
      </c>
      <c r="G594" s="238"/>
      <c r="H594" s="241">
        <v>3.1520000000000001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7" t="s">
        <v>151</v>
      </c>
      <c r="AU594" s="247" t="s">
        <v>80</v>
      </c>
      <c r="AV594" s="14" t="s">
        <v>80</v>
      </c>
      <c r="AW594" s="14" t="s">
        <v>33</v>
      </c>
      <c r="AX594" s="14" t="s">
        <v>71</v>
      </c>
      <c r="AY594" s="247" t="s">
        <v>138</v>
      </c>
    </row>
    <row r="595" s="15" customFormat="1">
      <c r="A595" s="15"/>
      <c r="B595" s="248"/>
      <c r="C595" s="249"/>
      <c r="D595" s="220" t="s">
        <v>151</v>
      </c>
      <c r="E595" s="250" t="s">
        <v>19</v>
      </c>
      <c r="F595" s="251" t="s">
        <v>156</v>
      </c>
      <c r="G595" s="249"/>
      <c r="H595" s="252">
        <v>11.032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8" t="s">
        <v>151</v>
      </c>
      <c r="AU595" s="258" t="s">
        <v>80</v>
      </c>
      <c r="AV595" s="15" t="s">
        <v>145</v>
      </c>
      <c r="AW595" s="15" t="s">
        <v>33</v>
      </c>
      <c r="AX595" s="15" t="s">
        <v>76</v>
      </c>
      <c r="AY595" s="258" t="s">
        <v>138</v>
      </c>
    </row>
    <row r="596" s="2" customFormat="1" ht="24.15" customHeight="1">
      <c r="A596" s="41"/>
      <c r="B596" s="42"/>
      <c r="C596" s="207" t="s">
        <v>849</v>
      </c>
      <c r="D596" s="207" t="s">
        <v>140</v>
      </c>
      <c r="E596" s="208" t="s">
        <v>850</v>
      </c>
      <c r="F596" s="209" t="s">
        <v>851</v>
      </c>
      <c r="G596" s="210" t="s">
        <v>143</v>
      </c>
      <c r="H596" s="211">
        <v>0.94599999999999995</v>
      </c>
      <c r="I596" s="212"/>
      <c r="J596" s="213">
        <f>ROUND(I596*H596,2)</f>
        <v>0</v>
      </c>
      <c r="K596" s="209" t="s">
        <v>144</v>
      </c>
      <c r="L596" s="47"/>
      <c r="M596" s="214" t="s">
        <v>19</v>
      </c>
      <c r="N596" s="215" t="s">
        <v>43</v>
      </c>
      <c r="O596" s="87"/>
      <c r="P596" s="216">
        <f>O596*H596</f>
        <v>0</v>
      </c>
      <c r="Q596" s="216">
        <v>0</v>
      </c>
      <c r="R596" s="216">
        <f>Q596*H596</f>
        <v>0</v>
      </c>
      <c r="S596" s="216">
        <v>0.058999999999999997</v>
      </c>
      <c r="T596" s="217">
        <f>S596*H596</f>
        <v>0.055813999999999996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8" t="s">
        <v>145</v>
      </c>
      <c r="AT596" s="218" t="s">
        <v>140</v>
      </c>
      <c r="AU596" s="218" t="s">
        <v>80</v>
      </c>
      <c r="AY596" s="20" t="s">
        <v>138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20" t="s">
        <v>80</v>
      </c>
      <c r="BK596" s="219">
        <f>ROUND(I596*H596,2)</f>
        <v>0</v>
      </c>
      <c r="BL596" s="20" t="s">
        <v>145</v>
      </c>
      <c r="BM596" s="218" t="s">
        <v>852</v>
      </c>
    </row>
    <row r="597" s="2" customFormat="1">
      <c r="A597" s="41"/>
      <c r="B597" s="42"/>
      <c r="C597" s="43"/>
      <c r="D597" s="220" t="s">
        <v>147</v>
      </c>
      <c r="E597" s="43"/>
      <c r="F597" s="221" t="s">
        <v>853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147</v>
      </c>
      <c r="AU597" s="20" t="s">
        <v>80</v>
      </c>
    </row>
    <row r="598" s="2" customFormat="1">
      <c r="A598" s="41"/>
      <c r="B598" s="42"/>
      <c r="C598" s="43"/>
      <c r="D598" s="225" t="s">
        <v>149</v>
      </c>
      <c r="E598" s="43"/>
      <c r="F598" s="226" t="s">
        <v>854</v>
      </c>
      <c r="G598" s="43"/>
      <c r="H598" s="43"/>
      <c r="I598" s="222"/>
      <c r="J598" s="43"/>
      <c r="K598" s="43"/>
      <c r="L598" s="47"/>
      <c r="M598" s="223"/>
      <c r="N598" s="224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149</v>
      </c>
      <c r="AU598" s="20" t="s">
        <v>80</v>
      </c>
    </row>
    <row r="599" s="13" customFormat="1">
      <c r="A599" s="13"/>
      <c r="B599" s="227"/>
      <c r="C599" s="228"/>
      <c r="D599" s="220" t="s">
        <v>151</v>
      </c>
      <c r="E599" s="229" t="s">
        <v>19</v>
      </c>
      <c r="F599" s="230" t="s">
        <v>317</v>
      </c>
      <c r="G599" s="228"/>
      <c r="H599" s="229" t="s">
        <v>19</v>
      </c>
      <c r="I599" s="231"/>
      <c r="J599" s="228"/>
      <c r="K599" s="228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151</v>
      </c>
      <c r="AU599" s="236" t="s">
        <v>80</v>
      </c>
      <c r="AV599" s="13" t="s">
        <v>76</v>
      </c>
      <c r="AW599" s="13" t="s">
        <v>33</v>
      </c>
      <c r="AX599" s="13" t="s">
        <v>71</v>
      </c>
      <c r="AY599" s="236" t="s">
        <v>138</v>
      </c>
    </row>
    <row r="600" s="14" customFormat="1">
      <c r="A600" s="14"/>
      <c r="B600" s="237"/>
      <c r="C600" s="238"/>
      <c r="D600" s="220" t="s">
        <v>151</v>
      </c>
      <c r="E600" s="239" t="s">
        <v>19</v>
      </c>
      <c r="F600" s="240" t="s">
        <v>855</v>
      </c>
      <c r="G600" s="238"/>
      <c r="H600" s="241">
        <v>0.94599999999999995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151</v>
      </c>
      <c r="AU600" s="247" t="s">
        <v>80</v>
      </c>
      <c r="AV600" s="14" t="s">
        <v>80</v>
      </c>
      <c r="AW600" s="14" t="s">
        <v>33</v>
      </c>
      <c r="AX600" s="14" t="s">
        <v>76</v>
      </c>
      <c r="AY600" s="247" t="s">
        <v>138</v>
      </c>
    </row>
    <row r="601" s="2" customFormat="1" ht="24.15" customHeight="1">
      <c r="A601" s="41"/>
      <c r="B601" s="42"/>
      <c r="C601" s="207" t="s">
        <v>856</v>
      </c>
      <c r="D601" s="207" t="s">
        <v>140</v>
      </c>
      <c r="E601" s="208" t="s">
        <v>857</v>
      </c>
      <c r="F601" s="209" t="s">
        <v>858</v>
      </c>
      <c r="G601" s="210" t="s">
        <v>143</v>
      </c>
      <c r="H601" s="211">
        <v>6.9059999999999997</v>
      </c>
      <c r="I601" s="212"/>
      <c r="J601" s="213">
        <f>ROUND(I601*H601,2)</f>
        <v>0</v>
      </c>
      <c r="K601" s="209" t="s">
        <v>144</v>
      </c>
      <c r="L601" s="47"/>
      <c r="M601" s="214" t="s">
        <v>19</v>
      </c>
      <c r="N601" s="215" t="s">
        <v>43</v>
      </c>
      <c r="O601" s="87"/>
      <c r="P601" s="216">
        <f>O601*H601</f>
        <v>0</v>
      </c>
      <c r="Q601" s="216">
        <v>0</v>
      </c>
      <c r="R601" s="216">
        <f>Q601*H601</f>
        <v>0</v>
      </c>
      <c r="S601" s="216">
        <v>0.050999999999999997</v>
      </c>
      <c r="T601" s="217">
        <f>S601*H601</f>
        <v>0.35220599999999996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145</v>
      </c>
      <c r="AT601" s="218" t="s">
        <v>140</v>
      </c>
      <c r="AU601" s="218" t="s">
        <v>80</v>
      </c>
      <c r="AY601" s="20" t="s">
        <v>138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80</v>
      </c>
      <c r="BK601" s="219">
        <f>ROUND(I601*H601,2)</f>
        <v>0</v>
      </c>
      <c r="BL601" s="20" t="s">
        <v>145</v>
      </c>
      <c r="BM601" s="218" t="s">
        <v>859</v>
      </c>
    </row>
    <row r="602" s="2" customFormat="1">
      <c r="A602" s="41"/>
      <c r="B602" s="42"/>
      <c r="C602" s="43"/>
      <c r="D602" s="220" t="s">
        <v>147</v>
      </c>
      <c r="E602" s="43"/>
      <c r="F602" s="221" t="s">
        <v>860</v>
      </c>
      <c r="G602" s="43"/>
      <c r="H602" s="43"/>
      <c r="I602" s="222"/>
      <c r="J602" s="43"/>
      <c r="K602" s="43"/>
      <c r="L602" s="47"/>
      <c r="M602" s="223"/>
      <c r="N602" s="224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147</v>
      </c>
      <c r="AU602" s="20" t="s">
        <v>80</v>
      </c>
    </row>
    <row r="603" s="2" customFormat="1">
      <c r="A603" s="41"/>
      <c r="B603" s="42"/>
      <c r="C603" s="43"/>
      <c r="D603" s="225" t="s">
        <v>149</v>
      </c>
      <c r="E603" s="43"/>
      <c r="F603" s="226" t="s">
        <v>861</v>
      </c>
      <c r="G603" s="43"/>
      <c r="H603" s="43"/>
      <c r="I603" s="222"/>
      <c r="J603" s="43"/>
      <c r="K603" s="43"/>
      <c r="L603" s="47"/>
      <c r="M603" s="223"/>
      <c r="N603" s="224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149</v>
      </c>
      <c r="AU603" s="20" t="s">
        <v>80</v>
      </c>
    </row>
    <row r="604" s="13" customFormat="1">
      <c r="A604" s="13"/>
      <c r="B604" s="227"/>
      <c r="C604" s="228"/>
      <c r="D604" s="220" t="s">
        <v>151</v>
      </c>
      <c r="E604" s="229" t="s">
        <v>19</v>
      </c>
      <c r="F604" s="230" t="s">
        <v>309</v>
      </c>
      <c r="G604" s="228"/>
      <c r="H604" s="229" t="s">
        <v>19</v>
      </c>
      <c r="I604" s="231"/>
      <c r="J604" s="228"/>
      <c r="K604" s="228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151</v>
      </c>
      <c r="AU604" s="236" t="s">
        <v>80</v>
      </c>
      <c r="AV604" s="13" t="s">
        <v>76</v>
      </c>
      <c r="AW604" s="13" t="s">
        <v>33</v>
      </c>
      <c r="AX604" s="13" t="s">
        <v>71</v>
      </c>
      <c r="AY604" s="236" t="s">
        <v>138</v>
      </c>
    </row>
    <row r="605" s="14" customFormat="1">
      <c r="A605" s="14"/>
      <c r="B605" s="237"/>
      <c r="C605" s="238"/>
      <c r="D605" s="220" t="s">
        <v>151</v>
      </c>
      <c r="E605" s="239" t="s">
        <v>19</v>
      </c>
      <c r="F605" s="240" t="s">
        <v>862</v>
      </c>
      <c r="G605" s="238"/>
      <c r="H605" s="241">
        <v>3.3170000000000002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7" t="s">
        <v>151</v>
      </c>
      <c r="AU605" s="247" t="s">
        <v>80</v>
      </c>
      <c r="AV605" s="14" t="s">
        <v>80</v>
      </c>
      <c r="AW605" s="14" t="s">
        <v>33</v>
      </c>
      <c r="AX605" s="14" t="s">
        <v>71</v>
      </c>
      <c r="AY605" s="247" t="s">
        <v>138</v>
      </c>
    </row>
    <row r="606" s="13" customFormat="1">
      <c r="A606" s="13"/>
      <c r="B606" s="227"/>
      <c r="C606" s="228"/>
      <c r="D606" s="220" t="s">
        <v>151</v>
      </c>
      <c r="E606" s="229" t="s">
        <v>19</v>
      </c>
      <c r="F606" s="230" t="s">
        <v>310</v>
      </c>
      <c r="G606" s="228"/>
      <c r="H606" s="229" t="s">
        <v>19</v>
      </c>
      <c r="I606" s="231"/>
      <c r="J606" s="228"/>
      <c r="K606" s="228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151</v>
      </c>
      <c r="AU606" s="236" t="s">
        <v>80</v>
      </c>
      <c r="AV606" s="13" t="s">
        <v>76</v>
      </c>
      <c r="AW606" s="13" t="s">
        <v>33</v>
      </c>
      <c r="AX606" s="13" t="s">
        <v>71</v>
      </c>
      <c r="AY606" s="236" t="s">
        <v>138</v>
      </c>
    </row>
    <row r="607" s="14" customFormat="1">
      <c r="A607" s="14"/>
      <c r="B607" s="237"/>
      <c r="C607" s="238"/>
      <c r="D607" s="220" t="s">
        <v>151</v>
      </c>
      <c r="E607" s="239" t="s">
        <v>19</v>
      </c>
      <c r="F607" s="240" t="s">
        <v>863</v>
      </c>
      <c r="G607" s="238"/>
      <c r="H607" s="241">
        <v>3.589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151</v>
      </c>
      <c r="AU607" s="247" t="s">
        <v>80</v>
      </c>
      <c r="AV607" s="14" t="s">
        <v>80</v>
      </c>
      <c r="AW607" s="14" t="s">
        <v>33</v>
      </c>
      <c r="AX607" s="14" t="s">
        <v>71</v>
      </c>
      <c r="AY607" s="247" t="s">
        <v>138</v>
      </c>
    </row>
    <row r="608" s="15" customFormat="1">
      <c r="A608" s="15"/>
      <c r="B608" s="248"/>
      <c r="C608" s="249"/>
      <c r="D608" s="220" t="s">
        <v>151</v>
      </c>
      <c r="E608" s="250" t="s">
        <v>19</v>
      </c>
      <c r="F608" s="251" t="s">
        <v>156</v>
      </c>
      <c r="G608" s="249"/>
      <c r="H608" s="252">
        <v>6.9059999999999997</v>
      </c>
      <c r="I608" s="253"/>
      <c r="J608" s="249"/>
      <c r="K608" s="249"/>
      <c r="L608" s="254"/>
      <c r="M608" s="255"/>
      <c r="N608" s="256"/>
      <c r="O608" s="256"/>
      <c r="P608" s="256"/>
      <c r="Q608" s="256"/>
      <c r="R608" s="256"/>
      <c r="S608" s="256"/>
      <c r="T608" s="25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8" t="s">
        <v>151</v>
      </c>
      <c r="AU608" s="258" t="s">
        <v>80</v>
      </c>
      <c r="AV608" s="15" t="s">
        <v>145</v>
      </c>
      <c r="AW608" s="15" t="s">
        <v>33</v>
      </c>
      <c r="AX608" s="15" t="s">
        <v>76</v>
      </c>
      <c r="AY608" s="258" t="s">
        <v>138</v>
      </c>
    </row>
    <row r="609" s="2" customFormat="1" ht="24.15" customHeight="1">
      <c r="A609" s="41"/>
      <c r="B609" s="42"/>
      <c r="C609" s="207" t="s">
        <v>864</v>
      </c>
      <c r="D609" s="207" t="s">
        <v>140</v>
      </c>
      <c r="E609" s="208" t="s">
        <v>865</v>
      </c>
      <c r="F609" s="209" t="s">
        <v>866</v>
      </c>
      <c r="G609" s="210" t="s">
        <v>304</v>
      </c>
      <c r="H609" s="211">
        <v>1</v>
      </c>
      <c r="I609" s="212"/>
      <c r="J609" s="213">
        <f>ROUND(I609*H609,2)</f>
        <v>0</v>
      </c>
      <c r="K609" s="209" t="s">
        <v>144</v>
      </c>
      <c r="L609" s="47"/>
      <c r="M609" s="214" t="s">
        <v>19</v>
      </c>
      <c r="N609" s="215" t="s">
        <v>43</v>
      </c>
      <c r="O609" s="87"/>
      <c r="P609" s="216">
        <f>O609*H609</f>
        <v>0</v>
      </c>
      <c r="Q609" s="216">
        <v>0</v>
      </c>
      <c r="R609" s="216">
        <f>Q609*H609</f>
        <v>0</v>
      </c>
      <c r="S609" s="216">
        <v>0.34399999999999997</v>
      </c>
      <c r="T609" s="217">
        <f>S609*H609</f>
        <v>0.34399999999999997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8" t="s">
        <v>145</v>
      </c>
      <c r="AT609" s="218" t="s">
        <v>140</v>
      </c>
      <c r="AU609" s="218" t="s">
        <v>80</v>
      </c>
      <c r="AY609" s="20" t="s">
        <v>138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20" t="s">
        <v>80</v>
      </c>
      <c r="BK609" s="219">
        <f>ROUND(I609*H609,2)</f>
        <v>0</v>
      </c>
      <c r="BL609" s="20" t="s">
        <v>145</v>
      </c>
      <c r="BM609" s="218" t="s">
        <v>867</v>
      </c>
    </row>
    <row r="610" s="2" customFormat="1">
      <c r="A610" s="41"/>
      <c r="B610" s="42"/>
      <c r="C610" s="43"/>
      <c r="D610" s="220" t="s">
        <v>147</v>
      </c>
      <c r="E610" s="43"/>
      <c r="F610" s="221" t="s">
        <v>868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147</v>
      </c>
      <c r="AU610" s="20" t="s">
        <v>80</v>
      </c>
    </row>
    <row r="611" s="2" customFormat="1">
      <c r="A611" s="41"/>
      <c r="B611" s="42"/>
      <c r="C611" s="43"/>
      <c r="D611" s="225" t="s">
        <v>149</v>
      </c>
      <c r="E611" s="43"/>
      <c r="F611" s="226" t="s">
        <v>869</v>
      </c>
      <c r="G611" s="43"/>
      <c r="H611" s="43"/>
      <c r="I611" s="222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149</v>
      </c>
      <c r="AU611" s="20" t="s">
        <v>80</v>
      </c>
    </row>
    <row r="612" s="13" customFormat="1">
      <c r="A612" s="13"/>
      <c r="B612" s="227"/>
      <c r="C612" s="228"/>
      <c r="D612" s="220" t="s">
        <v>151</v>
      </c>
      <c r="E612" s="229" t="s">
        <v>19</v>
      </c>
      <c r="F612" s="230" t="s">
        <v>870</v>
      </c>
      <c r="G612" s="228"/>
      <c r="H612" s="229" t="s">
        <v>19</v>
      </c>
      <c r="I612" s="231"/>
      <c r="J612" s="228"/>
      <c r="K612" s="228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151</v>
      </c>
      <c r="AU612" s="236" t="s">
        <v>80</v>
      </c>
      <c r="AV612" s="13" t="s">
        <v>76</v>
      </c>
      <c r="AW612" s="13" t="s">
        <v>33</v>
      </c>
      <c r="AX612" s="13" t="s">
        <v>71</v>
      </c>
      <c r="AY612" s="236" t="s">
        <v>138</v>
      </c>
    </row>
    <row r="613" s="14" customFormat="1">
      <c r="A613" s="14"/>
      <c r="B613" s="237"/>
      <c r="C613" s="238"/>
      <c r="D613" s="220" t="s">
        <v>151</v>
      </c>
      <c r="E613" s="239" t="s">
        <v>19</v>
      </c>
      <c r="F613" s="240" t="s">
        <v>76</v>
      </c>
      <c r="G613" s="238"/>
      <c r="H613" s="241">
        <v>1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151</v>
      </c>
      <c r="AU613" s="247" t="s">
        <v>80</v>
      </c>
      <c r="AV613" s="14" t="s">
        <v>80</v>
      </c>
      <c r="AW613" s="14" t="s">
        <v>33</v>
      </c>
      <c r="AX613" s="14" t="s">
        <v>76</v>
      </c>
      <c r="AY613" s="247" t="s">
        <v>138</v>
      </c>
    </row>
    <row r="614" s="2" customFormat="1" ht="24.15" customHeight="1">
      <c r="A614" s="41"/>
      <c r="B614" s="42"/>
      <c r="C614" s="207" t="s">
        <v>871</v>
      </c>
      <c r="D614" s="207" t="s">
        <v>140</v>
      </c>
      <c r="E614" s="208" t="s">
        <v>872</v>
      </c>
      <c r="F614" s="209" t="s">
        <v>873</v>
      </c>
      <c r="G614" s="210" t="s">
        <v>143</v>
      </c>
      <c r="H614" s="211">
        <v>0.40000000000000002</v>
      </c>
      <c r="I614" s="212"/>
      <c r="J614" s="213">
        <f>ROUND(I614*H614,2)</f>
        <v>0</v>
      </c>
      <c r="K614" s="209" t="s">
        <v>144</v>
      </c>
      <c r="L614" s="47"/>
      <c r="M614" s="214" t="s">
        <v>19</v>
      </c>
      <c r="N614" s="215" t="s">
        <v>43</v>
      </c>
      <c r="O614" s="87"/>
      <c r="P614" s="216">
        <f>O614*H614</f>
        <v>0</v>
      </c>
      <c r="Q614" s="216">
        <v>0</v>
      </c>
      <c r="R614" s="216">
        <f>Q614*H614</f>
        <v>0</v>
      </c>
      <c r="S614" s="216">
        <v>0.187</v>
      </c>
      <c r="T614" s="217">
        <f>S614*H614</f>
        <v>0.074800000000000005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18" t="s">
        <v>145</v>
      </c>
      <c r="AT614" s="218" t="s">
        <v>140</v>
      </c>
      <c r="AU614" s="218" t="s">
        <v>80</v>
      </c>
      <c r="AY614" s="20" t="s">
        <v>138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20" t="s">
        <v>80</v>
      </c>
      <c r="BK614" s="219">
        <f>ROUND(I614*H614,2)</f>
        <v>0</v>
      </c>
      <c r="BL614" s="20" t="s">
        <v>145</v>
      </c>
      <c r="BM614" s="218" t="s">
        <v>874</v>
      </c>
    </row>
    <row r="615" s="2" customFormat="1">
      <c r="A615" s="41"/>
      <c r="B615" s="42"/>
      <c r="C615" s="43"/>
      <c r="D615" s="220" t="s">
        <v>147</v>
      </c>
      <c r="E615" s="43"/>
      <c r="F615" s="221" t="s">
        <v>875</v>
      </c>
      <c r="G615" s="43"/>
      <c r="H615" s="43"/>
      <c r="I615" s="222"/>
      <c r="J615" s="43"/>
      <c r="K615" s="43"/>
      <c r="L615" s="47"/>
      <c r="M615" s="223"/>
      <c r="N615" s="224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147</v>
      </c>
      <c r="AU615" s="20" t="s">
        <v>80</v>
      </c>
    </row>
    <row r="616" s="2" customFormat="1">
      <c r="A616" s="41"/>
      <c r="B616" s="42"/>
      <c r="C616" s="43"/>
      <c r="D616" s="225" t="s">
        <v>149</v>
      </c>
      <c r="E616" s="43"/>
      <c r="F616" s="226" t="s">
        <v>876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149</v>
      </c>
      <c r="AU616" s="20" t="s">
        <v>80</v>
      </c>
    </row>
    <row r="617" s="13" customFormat="1">
      <c r="A617" s="13"/>
      <c r="B617" s="227"/>
      <c r="C617" s="228"/>
      <c r="D617" s="220" t="s">
        <v>151</v>
      </c>
      <c r="E617" s="229" t="s">
        <v>19</v>
      </c>
      <c r="F617" s="230" t="s">
        <v>877</v>
      </c>
      <c r="G617" s="228"/>
      <c r="H617" s="229" t="s">
        <v>19</v>
      </c>
      <c r="I617" s="231"/>
      <c r="J617" s="228"/>
      <c r="K617" s="228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151</v>
      </c>
      <c r="AU617" s="236" t="s">
        <v>80</v>
      </c>
      <c r="AV617" s="13" t="s">
        <v>76</v>
      </c>
      <c r="AW617" s="13" t="s">
        <v>33</v>
      </c>
      <c r="AX617" s="13" t="s">
        <v>71</v>
      </c>
      <c r="AY617" s="236" t="s">
        <v>138</v>
      </c>
    </row>
    <row r="618" s="14" customFormat="1">
      <c r="A618" s="14"/>
      <c r="B618" s="237"/>
      <c r="C618" s="238"/>
      <c r="D618" s="220" t="s">
        <v>151</v>
      </c>
      <c r="E618" s="239" t="s">
        <v>19</v>
      </c>
      <c r="F618" s="240" t="s">
        <v>878</v>
      </c>
      <c r="G618" s="238"/>
      <c r="H618" s="241">
        <v>0.40000000000000002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7" t="s">
        <v>151</v>
      </c>
      <c r="AU618" s="247" t="s">
        <v>80</v>
      </c>
      <c r="AV618" s="14" t="s">
        <v>80</v>
      </c>
      <c r="AW618" s="14" t="s">
        <v>33</v>
      </c>
      <c r="AX618" s="14" t="s">
        <v>76</v>
      </c>
      <c r="AY618" s="247" t="s">
        <v>138</v>
      </c>
    </row>
    <row r="619" s="2" customFormat="1" ht="24.15" customHeight="1">
      <c r="A619" s="41"/>
      <c r="B619" s="42"/>
      <c r="C619" s="207" t="s">
        <v>879</v>
      </c>
      <c r="D619" s="207" t="s">
        <v>140</v>
      </c>
      <c r="E619" s="208" t="s">
        <v>880</v>
      </c>
      <c r="F619" s="209" t="s">
        <v>881</v>
      </c>
      <c r="G619" s="210" t="s">
        <v>166</v>
      </c>
      <c r="H619" s="211">
        <v>0.29699999999999999</v>
      </c>
      <c r="I619" s="212"/>
      <c r="J619" s="213">
        <f>ROUND(I619*H619,2)</f>
        <v>0</v>
      </c>
      <c r="K619" s="209" t="s">
        <v>144</v>
      </c>
      <c r="L619" s="47"/>
      <c r="M619" s="214" t="s">
        <v>19</v>
      </c>
      <c r="N619" s="215" t="s">
        <v>43</v>
      </c>
      <c r="O619" s="87"/>
      <c r="P619" s="216">
        <f>O619*H619</f>
        <v>0</v>
      </c>
      <c r="Q619" s="216">
        <v>0</v>
      </c>
      <c r="R619" s="216">
        <f>Q619*H619</f>
        <v>0</v>
      </c>
      <c r="S619" s="216">
        <v>1.8</v>
      </c>
      <c r="T619" s="217">
        <f>S619*H619</f>
        <v>0.53459999999999996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145</v>
      </c>
      <c r="AT619" s="218" t="s">
        <v>140</v>
      </c>
      <c r="AU619" s="218" t="s">
        <v>80</v>
      </c>
      <c r="AY619" s="20" t="s">
        <v>138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80</v>
      </c>
      <c r="BK619" s="219">
        <f>ROUND(I619*H619,2)</f>
        <v>0</v>
      </c>
      <c r="BL619" s="20" t="s">
        <v>145</v>
      </c>
      <c r="BM619" s="218" t="s">
        <v>882</v>
      </c>
    </row>
    <row r="620" s="2" customFormat="1">
      <c r="A620" s="41"/>
      <c r="B620" s="42"/>
      <c r="C620" s="43"/>
      <c r="D620" s="220" t="s">
        <v>147</v>
      </c>
      <c r="E620" s="43"/>
      <c r="F620" s="221" t="s">
        <v>883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147</v>
      </c>
      <c r="AU620" s="20" t="s">
        <v>80</v>
      </c>
    </row>
    <row r="621" s="2" customFormat="1">
      <c r="A621" s="41"/>
      <c r="B621" s="42"/>
      <c r="C621" s="43"/>
      <c r="D621" s="225" t="s">
        <v>149</v>
      </c>
      <c r="E621" s="43"/>
      <c r="F621" s="226" t="s">
        <v>884</v>
      </c>
      <c r="G621" s="43"/>
      <c r="H621" s="43"/>
      <c r="I621" s="222"/>
      <c r="J621" s="43"/>
      <c r="K621" s="43"/>
      <c r="L621" s="47"/>
      <c r="M621" s="223"/>
      <c r="N621" s="22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149</v>
      </c>
      <c r="AU621" s="20" t="s">
        <v>80</v>
      </c>
    </row>
    <row r="622" s="13" customFormat="1">
      <c r="A622" s="13"/>
      <c r="B622" s="227"/>
      <c r="C622" s="228"/>
      <c r="D622" s="220" t="s">
        <v>151</v>
      </c>
      <c r="E622" s="229" t="s">
        <v>19</v>
      </c>
      <c r="F622" s="230" t="s">
        <v>310</v>
      </c>
      <c r="G622" s="228"/>
      <c r="H622" s="229" t="s">
        <v>19</v>
      </c>
      <c r="I622" s="231"/>
      <c r="J622" s="228"/>
      <c r="K622" s="228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151</v>
      </c>
      <c r="AU622" s="236" t="s">
        <v>80</v>
      </c>
      <c r="AV622" s="13" t="s">
        <v>76</v>
      </c>
      <c r="AW622" s="13" t="s">
        <v>33</v>
      </c>
      <c r="AX622" s="13" t="s">
        <v>71</v>
      </c>
      <c r="AY622" s="236" t="s">
        <v>138</v>
      </c>
    </row>
    <row r="623" s="14" customFormat="1">
      <c r="A623" s="14"/>
      <c r="B623" s="237"/>
      <c r="C623" s="238"/>
      <c r="D623" s="220" t="s">
        <v>151</v>
      </c>
      <c r="E623" s="239" t="s">
        <v>19</v>
      </c>
      <c r="F623" s="240" t="s">
        <v>885</v>
      </c>
      <c r="G623" s="238"/>
      <c r="H623" s="241">
        <v>0.29699999999999999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7" t="s">
        <v>151</v>
      </c>
      <c r="AU623" s="247" t="s">
        <v>80</v>
      </c>
      <c r="AV623" s="14" t="s">
        <v>80</v>
      </c>
      <c r="AW623" s="14" t="s">
        <v>33</v>
      </c>
      <c r="AX623" s="14" t="s">
        <v>76</v>
      </c>
      <c r="AY623" s="247" t="s">
        <v>138</v>
      </c>
    </row>
    <row r="624" s="2" customFormat="1" ht="24.15" customHeight="1">
      <c r="A624" s="41"/>
      <c r="B624" s="42"/>
      <c r="C624" s="207" t="s">
        <v>886</v>
      </c>
      <c r="D624" s="207" t="s">
        <v>140</v>
      </c>
      <c r="E624" s="208" t="s">
        <v>887</v>
      </c>
      <c r="F624" s="209" t="s">
        <v>888</v>
      </c>
      <c r="G624" s="210" t="s">
        <v>166</v>
      </c>
      <c r="H624" s="211">
        <v>1.6200000000000001</v>
      </c>
      <c r="I624" s="212"/>
      <c r="J624" s="213">
        <f>ROUND(I624*H624,2)</f>
        <v>0</v>
      </c>
      <c r="K624" s="209" t="s">
        <v>144</v>
      </c>
      <c r="L624" s="47"/>
      <c r="M624" s="214" t="s">
        <v>19</v>
      </c>
      <c r="N624" s="215" t="s">
        <v>43</v>
      </c>
      <c r="O624" s="87"/>
      <c r="P624" s="216">
        <f>O624*H624</f>
        <v>0</v>
      </c>
      <c r="Q624" s="216">
        <v>0</v>
      </c>
      <c r="R624" s="216">
        <f>Q624*H624</f>
        <v>0</v>
      </c>
      <c r="S624" s="216">
        <v>1.8</v>
      </c>
      <c r="T624" s="217">
        <f>S624*H624</f>
        <v>2.9160000000000004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8" t="s">
        <v>145</v>
      </c>
      <c r="AT624" s="218" t="s">
        <v>140</v>
      </c>
      <c r="AU624" s="218" t="s">
        <v>80</v>
      </c>
      <c r="AY624" s="20" t="s">
        <v>138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20" t="s">
        <v>80</v>
      </c>
      <c r="BK624" s="219">
        <f>ROUND(I624*H624,2)</f>
        <v>0</v>
      </c>
      <c r="BL624" s="20" t="s">
        <v>145</v>
      </c>
      <c r="BM624" s="218" t="s">
        <v>889</v>
      </c>
    </row>
    <row r="625" s="2" customFormat="1">
      <c r="A625" s="41"/>
      <c r="B625" s="42"/>
      <c r="C625" s="43"/>
      <c r="D625" s="220" t="s">
        <v>147</v>
      </c>
      <c r="E625" s="43"/>
      <c r="F625" s="221" t="s">
        <v>890</v>
      </c>
      <c r="G625" s="43"/>
      <c r="H625" s="43"/>
      <c r="I625" s="222"/>
      <c r="J625" s="43"/>
      <c r="K625" s="43"/>
      <c r="L625" s="47"/>
      <c r="M625" s="223"/>
      <c r="N625" s="22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147</v>
      </c>
      <c r="AU625" s="20" t="s">
        <v>80</v>
      </c>
    </row>
    <row r="626" s="2" customFormat="1">
      <c r="A626" s="41"/>
      <c r="B626" s="42"/>
      <c r="C626" s="43"/>
      <c r="D626" s="225" t="s">
        <v>149</v>
      </c>
      <c r="E626" s="43"/>
      <c r="F626" s="226" t="s">
        <v>891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149</v>
      </c>
      <c r="AU626" s="20" t="s">
        <v>80</v>
      </c>
    </row>
    <row r="627" s="13" customFormat="1">
      <c r="A627" s="13"/>
      <c r="B627" s="227"/>
      <c r="C627" s="228"/>
      <c r="D627" s="220" t="s">
        <v>151</v>
      </c>
      <c r="E627" s="229" t="s">
        <v>19</v>
      </c>
      <c r="F627" s="230" t="s">
        <v>309</v>
      </c>
      <c r="G627" s="228"/>
      <c r="H627" s="229" t="s">
        <v>19</v>
      </c>
      <c r="I627" s="231"/>
      <c r="J627" s="228"/>
      <c r="K627" s="228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151</v>
      </c>
      <c r="AU627" s="236" t="s">
        <v>80</v>
      </c>
      <c r="AV627" s="13" t="s">
        <v>76</v>
      </c>
      <c r="AW627" s="13" t="s">
        <v>33</v>
      </c>
      <c r="AX627" s="13" t="s">
        <v>71</v>
      </c>
      <c r="AY627" s="236" t="s">
        <v>138</v>
      </c>
    </row>
    <row r="628" s="13" customFormat="1">
      <c r="A628" s="13"/>
      <c r="B628" s="227"/>
      <c r="C628" s="228"/>
      <c r="D628" s="220" t="s">
        <v>151</v>
      </c>
      <c r="E628" s="229" t="s">
        <v>19</v>
      </c>
      <c r="F628" s="230" t="s">
        <v>892</v>
      </c>
      <c r="G628" s="228"/>
      <c r="H628" s="229" t="s">
        <v>19</v>
      </c>
      <c r="I628" s="231"/>
      <c r="J628" s="228"/>
      <c r="K628" s="228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151</v>
      </c>
      <c r="AU628" s="236" t="s">
        <v>80</v>
      </c>
      <c r="AV628" s="13" t="s">
        <v>76</v>
      </c>
      <c r="AW628" s="13" t="s">
        <v>33</v>
      </c>
      <c r="AX628" s="13" t="s">
        <v>71</v>
      </c>
      <c r="AY628" s="236" t="s">
        <v>138</v>
      </c>
    </row>
    <row r="629" s="14" customFormat="1">
      <c r="A629" s="14"/>
      <c r="B629" s="237"/>
      <c r="C629" s="238"/>
      <c r="D629" s="220" t="s">
        <v>151</v>
      </c>
      <c r="E629" s="239" t="s">
        <v>19</v>
      </c>
      <c r="F629" s="240" t="s">
        <v>893</v>
      </c>
      <c r="G629" s="238"/>
      <c r="H629" s="241">
        <v>0.77800000000000002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151</v>
      </c>
      <c r="AU629" s="247" t="s">
        <v>80</v>
      </c>
      <c r="AV629" s="14" t="s">
        <v>80</v>
      </c>
      <c r="AW629" s="14" t="s">
        <v>33</v>
      </c>
      <c r="AX629" s="14" t="s">
        <v>71</v>
      </c>
      <c r="AY629" s="247" t="s">
        <v>138</v>
      </c>
    </row>
    <row r="630" s="13" customFormat="1">
      <c r="A630" s="13"/>
      <c r="B630" s="227"/>
      <c r="C630" s="228"/>
      <c r="D630" s="220" t="s">
        <v>151</v>
      </c>
      <c r="E630" s="229" t="s">
        <v>19</v>
      </c>
      <c r="F630" s="230" t="s">
        <v>310</v>
      </c>
      <c r="G630" s="228"/>
      <c r="H630" s="229" t="s">
        <v>19</v>
      </c>
      <c r="I630" s="231"/>
      <c r="J630" s="228"/>
      <c r="K630" s="228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151</v>
      </c>
      <c r="AU630" s="236" t="s">
        <v>80</v>
      </c>
      <c r="AV630" s="13" t="s">
        <v>76</v>
      </c>
      <c r="AW630" s="13" t="s">
        <v>33</v>
      </c>
      <c r="AX630" s="13" t="s">
        <v>71</v>
      </c>
      <c r="AY630" s="236" t="s">
        <v>138</v>
      </c>
    </row>
    <row r="631" s="14" customFormat="1">
      <c r="A631" s="14"/>
      <c r="B631" s="237"/>
      <c r="C631" s="238"/>
      <c r="D631" s="220" t="s">
        <v>151</v>
      </c>
      <c r="E631" s="239" t="s">
        <v>19</v>
      </c>
      <c r="F631" s="240" t="s">
        <v>894</v>
      </c>
      <c r="G631" s="238"/>
      <c r="H631" s="241">
        <v>0.84199999999999997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151</v>
      </c>
      <c r="AU631" s="247" t="s">
        <v>80</v>
      </c>
      <c r="AV631" s="14" t="s">
        <v>80</v>
      </c>
      <c r="AW631" s="14" t="s">
        <v>33</v>
      </c>
      <c r="AX631" s="14" t="s">
        <v>71</v>
      </c>
      <c r="AY631" s="247" t="s">
        <v>138</v>
      </c>
    </row>
    <row r="632" s="15" customFormat="1">
      <c r="A632" s="15"/>
      <c r="B632" s="248"/>
      <c r="C632" s="249"/>
      <c r="D632" s="220" t="s">
        <v>151</v>
      </c>
      <c r="E632" s="250" t="s">
        <v>19</v>
      </c>
      <c r="F632" s="251" t="s">
        <v>156</v>
      </c>
      <c r="G632" s="249"/>
      <c r="H632" s="252">
        <v>1.6200000000000001</v>
      </c>
      <c r="I632" s="253"/>
      <c r="J632" s="249"/>
      <c r="K632" s="249"/>
      <c r="L632" s="254"/>
      <c r="M632" s="255"/>
      <c r="N632" s="256"/>
      <c r="O632" s="256"/>
      <c r="P632" s="256"/>
      <c r="Q632" s="256"/>
      <c r="R632" s="256"/>
      <c r="S632" s="256"/>
      <c r="T632" s="257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8" t="s">
        <v>151</v>
      </c>
      <c r="AU632" s="258" t="s">
        <v>80</v>
      </c>
      <c r="AV632" s="15" t="s">
        <v>145</v>
      </c>
      <c r="AW632" s="15" t="s">
        <v>33</v>
      </c>
      <c r="AX632" s="15" t="s">
        <v>76</v>
      </c>
      <c r="AY632" s="258" t="s">
        <v>138</v>
      </c>
    </row>
    <row r="633" s="2" customFormat="1" ht="24.15" customHeight="1">
      <c r="A633" s="41"/>
      <c r="B633" s="42"/>
      <c r="C633" s="207" t="s">
        <v>895</v>
      </c>
      <c r="D633" s="207" t="s">
        <v>140</v>
      </c>
      <c r="E633" s="208" t="s">
        <v>896</v>
      </c>
      <c r="F633" s="209" t="s">
        <v>897</v>
      </c>
      <c r="G633" s="210" t="s">
        <v>304</v>
      </c>
      <c r="H633" s="211">
        <v>4</v>
      </c>
      <c r="I633" s="212"/>
      <c r="J633" s="213">
        <f>ROUND(I633*H633,2)</f>
        <v>0</v>
      </c>
      <c r="K633" s="209" t="s">
        <v>144</v>
      </c>
      <c r="L633" s="47"/>
      <c r="M633" s="214" t="s">
        <v>19</v>
      </c>
      <c r="N633" s="215" t="s">
        <v>43</v>
      </c>
      <c r="O633" s="87"/>
      <c r="P633" s="216">
        <f>O633*H633</f>
        <v>0</v>
      </c>
      <c r="Q633" s="216">
        <v>0</v>
      </c>
      <c r="R633" s="216">
        <f>Q633*H633</f>
        <v>0</v>
      </c>
      <c r="S633" s="216">
        <v>0.062</v>
      </c>
      <c r="T633" s="217">
        <f>S633*H633</f>
        <v>0.248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18" t="s">
        <v>145</v>
      </c>
      <c r="AT633" s="218" t="s">
        <v>140</v>
      </c>
      <c r="AU633" s="218" t="s">
        <v>80</v>
      </c>
      <c r="AY633" s="20" t="s">
        <v>138</v>
      </c>
      <c r="BE633" s="219">
        <f>IF(N633="základní",J633,0)</f>
        <v>0</v>
      </c>
      <c r="BF633" s="219">
        <f>IF(N633="snížená",J633,0)</f>
        <v>0</v>
      </c>
      <c r="BG633" s="219">
        <f>IF(N633="zákl. přenesená",J633,0)</f>
        <v>0</v>
      </c>
      <c r="BH633" s="219">
        <f>IF(N633="sníž. přenesená",J633,0)</f>
        <v>0</v>
      </c>
      <c r="BI633" s="219">
        <f>IF(N633="nulová",J633,0)</f>
        <v>0</v>
      </c>
      <c r="BJ633" s="20" t="s">
        <v>80</v>
      </c>
      <c r="BK633" s="219">
        <f>ROUND(I633*H633,2)</f>
        <v>0</v>
      </c>
      <c r="BL633" s="20" t="s">
        <v>145</v>
      </c>
      <c r="BM633" s="218" t="s">
        <v>898</v>
      </c>
    </row>
    <row r="634" s="2" customFormat="1">
      <c r="A634" s="41"/>
      <c r="B634" s="42"/>
      <c r="C634" s="43"/>
      <c r="D634" s="220" t="s">
        <v>147</v>
      </c>
      <c r="E634" s="43"/>
      <c r="F634" s="221" t="s">
        <v>899</v>
      </c>
      <c r="G634" s="43"/>
      <c r="H634" s="43"/>
      <c r="I634" s="222"/>
      <c r="J634" s="43"/>
      <c r="K634" s="43"/>
      <c r="L634" s="47"/>
      <c r="M634" s="223"/>
      <c r="N634" s="224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147</v>
      </c>
      <c r="AU634" s="20" t="s">
        <v>80</v>
      </c>
    </row>
    <row r="635" s="2" customFormat="1">
      <c r="A635" s="41"/>
      <c r="B635" s="42"/>
      <c r="C635" s="43"/>
      <c r="D635" s="225" t="s">
        <v>149</v>
      </c>
      <c r="E635" s="43"/>
      <c r="F635" s="226" t="s">
        <v>900</v>
      </c>
      <c r="G635" s="43"/>
      <c r="H635" s="43"/>
      <c r="I635" s="222"/>
      <c r="J635" s="43"/>
      <c r="K635" s="43"/>
      <c r="L635" s="47"/>
      <c r="M635" s="223"/>
      <c r="N635" s="224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149</v>
      </c>
      <c r="AU635" s="20" t="s">
        <v>80</v>
      </c>
    </row>
    <row r="636" s="13" customFormat="1">
      <c r="A636" s="13"/>
      <c r="B636" s="227"/>
      <c r="C636" s="228"/>
      <c r="D636" s="220" t="s">
        <v>151</v>
      </c>
      <c r="E636" s="229" t="s">
        <v>19</v>
      </c>
      <c r="F636" s="230" t="s">
        <v>308</v>
      </c>
      <c r="G636" s="228"/>
      <c r="H636" s="229" t="s">
        <v>19</v>
      </c>
      <c r="I636" s="231"/>
      <c r="J636" s="228"/>
      <c r="K636" s="228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151</v>
      </c>
      <c r="AU636" s="236" t="s">
        <v>80</v>
      </c>
      <c r="AV636" s="13" t="s">
        <v>76</v>
      </c>
      <c r="AW636" s="13" t="s">
        <v>33</v>
      </c>
      <c r="AX636" s="13" t="s">
        <v>71</v>
      </c>
      <c r="AY636" s="236" t="s">
        <v>138</v>
      </c>
    </row>
    <row r="637" s="13" customFormat="1">
      <c r="A637" s="13"/>
      <c r="B637" s="227"/>
      <c r="C637" s="228"/>
      <c r="D637" s="220" t="s">
        <v>151</v>
      </c>
      <c r="E637" s="229" t="s">
        <v>19</v>
      </c>
      <c r="F637" s="230" t="s">
        <v>309</v>
      </c>
      <c r="G637" s="228"/>
      <c r="H637" s="229" t="s">
        <v>19</v>
      </c>
      <c r="I637" s="231"/>
      <c r="J637" s="228"/>
      <c r="K637" s="228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151</v>
      </c>
      <c r="AU637" s="236" t="s">
        <v>80</v>
      </c>
      <c r="AV637" s="13" t="s">
        <v>76</v>
      </c>
      <c r="AW637" s="13" t="s">
        <v>33</v>
      </c>
      <c r="AX637" s="13" t="s">
        <v>71</v>
      </c>
      <c r="AY637" s="236" t="s">
        <v>138</v>
      </c>
    </row>
    <row r="638" s="14" customFormat="1">
      <c r="A638" s="14"/>
      <c r="B638" s="237"/>
      <c r="C638" s="238"/>
      <c r="D638" s="220" t="s">
        <v>151</v>
      </c>
      <c r="E638" s="239" t="s">
        <v>19</v>
      </c>
      <c r="F638" s="240" t="s">
        <v>80</v>
      </c>
      <c r="G638" s="238"/>
      <c r="H638" s="241">
        <v>2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7" t="s">
        <v>151</v>
      </c>
      <c r="AU638" s="247" t="s">
        <v>80</v>
      </c>
      <c r="AV638" s="14" t="s">
        <v>80</v>
      </c>
      <c r="AW638" s="14" t="s">
        <v>33</v>
      </c>
      <c r="AX638" s="14" t="s">
        <v>71</v>
      </c>
      <c r="AY638" s="247" t="s">
        <v>138</v>
      </c>
    </row>
    <row r="639" s="13" customFormat="1">
      <c r="A639" s="13"/>
      <c r="B639" s="227"/>
      <c r="C639" s="228"/>
      <c r="D639" s="220" t="s">
        <v>151</v>
      </c>
      <c r="E639" s="229" t="s">
        <v>19</v>
      </c>
      <c r="F639" s="230" t="s">
        <v>310</v>
      </c>
      <c r="G639" s="228"/>
      <c r="H639" s="229" t="s">
        <v>19</v>
      </c>
      <c r="I639" s="231"/>
      <c r="J639" s="228"/>
      <c r="K639" s="228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151</v>
      </c>
      <c r="AU639" s="236" t="s">
        <v>80</v>
      </c>
      <c r="AV639" s="13" t="s">
        <v>76</v>
      </c>
      <c r="AW639" s="13" t="s">
        <v>33</v>
      </c>
      <c r="AX639" s="13" t="s">
        <v>71</v>
      </c>
      <c r="AY639" s="236" t="s">
        <v>138</v>
      </c>
    </row>
    <row r="640" s="14" customFormat="1">
      <c r="A640" s="14"/>
      <c r="B640" s="237"/>
      <c r="C640" s="238"/>
      <c r="D640" s="220" t="s">
        <v>151</v>
      </c>
      <c r="E640" s="239" t="s">
        <v>19</v>
      </c>
      <c r="F640" s="240" t="s">
        <v>80</v>
      </c>
      <c r="G640" s="238"/>
      <c r="H640" s="241">
        <v>2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151</v>
      </c>
      <c r="AU640" s="247" t="s">
        <v>80</v>
      </c>
      <c r="AV640" s="14" t="s">
        <v>80</v>
      </c>
      <c r="AW640" s="14" t="s">
        <v>33</v>
      </c>
      <c r="AX640" s="14" t="s">
        <v>71</v>
      </c>
      <c r="AY640" s="247" t="s">
        <v>138</v>
      </c>
    </row>
    <row r="641" s="15" customFormat="1">
      <c r="A641" s="15"/>
      <c r="B641" s="248"/>
      <c r="C641" s="249"/>
      <c r="D641" s="220" t="s">
        <v>151</v>
      </c>
      <c r="E641" s="250" t="s">
        <v>19</v>
      </c>
      <c r="F641" s="251" t="s">
        <v>156</v>
      </c>
      <c r="G641" s="249"/>
      <c r="H641" s="252">
        <v>4</v>
      </c>
      <c r="I641" s="253"/>
      <c r="J641" s="249"/>
      <c r="K641" s="249"/>
      <c r="L641" s="254"/>
      <c r="M641" s="255"/>
      <c r="N641" s="256"/>
      <c r="O641" s="256"/>
      <c r="P641" s="256"/>
      <c r="Q641" s="256"/>
      <c r="R641" s="256"/>
      <c r="S641" s="256"/>
      <c r="T641" s="25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8" t="s">
        <v>151</v>
      </c>
      <c r="AU641" s="258" t="s">
        <v>80</v>
      </c>
      <c r="AV641" s="15" t="s">
        <v>145</v>
      </c>
      <c r="AW641" s="15" t="s">
        <v>33</v>
      </c>
      <c r="AX641" s="15" t="s">
        <v>76</v>
      </c>
      <c r="AY641" s="258" t="s">
        <v>138</v>
      </c>
    </row>
    <row r="642" s="2" customFormat="1" ht="24.15" customHeight="1">
      <c r="A642" s="41"/>
      <c r="B642" s="42"/>
      <c r="C642" s="207" t="s">
        <v>901</v>
      </c>
      <c r="D642" s="207" t="s">
        <v>140</v>
      </c>
      <c r="E642" s="208" t="s">
        <v>902</v>
      </c>
      <c r="F642" s="209" t="s">
        <v>903</v>
      </c>
      <c r="G642" s="210" t="s">
        <v>406</v>
      </c>
      <c r="H642" s="211">
        <v>7.9199999999999999</v>
      </c>
      <c r="I642" s="212"/>
      <c r="J642" s="213">
        <f>ROUND(I642*H642,2)</f>
        <v>0</v>
      </c>
      <c r="K642" s="209" t="s">
        <v>144</v>
      </c>
      <c r="L642" s="47"/>
      <c r="M642" s="214" t="s">
        <v>19</v>
      </c>
      <c r="N642" s="215" t="s">
        <v>43</v>
      </c>
      <c r="O642" s="87"/>
      <c r="P642" s="216">
        <f>O642*H642</f>
        <v>0</v>
      </c>
      <c r="Q642" s="216">
        <v>0</v>
      </c>
      <c r="R642" s="216">
        <f>Q642*H642</f>
        <v>0</v>
      </c>
      <c r="S642" s="216">
        <v>0.031</v>
      </c>
      <c r="T642" s="217">
        <f>S642*H642</f>
        <v>0.24551999999999999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8" t="s">
        <v>145</v>
      </c>
      <c r="AT642" s="218" t="s">
        <v>140</v>
      </c>
      <c r="AU642" s="218" t="s">
        <v>80</v>
      </c>
      <c r="AY642" s="20" t="s">
        <v>138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0" t="s">
        <v>80</v>
      </c>
      <c r="BK642" s="219">
        <f>ROUND(I642*H642,2)</f>
        <v>0</v>
      </c>
      <c r="BL642" s="20" t="s">
        <v>145</v>
      </c>
      <c r="BM642" s="218" t="s">
        <v>904</v>
      </c>
    </row>
    <row r="643" s="2" customFormat="1">
      <c r="A643" s="41"/>
      <c r="B643" s="42"/>
      <c r="C643" s="43"/>
      <c r="D643" s="220" t="s">
        <v>147</v>
      </c>
      <c r="E643" s="43"/>
      <c r="F643" s="221" t="s">
        <v>905</v>
      </c>
      <c r="G643" s="43"/>
      <c r="H643" s="43"/>
      <c r="I643" s="222"/>
      <c r="J643" s="43"/>
      <c r="K643" s="43"/>
      <c r="L643" s="47"/>
      <c r="M643" s="223"/>
      <c r="N643" s="224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147</v>
      </c>
      <c r="AU643" s="20" t="s">
        <v>80</v>
      </c>
    </row>
    <row r="644" s="2" customFormat="1">
      <c r="A644" s="41"/>
      <c r="B644" s="42"/>
      <c r="C644" s="43"/>
      <c r="D644" s="225" t="s">
        <v>149</v>
      </c>
      <c r="E644" s="43"/>
      <c r="F644" s="226" t="s">
        <v>906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149</v>
      </c>
      <c r="AU644" s="20" t="s">
        <v>80</v>
      </c>
    </row>
    <row r="645" s="13" customFormat="1">
      <c r="A645" s="13"/>
      <c r="B645" s="227"/>
      <c r="C645" s="228"/>
      <c r="D645" s="220" t="s">
        <v>151</v>
      </c>
      <c r="E645" s="229" t="s">
        <v>19</v>
      </c>
      <c r="F645" s="230" t="s">
        <v>309</v>
      </c>
      <c r="G645" s="228"/>
      <c r="H645" s="229" t="s">
        <v>19</v>
      </c>
      <c r="I645" s="231"/>
      <c r="J645" s="228"/>
      <c r="K645" s="228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151</v>
      </c>
      <c r="AU645" s="236" t="s">
        <v>80</v>
      </c>
      <c r="AV645" s="13" t="s">
        <v>76</v>
      </c>
      <c r="AW645" s="13" t="s">
        <v>33</v>
      </c>
      <c r="AX645" s="13" t="s">
        <v>71</v>
      </c>
      <c r="AY645" s="236" t="s">
        <v>138</v>
      </c>
    </row>
    <row r="646" s="13" customFormat="1">
      <c r="A646" s="13"/>
      <c r="B646" s="227"/>
      <c r="C646" s="228"/>
      <c r="D646" s="220" t="s">
        <v>151</v>
      </c>
      <c r="E646" s="229" t="s">
        <v>19</v>
      </c>
      <c r="F646" s="230" t="s">
        <v>907</v>
      </c>
      <c r="G646" s="228"/>
      <c r="H646" s="229" t="s">
        <v>19</v>
      </c>
      <c r="I646" s="231"/>
      <c r="J646" s="228"/>
      <c r="K646" s="228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151</v>
      </c>
      <c r="AU646" s="236" t="s">
        <v>80</v>
      </c>
      <c r="AV646" s="13" t="s">
        <v>76</v>
      </c>
      <c r="AW646" s="13" t="s">
        <v>33</v>
      </c>
      <c r="AX646" s="13" t="s">
        <v>71</v>
      </c>
      <c r="AY646" s="236" t="s">
        <v>138</v>
      </c>
    </row>
    <row r="647" s="14" customFormat="1">
      <c r="A647" s="14"/>
      <c r="B647" s="237"/>
      <c r="C647" s="238"/>
      <c r="D647" s="220" t="s">
        <v>151</v>
      </c>
      <c r="E647" s="239" t="s">
        <v>19</v>
      </c>
      <c r="F647" s="240" t="s">
        <v>908</v>
      </c>
      <c r="G647" s="238"/>
      <c r="H647" s="241">
        <v>3.96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151</v>
      </c>
      <c r="AU647" s="247" t="s">
        <v>80</v>
      </c>
      <c r="AV647" s="14" t="s">
        <v>80</v>
      </c>
      <c r="AW647" s="14" t="s">
        <v>33</v>
      </c>
      <c r="AX647" s="14" t="s">
        <v>71</v>
      </c>
      <c r="AY647" s="247" t="s">
        <v>138</v>
      </c>
    </row>
    <row r="648" s="13" customFormat="1">
      <c r="A648" s="13"/>
      <c r="B648" s="227"/>
      <c r="C648" s="228"/>
      <c r="D648" s="220" t="s">
        <v>151</v>
      </c>
      <c r="E648" s="229" t="s">
        <v>19</v>
      </c>
      <c r="F648" s="230" t="s">
        <v>310</v>
      </c>
      <c r="G648" s="228"/>
      <c r="H648" s="229" t="s">
        <v>19</v>
      </c>
      <c r="I648" s="231"/>
      <c r="J648" s="228"/>
      <c r="K648" s="228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151</v>
      </c>
      <c r="AU648" s="236" t="s">
        <v>80</v>
      </c>
      <c r="AV648" s="13" t="s">
        <v>76</v>
      </c>
      <c r="AW648" s="13" t="s">
        <v>33</v>
      </c>
      <c r="AX648" s="13" t="s">
        <v>71</v>
      </c>
      <c r="AY648" s="236" t="s">
        <v>138</v>
      </c>
    </row>
    <row r="649" s="13" customFormat="1">
      <c r="A649" s="13"/>
      <c r="B649" s="227"/>
      <c r="C649" s="228"/>
      <c r="D649" s="220" t="s">
        <v>151</v>
      </c>
      <c r="E649" s="229" t="s">
        <v>19</v>
      </c>
      <c r="F649" s="230" t="s">
        <v>907</v>
      </c>
      <c r="G649" s="228"/>
      <c r="H649" s="229" t="s">
        <v>19</v>
      </c>
      <c r="I649" s="231"/>
      <c r="J649" s="228"/>
      <c r="K649" s="228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151</v>
      </c>
      <c r="AU649" s="236" t="s">
        <v>80</v>
      </c>
      <c r="AV649" s="13" t="s">
        <v>76</v>
      </c>
      <c r="AW649" s="13" t="s">
        <v>33</v>
      </c>
      <c r="AX649" s="13" t="s">
        <v>71</v>
      </c>
      <c r="AY649" s="236" t="s">
        <v>138</v>
      </c>
    </row>
    <row r="650" s="14" customFormat="1">
      <c r="A650" s="14"/>
      <c r="B650" s="237"/>
      <c r="C650" s="238"/>
      <c r="D650" s="220" t="s">
        <v>151</v>
      </c>
      <c r="E650" s="239" t="s">
        <v>19</v>
      </c>
      <c r="F650" s="240" t="s">
        <v>908</v>
      </c>
      <c r="G650" s="238"/>
      <c r="H650" s="241">
        <v>3.96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7" t="s">
        <v>151</v>
      </c>
      <c r="AU650" s="247" t="s">
        <v>80</v>
      </c>
      <c r="AV650" s="14" t="s">
        <v>80</v>
      </c>
      <c r="AW650" s="14" t="s">
        <v>33</v>
      </c>
      <c r="AX650" s="14" t="s">
        <v>71</v>
      </c>
      <c r="AY650" s="247" t="s">
        <v>138</v>
      </c>
    </row>
    <row r="651" s="15" customFormat="1">
      <c r="A651" s="15"/>
      <c r="B651" s="248"/>
      <c r="C651" s="249"/>
      <c r="D651" s="220" t="s">
        <v>151</v>
      </c>
      <c r="E651" s="250" t="s">
        <v>19</v>
      </c>
      <c r="F651" s="251" t="s">
        <v>156</v>
      </c>
      <c r="G651" s="249"/>
      <c r="H651" s="252">
        <v>7.9199999999999999</v>
      </c>
      <c r="I651" s="253"/>
      <c r="J651" s="249"/>
      <c r="K651" s="249"/>
      <c r="L651" s="254"/>
      <c r="M651" s="255"/>
      <c r="N651" s="256"/>
      <c r="O651" s="256"/>
      <c r="P651" s="256"/>
      <c r="Q651" s="256"/>
      <c r="R651" s="256"/>
      <c r="S651" s="256"/>
      <c r="T651" s="257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8" t="s">
        <v>151</v>
      </c>
      <c r="AU651" s="258" t="s">
        <v>80</v>
      </c>
      <c r="AV651" s="15" t="s">
        <v>145</v>
      </c>
      <c r="AW651" s="15" t="s">
        <v>33</v>
      </c>
      <c r="AX651" s="15" t="s">
        <v>76</v>
      </c>
      <c r="AY651" s="258" t="s">
        <v>138</v>
      </c>
    </row>
    <row r="652" s="2" customFormat="1" ht="24.15" customHeight="1">
      <c r="A652" s="41"/>
      <c r="B652" s="42"/>
      <c r="C652" s="207" t="s">
        <v>909</v>
      </c>
      <c r="D652" s="207" t="s">
        <v>140</v>
      </c>
      <c r="E652" s="208" t="s">
        <v>910</v>
      </c>
      <c r="F652" s="209" t="s">
        <v>911</v>
      </c>
      <c r="G652" s="210" t="s">
        <v>143</v>
      </c>
      <c r="H652" s="211">
        <v>156</v>
      </c>
      <c r="I652" s="212"/>
      <c r="J652" s="213">
        <f>ROUND(I652*H652,2)</f>
        <v>0</v>
      </c>
      <c r="K652" s="209" t="s">
        <v>144</v>
      </c>
      <c r="L652" s="47"/>
      <c r="M652" s="214" t="s">
        <v>19</v>
      </c>
      <c r="N652" s="215" t="s">
        <v>43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</v>
      </c>
      <c r="T652" s="217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145</v>
      </c>
      <c r="AT652" s="218" t="s">
        <v>140</v>
      </c>
      <c r="AU652" s="218" t="s">
        <v>80</v>
      </c>
      <c r="AY652" s="20" t="s">
        <v>138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80</v>
      </c>
      <c r="BK652" s="219">
        <f>ROUND(I652*H652,2)</f>
        <v>0</v>
      </c>
      <c r="BL652" s="20" t="s">
        <v>145</v>
      </c>
      <c r="BM652" s="218" t="s">
        <v>912</v>
      </c>
    </row>
    <row r="653" s="2" customFormat="1">
      <c r="A653" s="41"/>
      <c r="B653" s="42"/>
      <c r="C653" s="43"/>
      <c r="D653" s="220" t="s">
        <v>147</v>
      </c>
      <c r="E653" s="43"/>
      <c r="F653" s="221" t="s">
        <v>913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147</v>
      </c>
      <c r="AU653" s="20" t="s">
        <v>80</v>
      </c>
    </row>
    <row r="654" s="2" customFormat="1">
      <c r="A654" s="41"/>
      <c r="B654" s="42"/>
      <c r="C654" s="43"/>
      <c r="D654" s="225" t="s">
        <v>149</v>
      </c>
      <c r="E654" s="43"/>
      <c r="F654" s="226" t="s">
        <v>914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149</v>
      </c>
      <c r="AU654" s="20" t="s">
        <v>80</v>
      </c>
    </row>
    <row r="655" s="2" customFormat="1" ht="24.15" customHeight="1">
      <c r="A655" s="41"/>
      <c r="B655" s="42"/>
      <c r="C655" s="207" t="s">
        <v>915</v>
      </c>
      <c r="D655" s="207" t="s">
        <v>140</v>
      </c>
      <c r="E655" s="208" t="s">
        <v>916</v>
      </c>
      <c r="F655" s="209" t="s">
        <v>917</v>
      </c>
      <c r="G655" s="210" t="s">
        <v>143</v>
      </c>
      <c r="H655" s="211">
        <v>312</v>
      </c>
      <c r="I655" s="212"/>
      <c r="J655" s="213">
        <f>ROUND(I655*H655,2)</f>
        <v>0</v>
      </c>
      <c r="K655" s="209" t="s">
        <v>144</v>
      </c>
      <c r="L655" s="47"/>
      <c r="M655" s="214" t="s">
        <v>19</v>
      </c>
      <c r="N655" s="215" t="s">
        <v>43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145</v>
      </c>
      <c r="AT655" s="218" t="s">
        <v>140</v>
      </c>
      <c r="AU655" s="218" t="s">
        <v>80</v>
      </c>
      <c r="AY655" s="20" t="s">
        <v>138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80</v>
      </c>
      <c r="BK655" s="219">
        <f>ROUND(I655*H655,2)</f>
        <v>0</v>
      </c>
      <c r="BL655" s="20" t="s">
        <v>145</v>
      </c>
      <c r="BM655" s="218" t="s">
        <v>918</v>
      </c>
    </row>
    <row r="656" s="2" customFormat="1">
      <c r="A656" s="41"/>
      <c r="B656" s="42"/>
      <c r="C656" s="43"/>
      <c r="D656" s="220" t="s">
        <v>147</v>
      </c>
      <c r="E656" s="43"/>
      <c r="F656" s="221" t="s">
        <v>919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147</v>
      </c>
      <c r="AU656" s="20" t="s">
        <v>80</v>
      </c>
    </row>
    <row r="657" s="2" customFormat="1">
      <c r="A657" s="41"/>
      <c r="B657" s="42"/>
      <c r="C657" s="43"/>
      <c r="D657" s="225" t="s">
        <v>149</v>
      </c>
      <c r="E657" s="43"/>
      <c r="F657" s="226" t="s">
        <v>920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149</v>
      </c>
      <c r="AU657" s="20" t="s">
        <v>80</v>
      </c>
    </row>
    <row r="658" s="14" customFormat="1">
      <c r="A658" s="14"/>
      <c r="B658" s="237"/>
      <c r="C658" s="238"/>
      <c r="D658" s="220" t="s">
        <v>151</v>
      </c>
      <c r="E658" s="238"/>
      <c r="F658" s="240" t="s">
        <v>921</v>
      </c>
      <c r="G658" s="238"/>
      <c r="H658" s="241">
        <v>312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151</v>
      </c>
      <c r="AU658" s="247" t="s">
        <v>80</v>
      </c>
      <c r="AV658" s="14" t="s">
        <v>80</v>
      </c>
      <c r="AW658" s="14" t="s">
        <v>4</v>
      </c>
      <c r="AX658" s="14" t="s">
        <v>76</v>
      </c>
      <c r="AY658" s="247" t="s">
        <v>138</v>
      </c>
    </row>
    <row r="659" s="12" customFormat="1" ht="22.8" customHeight="1">
      <c r="A659" s="12"/>
      <c r="B659" s="191"/>
      <c r="C659" s="192"/>
      <c r="D659" s="193" t="s">
        <v>70</v>
      </c>
      <c r="E659" s="205" t="s">
        <v>922</v>
      </c>
      <c r="F659" s="205" t="s">
        <v>923</v>
      </c>
      <c r="G659" s="192"/>
      <c r="H659" s="192"/>
      <c r="I659" s="195"/>
      <c r="J659" s="206">
        <f>BK659</f>
        <v>0</v>
      </c>
      <c r="K659" s="192"/>
      <c r="L659" s="197"/>
      <c r="M659" s="198"/>
      <c r="N659" s="199"/>
      <c r="O659" s="199"/>
      <c r="P659" s="200">
        <f>SUM(P660:P700)</f>
        <v>0</v>
      </c>
      <c r="Q659" s="199"/>
      <c r="R659" s="200">
        <f>SUM(R660:R700)</f>
        <v>0</v>
      </c>
      <c r="S659" s="199"/>
      <c r="T659" s="201">
        <f>SUM(T660:T700)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2" t="s">
        <v>76</v>
      </c>
      <c r="AT659" s="203" t="s">
        <v>70</v>
      </c>
      <c r="AU659" s="203" t="s">
        <v>76</v>
      </c>
      <c r="AY659" s="202" t="s">
        <v>138</v>
      </c>
      <c r="BK659" s="204">
        <f>SUM(BK660:BK700)</f>
        <v>0</v>
      </c>
    </row>
    <row r="660" s="2" customFormat="1" ht="24.15" customHeight="1">
      <c r="A660" s="41"/>
      <c r="B660" s="42"/>
      <c r="C660" s="207" t="s">
        <v>924</v>
      </c>
      <c r="D660" s="207" t="s">
        <v>140</v>
      </c>
      <c r="E660" s="208" t="s">
        <v>925</v>
      </c>
      <c r="F660" s="209" t="s">
        <v>926</v>
      </c>
      <c r="G660" s="210" t="s">
        <v>202</v>
      </c>
      <c r="H660" s="211">
        <v>7.7599999999999998</v>
      </c>
      <c r="I660" s="212"/>
      <c r="J660" s="213">
        <f>ROUND(I660*H660,2)</f>
        <v>0</v>
      </c>
      <c r="K660" s="209" t="s">
        <v>144</v>
      </c>
      <c r="L660" s="47"/>
      <c r="M660" s="214" t="s">
        <v>19</v>
      </c>
      <c r="N660" s="215" t="s">
        <v>43</v>
      </c>
      <c r="O660" s="87"/>
      <c r="P660" s="216">
        <f>O660*H660</f>
        <v>0</v>
      </c>
      <c r="Q660" s="216">
        <v>0</v>
      </c>
      <c r="R660" s="216">
        <f>Q660*H660</f>
        <v>0</v>
      </c>
      <c r="S660" s="216">
        <v>0</v>
      </c>
      <c r="T660" s="217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18" t="s">
        <v>145</v>
      </c>
      <c r="AT660" s="218" t="s">
        <v>140</v>
      </c>
      <c r="AU660" s="218" t="s">
        <v>80</v>
      </c>
      <c r="AY660" s="20" t="s">
        <v>138</v>
      </c>
      <c r="BE660" s="219">
        <f>IF(N660="základní",J660,0)</f>
        <v>0</v>
      </c>
      <c r="BF660" s="219">
        <f>IF(N660="snížená",J660,0)</f>
        <v>0</v>
      </c>
      <c r="BG660" s="219">
        <f>IF(N660="zákl. přenesená",J660,0)</f>
        <v>0</v>
      </c>
      <c r="BH660" s="219">
        <f>IF(N660="sníž. přenesená",J660,0)</f>
        <v>0</v>
      </c>
      <c r="BI660" s="219">
        <f>IF(N660="nulová",J660,0)</f>
        <v>0</v>
      </c>
      <c r="BJ660" s="20" t="s">
        <v>80</v>
      </c>
      <c r="BK660" s="219">
        <f>ROUND(I660*H660,2)</f>
        <v>0</v>
      </c>
      <c r="BL660" s="20" t="s">
        <v>145</v>
      </c>
      <c r="BM660" s="218" t="s">
        <v>927</v>
      </c>
    </row>
    <row r="661" s="2" customFormat="1">
      <c r="A661" s="41"/>
      <c r="B661" s="42"/>
      <c r="C661" s="43"/>
      <c r="D661" s="220" t="s">
        <v>147</v>
      </c>
      <c r="E661" s="43"/>
      <c r="F661" s="221" t="s">
        <v>928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147</v>
      </c>
      <c r="AU661" s="20" t="s">
        <v>80</v>
      </c>
    </row>
    <row r="662" s="2" customFormat="1">
      <c r="A662" s="41"/>
      <c r="B662" s="42"/>
      <c r="C662" s="43"/>
      <c r="D662" s="225" t="s">
        <v>149</v>
      </c>
      <c r="E662" s="43"/>
      <c r="F662" s="226" t="s">
        <v>929</v>
      </c>
      <c r="G662" s="43"/>
      <c r="H662" s="43"/>
      <c r="I662" s="222"/>
      <c r="J662" s="43"/>
      <c r="K662" s="43"/>
      <c r="L662" s="47"/>
      <c r="M662" s="223"/>
      <c r="N662" s="224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149</v>
      </c>
      <c r="AU662" s="20" t="s">
        <v>80</v>
      </c>
    </row>
    <row r="663" s="14" customFormat="1">
      <c r="A663" s="14"/>
      <c r="B663" s="237"/>
      <c r="C663" s="238"/>
      <c r="D663" s="220" t="s">
        <v>151</v>
      </c>
      <c r="E663" s="239" t="s">
        <v>19</v>
      </c>
      <c r="F663" s="240" t="s">
        <v>930</v>
      </c>
      <c r="G663" s="238"/>
      <c r="H663" s="241">
        <v>7.7599999999999998</v>
      </c>
      <c r="I663" s="242"/>
      <c r="J663" s="238"/>
      <c r="K663" s="238"/>
      <c r="L663" s="243"/>
      <c r="M663" s="244"/>
      <c r="N663" s="245"/>
      <c r="O663" s="245"/>
      <c r="P663" s="245"/>
      <c r="Q663" s="245"/>
      <c r="R663" s="245"/>
      <c r="S663" s="245"/>
      <c r="T663" s="24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7" t="s">
        <v>151</v>
      </c>
      <c r="AU663" s="247" t="s">
        <v>80</v>
      </c>
      <c r="AV663" s="14" t="s">
        <v>80</v>
      </c>
      <c r="AW663" s="14" t="s">
        <v>33</v>
      </c>
      <c r="AX663" s="14" t="s">
        <v>76</v>
      </c>
      <c r="AY663" s="247" t="s">
        <v>138</v>
      </c>
    </row>
    <row r="664" s="2" customFormat="1" ht="24.15" customHeight="1">
      <c r="A664" s="41"/>
      <c r="B664" s="42"/>
      <c r="C664" s="207" t="s">
        <v>931</v>
      </c>
      <c r="D664" s="207" t="s">
        <v>140</v>
      </c>
      <c r="E664" s="208" t="s">
        <v>932</v>
      </c>
      <c r="F664" s="209" t="s">
        <v>933</v>
      </c>
      <c r="G664" s="210" t="s">
        <v>202</v>
      </c>
      <c r="H664" s="211">
        <v>7.7599999999999998</v>
      </c>
      <c r="I664" s="212"/>
      <c r="J664" s="213">
        <f>ROUND(I664*H664,2)</f>
        <v>0</v>
      </c>
      <c r="K664" s="209" t="s">
        <v>144</v>
      </c>
      <c r="L664" s="47"/>
      <c r="M664" s="214" t="s">
        <v>19</v>
      </c>
      <c r="N664" s="215" t="s">
        <v>43</v>
      </c>
      <c r="O664" s="87"/>
      <c r="P664" s="216">
        <f>O664*H664</f>
        <v>0</v>
      </c>
      <c r="Q664" s="216">
        <v>0</v>
      </c>
      <c r="R664" s="216">
        <f>Q664*H664</f>
        <v>0</v>
      </c>
      <c r="S664" s="216">
        <v>0</v>
      </c>
      <c r="T664" s="217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8" t="s">
        <v>145</v>
      </c>
      <c r="AT664" s="218" t="s">
        <v>140</v>
      </c>
      <c r="AU664" s="218" t="s">
        <v>80</v>
      </c>
      <c r="AY664" s="20" t="s">
        <v>138</v>
      </c>
      <c r="BE664" s="219">
        <f>IF(N664="základní",J664,0)</f>
        <v>0</v>
      </c>
      <c r="BF664" s="219">
        <f>IF(N664="snížená",J664,0)</f>
        <v>0</v>
      </c>
      <c r="BG664" s="219">
        <f>IF(N664="zákl. přenesená",J664,0)</f>
        <v>0</v>
      </c>
      <c r="BH664" s="219">
        <f>IF(N664="sníž. přenesená",J664,0)</f>
        <v>0</v>
      </c>
      <c r="BI664" s="219">
        <f>IF(N664="nulová",J664,0)</f>
        <v>0</v>
      </c>
      <c r="BJ664" s="20" t="s">
        <v>80</v>
      </c>
      <c r="BK664" s="219">
        <f>ROUND(I664*H664,2)</f>
        <v>0</v>
      </c>
      <c r="BL664" s="20" t="s">
        <v>145</v>
      </c>
      <c r="BM664" s="218" t="s">
        <v>934</v>
      </c>
    </row>
    <row r="665" s="2" customFormat="1">
      <c r="A665" s="41"/>
      <c r="B665" s="42"/>
      <c r="C665" s="43"/>
      <c r="D665" s="220" t="s">
        <v>147</v>
      </c>
      <c r="E665" s="43"/>
      <c r="F665" s="221" t="s">
        <v>935</v>
      </c>
      <c r="G665" s="43"/>
      <c r="H665" s="43"/>
      <c r="I665" s="222"/>
      <c r="J665" s="43"/>
      <c r="K665" s="43"/>
      <c r="L665" s="47"/>
      <c r="M665" s="223"/>
      <c r="N665" s="22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147</v>
      </c>
      <c r="AU665" s="20" t="s">
        <v>80</v>
      </c>
    </row>
    <row r="666" s="2" customFormat="1">
      <c r="A666" s="41"/>
      <c r="B666" s="42"/>
      <c r="C666" s="43"/>
      <c r="D666" s="225" t="s">
        <v>149</v>
      </c>
      <c r="E666" s="43"/>
      <c r="F666" s="226" t="s">
        <v>936</v>
      </c>
      <c r="G666" s="43"/>
      <c r="H666" s="43"/>
      <c r="I666" s="222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149</v>
      </c>
      <c r="AU666" s="20" t="s">
        <v>80</v>
      </c>
    </row>
    <row r="667" s="2" customFormat="1" ht="24.15" customHeight="1">
      <c r="A667" s="41"/>
      <c r="B667" s="42"/>
      <c r="C667" s="207" t="s">
        <v>937</v>
      </c>
      <c r="D667" s="207" t="s">
        <v>140</v>
      </c>
      <c r="E667" s="208" t="s">
        <v>938</v>
      </c>
      <c r="F667" s="209" t="s">
        <v>939</v>
      </c>
      <c r="G667" s="210" t="s">
        <v>202</v>
      </c>
      <c r="H667" s="211">
        <v>147.44</v>
      </c>
      <c r="I667" s="212"/>
      <c r="J667" s="213">
        <f>ROUND(I667*H667,2)</f>
        <v>0</v>
      </c>
      <c r="K667" s="209" t="s">
        <v>144</v>
      </c>
      <c r="L667" s="47"/>
      <c r="M667" s="214" t="s">
        <v>19</v>
      </c>
      <c r="N667" s="215" t="s">
        <v>43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</v>
      </c>
      <c r="T667" s="217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145</v>
      </c>
      <c r="AT667" s="218" t="s">
        <v>140</v>
      </c>
      <c r="AU667" s="218" t="s">
        <v>80</v>
      </c>
      <c r="AY667" s="20" t="s">
        <v>138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20" t="s">
        <v>80</v>
      </c>
      <c r="BK667" s="219">
        <f>ROUND(I667*H667,2)</f>
        <v>0</v>
      </c>
      <c r="BL667" s="20" t="s">
        <v>145</v>
      </c>
      <c r="BM667" s="218" t="s">
        <v>940</v>
      </c>
    </row>
    <row r="668" s="2" customFormat="1">
      <c r="A668" s="41"/>
      <c r="B668" s="42"/>
      <c r="C668" s="43"/>
      <c r="D668" s="220" t="s">
        <v>147</v>
      </c>
      <c r="E668" s="43"/>
      <c r="F668" s="221" t="s">
        <v>941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147</v>
      </c>
      <c r="AU668" s="20" t="s">
        <v>80</v>
      </c>
    </row>
    <row r="669" s="2" customFormat="1">
      <c r="A669" s="41"/>
      <c r="B669" s="42"/>
      <c r="C669" s="43"/>
      <c r="D669" s="225" t="s">
        <v>149</v>
      </c>
      <c r="E669" s="43"/>
      <c r="F669" s="226" t="s">
        <v>942</v>
      </c>
      <c r="G669" s="43"/>
      <c r="H669" s="43"/>
      <c r="I669" s="222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149</v>
      </c>
      <c r="AU669" s="20" t="s">
        <v>80</v>
      </c>
    </row>
    <row r="670" s="14" customFormat="1">
      <c r="A670" s="14"/>
      <c r="B670" s="237"/>
      <c r="C670" s="238"/>
      <c r="D670" s="220" t="s">
        <v>151</v>
      </c>
      <c r="E670" s="238"/>
      <c r="F670" s="240" t="s">
        <v>943</v>
      </c>
      <c r="G670" s="238"/>
      <c r="H670" s="241">
        <v>147.44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151</v>
      </c>
      <c r="AU670" s="247" t="s">
        <v>80</v>
      </c>
      <c r="AV670" s="14" t="s">
        <v>80</v>
      </c>
      <c r="AW670" s="14" t="s">
        <v>4</v>
      </c>
      <c r="AX670" s="14" t="s">
        <v>76</v>
      </c>
      <c r="AY670" s="247" t="s">
        <v>138</v>
      </c>
    </row>
    <row r="671" s="2" customFormat="1" ht="37.8" customHeight="1">
      <c r="A671" s="41"/>
      <c r="B671" s="42"/>
      <c r="C671" s="207" t="s">
        <v>944</v>
      </c>
      <c r="D671" s="207" t="s">
        <v>140</v>
      </c>
      <c r="E671" s="208" t="s">
        <v>945</v>
      </c>
      <c r="F671" s="209" t="s">
        <v>946</v>
      </c>
      <c r="G671" s="210" t="s">
        <v>202</v>
      </c>
      <c r="H671" s="211">
        <v>0.40799999999999997</v>
      </c>
      <c r="I671" s="212"/>
      <c r="J671" s="213">
        <f>ROUND(I671*H671,2)</f>
        <v>0</v>
      </c>
      <c r="K671" s="209" t="s">
        <v>144</v>
      </c>
      <c r="L671" s="47"/>
      <c r="M671" s="214" t="s">
        <v>19</v>
      </c>
      <c r="N671" s="215" t="s">
        <v>43</v>
      </c>
      <c r="O671" s="87"/>
      <c r="P671" s="216">
        <f>O671*H671</f>
        <v>0</v>
      </c>
      <c r="Q671" s="216">
        <v>0</v>
      </c>
      <c r="R671" s="216">
        <f>Q671*H671</f>
        <v>0</v>
      </c>
      <c r="S671" s="216">
        <v>0</v>
      </c>
      <c r="T671" s="217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145</v>
      </c>
      <c r="AT671" s="218" t="s">
        <v>140</v>
      </c>
      <c r="AU671" s="218" t="s">
        <v>80</v>
      </c>
      <c r="AY671" s="20" t="s">
        <v>138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20" t="s">
        <v>80</v>
      </c>
      <c r="BK671" s="219">
        <f>ROUND(I671*H671,2)</f>
        <v>0</v>
      </c>
      <c r="BL671" s="20" t="s">
        <v>145</v>
      </c>
      <c r="BM671" s="218" t="s">
        <v>947</v>
      </c>
    </row>
    <row r="672" s="2" customFormat="1">
      <c r="A672" s="41"/>
      <c r="B672" s="42"/>
      <c r="C672" s="43"/>
      <c r="D672" s="220" t="s">
        <v>147</v>
      </c>
      <c r="E672" s="43"/>
      <c r="F672" s="221" t="s">
        <v>948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147</v>
      </c>
      <c r="AU672" s="20" t="s">
        <v>80</v>
      </c>
    </row>
    <row r="673" s="2" customFormat="1">
      <c r="A673" s="41"/>
      <c r="B673" s="42"/>
      <c r="C673" s="43"/>
      <c r="D673" s="225" t="s">
        <v>149</v>
      </c>
      <c r="E673" s="43"/>
      <c r="F673" s="226" t="s">
        <v>949</v>
      </c>
      <c r="G673" s="43"/>
      <c r="H673" s="43"/>
      <c r="I673" s="222"/>
      <c r="J673" s="43"/>
      <c r="K673" s="43"/>
      <c r="L673" s="47"/>
      <c r="M673" s="223"/>
      <c r="N673" s="224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149</v>
      </c>
      <c r="AU673" s="20" t="s">
        <v>80</v>
      </c>
    </row>
    <row r="674" s="14" customFormat="1">
      <c r="A674" s="14"/>
      <c r="B674" s="237"/>
      <c r="C674" s="238"/>
      <c r="D674" s="220" t="s">
        <v>151</v>
      </c>
      <c r="E674" s="239" t="s">
        <v>19</v>
      </c>
      <c r="F674" s="240" t="s">
        <v>950</v>
      </c>
      <c r="G674" s="238"/>
      <c r="H674" s="241">
        <v>0.40799999999999997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151</v>
      </c>
      <c r="AU674" s="247" t="s">
        <v>80</v>
      </c>
      <c r="AV674" s="14" t="s">
        <v>80</v>
      </c>
      <c r="AW674" s="14" t="s">
        <v>33</v>
      </c>
      <c r="AX674" s="14" t="s">
        <v>76</v>
      </c>
      <c r="AY674" s="247" t="s">
        <v>138</v>
      </c>
    </row>
    <row r="675" s="2" customFormat="1" ht="37.8" customHeight="1">
      <c r="A675" s="41"/>
      <c r="B675" s="42"/>
      <c r="C675" s="207" t="s">
        <v>951</v>
      </c>
      <c r="D675" s="207" t="s">
        <v>140</v>
      </c>
      <c r="E675" s="208" t="s">
        <v>952</v>
      </c>
      <c r="F675" s="209" t="s">
        <v>953</v>
      </c>
      <c r="G675" s="210" t="s">
        <v>202</v>
      </c>
      <c r="H675" s="211">
        <v>1.349</v>
      </c>
      <c r="I675" s="212"/>
      <c r="J675" s="213">
        <f>ROUND(I675*H675,2)</f>
        <v>0</v>
      </c>
      <c r="K675" s="209" t="s">
        <v>144</v>
      </c>
      <c r="L675" s="47"/>
      <c r="M675" s="214" t="s">
        <v>19</v>
      </c>
      <c r="N675" s="215" t="s">
        <v>43</v>
      </c>
      <c r="O675" s="87"/>
      <c r="P675" s="216">
        <f>O675*H675</f>
        <v>0</v>
      </c>
      <c r="Q675" s="216">
        <v>0</v>
      </c>
      <c r="R675" s="216">
        <f>Q675*H675</f>
        <v>0</v>
      </c>
      <c r="S675" s="216">
        <v>0</v>
      </c>
      <c r="T675" s="217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145</v>
      </c>
      <c r="AT675" s="218" t="s">
        <v>140</v>
      </c>
      <c r="AU675" s="218" t="s">
        <v>80</v>
      </c>
      <c r="AY675" s="20" t="s">
        <v>138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80</v>
      </c>
      <c r="BK675" s="219">
        <f>ROUND(I675*H675,2)</f>
        <v>0</v>
      </c>
      <c r="BL675" s="20" t="s">
        <v>145</v>
      </c>
      <c r="BM675" s="218" t="s">
        <v>954</v>
      </c>
    </row>
    <row r="676" s="2" customFormat="1">
      <c r="A676" s="41"/>
      <c r="B676" s="42"/>
      <c r="C676" s="43"/>
      <c r="D676" s="220" t="s">
        <v>147</v>
      </c>
      <c r="E676" s="43"/>
      <c r="F676" s="221" t="s">
        <v>955</v>
      </c>
      <c r="G676" s="43"/>
      <c r="H676" s="43"/>
      <c r="I676" s="222"/>
      <c r="J676" s="43"/>
      <c r="K676" s="43"/>
      <c r="L676" s="47"/>
      <c r="M676" s="223"/>
      <c r="N676" s="224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147</v>
      </c>
      <c r="AU676" s="20" t="s">
        <v>80</v>
      </c>
    </row>
    <row r="677" s="2" customFormat="1">
      <c r="A677" s="41"/>
      <c r="B677" s="42"/>
      <c r="C677" s="43"/>
      <c r="D677" s="225" t="s">
        <v>149</v>
      </c>
      <c r="E677" s="43"/>
      <c r="F677" s="226" t="s">
        <v>956</v>
      </c>
      <c r="G677" s="43"/>
      <c r="H677" s="43"/>
      <c r="I677" s="222"/>
      <c r="J677" s="43"/>
      <c r="K677" s="43"/>
      <c r="L677" s="47"/>
      <c r="M677" s="223"/>
      <c r="N677" s="224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149</v>
      </c>
      <c r="AU677" s="20" t="s">
        <v>80</v>
      </c>
    </row>
    <row r="678" s="2" customFormat="1" ht="33" customHeight="1">
      <c r="A678" s="41"/>
      <c r="B678" s="42"/>
      <c r="C678" s="207" t="s">
        <v>957</v>
      </c>
      <c r="D678" s="207" t="s">
        <v>140</v>
      </c>
      <c r="E678" s="208" t="s">
        <v>958</v>
      </c>
      <c r="F678" s="209" t="s">
        <v>959</v>
      </c>
      <c r="G678" s="210" t="s">
        <v>202</v>
      </c>
      <c r="H678" s="211">
        <v>4.8449999999999998</v>
      </c>
      <c r="I678" s="212"/>
      <c r="J678" s="213">
        <f>ROUND(I678*H678,2)</f>
        <v>0</v>
      </c>
      <c r="K678" s="209" t="s">
        <v>144</v>
      </c>
      <c r="L678" s="47"/>
      <c r="M678" s="214" t="s">
        <v>19</v>
      </c>
      <c r="N678" s="215" t="s">
        <v>43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145</v>
      </c>
      <c r="AT678" s="218" t="s">
        <v>140</v>
      </c>
      <c r="AU678" s="218" t="s">
        <v>80</v>
      </c>
      <c r="AY678" s="20" t="s">
        <v>138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80</v>
      </c>
      <c r="BK678" s="219">
        <f>ROUND(I678*H678,2)</f>
        <v>0</v>
      </c>
      <c r="BL678" s="20" t="s">
        <v>145</v>
      </c>
      <c r="BM678" s="218" t="s">
        <v>960</v>
      </c>
    </row>
    <row r="679" s="2" customFormat="1">
      <c r="A679" s="41"/>
      <c r="B679" s="42"/>
      <c r="C679" s="43"/>
      <c r="D679" s="220" t="s">
        <v>147</v>
      </c>
      <c r="E679" s="43"/>
      <c r="F679" s="221" t="s">
        <v>961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147</v>
      </c>
      <c r="AU679" s="20" t="s">
        <v>80</v>
      </c>
    </row>
    <row r="680" s="2" customFormat="1">
      <c r="A680" s="41"/>
      <c r="B680" s="42"/>
      <c r="C680" s="43"/>
      <c r="D680" s="225" t="s">
        <v>149</v>
      </c>
      <c r="E680" s="43"/>
      <c r="F680" s="226" t="s">
        <v>962</v>
      </c>
      <c r="G680" s="43"/>
      <c r="H680" s="43"/>
      <c r="I680" s="222"/>
      <c r="J680" s="43"/>
      <c r="K680" s="43"/>
      <c r="L680" s="47"/>
      <c r="M680" s="223"/>
      <c r="N680" s="22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149</v>
      </c>
      <c r="AU680" s="20" t="s">
        <v>80</v>
      </c>
    </row>
    <row r="681" s="14" customFormat="1">
      <c r="A681" s="14"/>
      <c r="B681" s="237"/>
      <c r="C681" s="238"/>
      <c r="D681" s="220" t="s">
        <v>151</v>
      </c>
      <c r="E681" s="239" t="s">
        <v>19</v>
      </c>
      <c r="F681" s="240" t="s">
        <v>963</v>
      </c>
      <c r="G681" s="238"/>
      <c r="H681" s="241">
        <v>4.8449999999999998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7" t="s">
        <v>151</v>
      </c>
      <c r="AU681" s="247" t="s">
        <v>80</v>
      </c>
      <c r="AV681" s="14" t="s">
        <v>80</v>
      </c>
      <c r="AW681" s="14" t="s">
        <v>33</v>
      </c>
      <c r="AX681" s="14" t="s">
        <v>76</v>
      </c>
      <c r="AY681" s="247" t="s">
        <v>138</v>
      </c>
    </row>
    <row r="682" s="2" customFormat="1" ht="44.25" customHeight="1">
      <c r="A682" s="41"/>
      <c r="B682" s="42"/>
      <c r="C682" s="207" t="s">
        <v>964</v>
      </c>
      <c r="D682" s="207" t="s">
        <v>140</v>
      </c>
      <c r="E682" s="208" t="s">
        <v>965</v>
      </c>
      <c r="F682" s="209" t="s">
        <v>966</v>
      </c>
      <c r="G682" s="210" t="s">
        <v>202</v>
      </c>
      <c r="H682" s="211">
        <v>1.1579999999999999</v>
      </c>
      <c r="I682" s="212"/>
      <c r="J682" s="213">
        <f>ROUND(I682*H682,2)</f>
        <v>0</v>
      </c>
      <c r="K682" s="209" t="s">
        <v>144</v>
      </c>
      <c r="L682" s="47"/>
      <c r="M682" s="214" t="s">
        <v>19</v>
      </c>
      <c r="N682" s="215" t="s">
        <v>43</v>
      </c>
      <c r="O682" s="87"/>
      <c r="P682" s="216">
        <f>O682*H682</f>
        <v>0</v>
      </c>
      <c r="Q682" s="216">
        <v>0</v>
      </c>
      <c r="R682" s="216">
        <f>Q682*H682</f>
        <v>0</v>
      </c>
      <c r="S682" s="216">
        <v>0</v>
      </c>
      <c r="T682" s="217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145</v>
      </c>
      <c r="AT682" s="218" t="s">
        <v>140</v>
      </c>
      <c r="AU682" s="218" t="s">
        <v>80</v>
      </c>
      <c r="AY682" s="20" t="s">
        <v>138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80</v>
      </c>
      <c r="BK682" s="219">
        <f>ROUND(I682*H682,2)</f>
        <v>0</v>
      </c>
      <c r="BL682" s="20" t="s">
        <v>145</v>
      </c>
      <c r="BM682" s="218" t="s">
        <v>967</v>
      </c>
    </row>
    <row r="683" s="2" customFormat="1">
      <c r="A683" s="41"/>
      <c r="B683" s="42"/>
      <c r="C683" s="43"/>
      <c r="D683" s="220" t="s">
        <v>147</v>
      </c>
      <c r="E683" s="43"/>
      <c r="F683" s="221" t="s">
        <v>968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147</v>
      </c>
      <c r="AU683" s="20" t="s">
        <v>80</v>
      </c>
    </row>
    <row r="684" s="2" customFormat="1">
      <c r="A684" s="41"/>
      <c r="B684" s="42"/>
      <c r="C684" s="43"/>
      <c r="D684" s="225" t="s">
        <v>149</v>
      </c>
      <c r="E684" s="43"/>
      <c r="F684" s="226" t="s">
        <v>969</v>
      </c>
      <c r="G684" s="43"/>
      <c r="H684" s="43"/>
      <c r="I684" s="222"/>
      <c r="J684" s="43"/>
      <c r="K684" s="43"/>
      <c r="L684" s="47"/>
      <c r="M684" s="223"/>
      <c r="N684" s="22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149</v>
      </c>
      <c r="AU684" s="20" t="s">
        <v>80</v>
      </c>
    </row>
    <row r="685" s="14" customFormat="1">
      <c r="A685" s="14"/>
      <c r="B685" s="237"/>
      <c r="C685" s="238"/>
      <c r="D685" s="220" t="s">
        <v>151</v>
      </c>
      <c r="E685" s="239" t="s">
        <v>19</v>
      </c>
      <c r="F685" s="240" t="s">
        <v>930</v>
      </c>
      <c r="G685" s="238"/>
      <c r="H685" s="241">
        <v>7.7599999999999998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7" t="s">
        <v>151</v>
      </c>
      <c r="AU685" s="247" t="s">
        <v>80</v>
      </c>
      <c r="AV685" s="14" t="s">
        <v>80</v>
      </c>
      <c r="AW685" s="14" t="s">
        <v>33</v>
      </c>
      <c r="AX685" s="14" t="s">
        <v>71</v>
      </c>
      <c r="AY685" s="247" t="s">
        <v>138</v>
      </c>
    </row>
    <row r="686" s="14" customFormat="1">
      <c r="A686" s="14"/>
      <c r="B686" s="237"/>
      <c r="C686" s="238"/>
      <c r="D686" s="220" t="s">
        <v>151</v>
      </c>
      <c r="E686" s="239" t="s">
        <v>19</v>
      </c>
      <c r="F686" s="240" t="s">
        <v>970</v>
      </c>
      <c r="G686" s="238"/>
      <c r="H686" s="241">
        <v>-0.40799999999999997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7" t="s">
        <v>151</v>
      </c>
      <c r="AU686" s="247" t="s">
        <v>80</v>
      </c>
      <c r="AV686" s="14" t="s">
        <v>80</v>
      </c>
      <c r="AW686" s="14" t="s">
        <v>33</v>
      </c>
      <c r="AX686" s="14" t="s">
        <v>71</v>
      </c>
      <c r="AY686" s="247" t="s">
        <v>138</v>
      </c>
    </row>
    <row r="687" s="14" customFormat="1">
      <c r="A687" s="14"/>
      <c r="B687" s="237"/>
      <c r="C687" s="238"/>
      <c r="D687" s="220" t="s">
        <v>151</v>
      </c>
      <c r="E687" s="239" t="s">
        <v>19</v>
      </c>
      <c r="F687" s="240" t="s">
        <v>971</v>
      </c>
      <c r="G687" s="238"/>
      <c r="H687" s="241">
        <v>-1.349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7" t="s">
        <v>151</v>
      </c>
      <c r="AU687" s="247" t="s">
        <v>80</v>
      </c>
      <c r="AV687" s="14" t="s">
        <v>80</v>
      </c>
      <c r="AW687" s="14" t="s">
        <v>33</v>
      </c>
      <c r="AX687" s="14" t="s">
        <v>71</v>
      </c>
      <c r="AY687" s="247" t="s">
        <v>138</v>
      </c>
    </row>
    <row r="688" s="14" customFormat="1">
      <c r="A688" s="14"/>
      <c r="B688" s="237"/>
      <c r="C688" s="238"/>
      <c r="D688" s="220" t="s">
        <v>151</v>
      </c>
      <c r="E688" s="239" t="s">
        <v>19</v>
      </c>
      <c r="F688" s="240" t="s">
        <v>972</v>
      </c>
      <c r="G688" s="238"/>
      <c r="H688" s="241">
        <v>-4.8449999999999998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151</v>
      </c>
      <c r="AU688" s="247" t="s">
        <v>80</v>
      </c>
      <c r="AV688" s="14" t="s">
        <v>80</v>
      </c>
      <c r="AW688" s="14" t="s">
        <v>33</v>
      </c>
      <c r="AX688" s="14" t="s">
        <v>71</v>
      </c>
      <c r="AY688" s="247" t="s">
        <v>138</v>
      </c>
    </row>
    <row r="689" s="15" customFormat="1">
      <c r="A689" s="15"/>
      <c r="B689" s="248"/>
      <c r="C689" s="249"/>
      <c r="D689" s="220" t="s">
        <v>151</v>
      </c>
      <c r="E689" s="250" t="s">
        <v>19</v>
      </c>
      <c r="F689" s="251" t="s">
        <v>156</v>
      </c>
      <c r="G689" s="249"/>
      <c r="H689" s="252">
        <v>1.1579999999999995</v>
      </c>
      <c r="I689" s="253"/>
      <c r="J689" s="249"/>
      <c r="K689" s="249"/>
      <c r="L689" s="254"/>
      <c r="M689" s="255"/>
      <c r="N689" s="256"/>
      <c r="O689" s="256"/>
      <c r="P689" s="256"/>
      <c r="Q689" s="256"/>
      <c r="R689" s="256"/>
      <c r="S689" s="256"/>
      <c r="T689" s="25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8" t="s">
        <v>151</v>
      </c>
      <c r="AU689" s="258" t="s">
        <v>80</v>
      </c>
      <c r="AV689" s="15" t="s">
        <v>145</v>
      </c>
      <c r="AW689" s="15" t="s">
        <v>33</v>
      </c>
      <c r="AX689" s="15" t="s">
        <v>76</v>
      </c>
      <c r="AY689" s="258" t="s">
        <v>138</v>
      </c>
    </row>
    <row r="690" s="2" customFormat="1" ht="16.5" customHeight="1">
      <c r="A690" s="41"/>
      <c r="B690" s="42"/>
      <c r="C690" s="207" t="s">
        <v>973</v>
      </c>
      <c r="D690" s="207" t="s">
        <v>140</v>
      </c>
      <c r="E690" s="208" t="s">
        <v>974</v>
      </c>
      <c r="F690" s="209" t="s">
        <v>975</v>
      </c>
      <c r="G690" s="210" t="s">
        <v>202</v>
      </c>
      <c r="H690" s="211">
        <v>14.917999999999999</v>
      </c>
      <c r="I690" s="212"/>
      <c r="J690" s="213">
        <f>ROUND(I690*H690,2)</f>
        <v>0</v>
      </c>
      <c r="K690" s="209" t="s">
        <v>144</v>
      </c>
      <c r="L690" s="47"/>
      <c r="M690" s="214" t="s">
        <v>19</v>
      </c>
      <c r="N690" s="215" t="s">
        <v>43</v>
      </c>
      <c r="O690" s="87"/>
      <c r="P690" s="216">
        <f>O690*H690</f>
        <v>0</v>
      </c>
      <c r="Q690" s="216">
        <v>0</v>
      </c>
      <c r="R690" s="216">
        <f>Q690*H690</f>
        <v>0</v>
      </c>
      <c r="S690" s="216">
        <v>0</v>
      </c>
      <c r="T690" s="217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8" t="s">
        <v>145</v>
      </c>
      <c r="AT690" s="218" t="s">
        <v>140</v>
      </c>
      <c r="AU690" s="218" t="s">
        <v>80</v>
      </c>
      <c r="AY690" s="20" t="s">
        <v>138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20" t="s">
        <v>80</v>
      </c>
      <c r="BK690" s="219">
        <f>ROUND(I690*H690,2)</f>
        <v>0</v>
      </c>
      <c r="BL690" s="20" t="s">
        <v>145</v>
      </c>
      <c r="BM690" s="218" t="s">
        <v>976</v>
      </c>
    </row>
    <row r="691" s="2" customFormat="1">
      <c r="A691" s="41"/>
      <c r="B691" s="42"/>
      <c r="C691" s="43"/>
      <c r="D691" s="220" t="s">
        <v>147</v>
      </c>
      <c r="E691" s="43"/>
      <c r="F691" s="221" t="s">
        <v>977</v>
      </c>
      <c r="G691" s="43"/>
      <c r="H691" s="43"/>
      <c r="I691" s="222"/>
      <c r="J691" s="43"/>
      <c r="K691" s="43"/>
      <c r="L691" s="47"/>
      <c r="M691" s="223"/>
      <c r="N691" s="224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147</v>
      </c>
      <c r="AU691" s="20" t="s">
        <v>80</v>
      </c>
    </row>
    <row r="692" s="2" customFormat="1">
      <c r="A692" s="41"/>
      <c r="B692" s="42"/>
      <c r="C692" s="43"/>
      <c r="D692" s="225" t="s">
        <v>149</v>
      </c>
      <c r="E692" s="43"/>
      <c r="F692" s="226" t="s">
        <v>978</v>
      </c>
      <c r="G692" s="43"/>
      <c r="H692" s="43"/>
      <c r="I692" s="222"/>
      <c r="J692" s="43"/>
      <c r="K692" s="43"/>
      <c r="L692" s="47"/>
      <c r="M692" s="223"/>
      <c r="N692" s="224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149</v>
      </c>
      <c r="AU692" s="20" t="s">
        <v>80</v>
      </c>
    </row>
    <row r="693" s="2" customFormat="1" ht="24.15" customHeight="1">
      <c r="A693" s="41"/>
      <c r="B693" s="42"/>
      <c r="C693" s="207" t="s">
        <v>979</v>
      </c>
      <c r="D693" s="207" t="s">
        <v>140</v>
      </c>
      <c r="E693" s="208" t="s">
        <v>980</v>
      </c>
      <c r="F693" s="209" t="s">
        <v>981</v>
      </c>
      <c r="G693" s="210" t="s">
        <v>202</v>
      </c>
      <c r="H693" s="211">
        <v>74.590000000000003</v>
      </c>
      <c r="I693" s="212"/>
      <c r="J693" s="213">
        <f>ROUND(I693*H693,2)</f>
        <v>0</v>
      </c>
      <c r="K693" s="209" t="s">
        <v>144</v>
      </c>
      <c r="L693" s="47"/>
      <c r="M693" s="214" t="s">
        <v>19</v>
      </c>
      <c r="N693" s="215" t="s">
        <v>43</v>
      </c>
      <c r="O693" s="87"/>
      <c r="P693" s="216">
        <f>O693*H693</f>
        <v>0</v>
      </c>
      <c r="Q693" s="216">
        <v>0</v>
      </c>
      <c r="R693" s="216">
        <f>Q693*H693</f>
        <v>0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145</v>
      </c>
      <c r="AT693" s="218" t="s">
        <v>140</v>
      </c>
      <c r="AU693" s="218" t="s">
        <v>80</v>
      </c>
      <c r="AY693" s="20" t="s">
        <v>138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80</v>
      </c>
      <c r="BK693" s="219">
        <f>ROUND(I693*H693,2)</f>
        <v>0</v>
      </c>
      <c r="BL693" s="20" t="s">
        <v>145</v>
      </c>
      <c r="BM693" s="218" t="s">
        <v>982</v>
      </c>
    </row>
    <row r="694" s="2" customFormat="1">
      <c r="A694" s="41"/>
      <c r="B694" s="42"/>
      <c r="C694" s="43"/>
      <c r="D694" s="220" t="s">
        <v>147</v>
      </c>
      <c r="E694" s="43"/>
      <c r="F694" s="221" t="s">
        <v>983</v>
      </c>
      <c r="G694" s="43"/>
      <c r="H694" s="43"/>
      <c r="I694" s="222"/>
      <c r="J694" s="43"/>
      <c r="K694" s="43"/>
      <c r="L694" s="47"/>
      <c r="M694" s="223"/>
      <c r="N694" s="22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147</v>
      </c>
      <c r="AU694" s="20" t="s">
        <v>80</v>
      </c>
    </row>
    <row r="695" s="2" customFormat="1">
      <c r="A695" s="41"/>
      <c r="B695" s="42"/>
      <c r="C695" s="43"/>
      <c r="D695" s="225" t="s">
        <v>149</v>
      </c>
      <c r="E695" s="43"/>
      <c r="F695" s="226" t="s">
        <v>984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149</v>
      </c>
      <c r="AU695" s="20" t="s">
        <v>80</v>
      </c>
    </row>
    <row r="696" s="14" customFormat="1">
      <c r="A696" s="14"/>
      <c r="B696" s="237"/>
      <c r="C696" s="238"/>
      <c r="D696" s="220" t="s">
        <v>151</v>
      </c>
      <c r="E696" s="238"/>
      <c r="F696" s="240" t="s">
        <v>985</v>
      </c>
      <c r="G696" s="238"/>
      <c r="H696" s="241">
        <v>74.590000000000003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7" t="s">
        <v>151</v>
      </c>
      <c r="AU696" s="247" t="s">
        <v>80</v>
      </c>
      <c r="AV696" s="14" t="s">
        <v>80</v>
      </c>
      <c r="AW696" s="14" t="s">
        <v>4</v>
      </c>
      <c r="AX696" s="14" t="s">
        <v>76</v>
      </c>
      <c r="AY696" s="247" t="s">
        <v>138</v>
      </c>
    </row>
    <row r="697" s="2" customFormat="1" ht="24.15" customHeight="1">
      <c r="A697" s="41"/>
      <c r="B697" s="42"/>
      <c r="C697" s="207" t="s">
        <v>986</v>
      </c>
      <c r="D697" s="207" t="s">
        <v>140</v>
      </c>
      <c r="E697" s="208" t="s">
        <v>987</v>
      </c>
      <c r="F697" s="209" t="s">
        <v>988</v>
      </c>
      <c r="G697" s="210" t="s">
        <v>202</v>
      </c>
      <c r="H697" s="211">
        <v>14.917999999999999</v>
      </c>
      <c r="I697" s="212"/>
      <c r="J697" s="213">
        <f>ROUND(I697*H697,2)</f>
        <v>0</v>
      </c>
      <c r="K697" s="209" t="s">
        <v>144</v>
      </c>
      <c r="L697" s="47"/>
      <c r="M697" s="214" t="s">
        <v>19</v>
      </c>
      <c r="N697" s="215" t="s">
        <v>43</v>
      </c>
      <c r="O697" s="87"/>
      <c r="P697" s="216">
        <f>O697*H697</f>
        <v>0</v>
      </c>
      <c r="Q697" s="216">
        <v>0</v>
      </c>
      <c r="R697" s="216">
        <f>Q697*H697</f>
        <v>0</v>
      </c>
      <c r="S697" s="216">
        <v>0</v>
      </c>
      <c r="T697" s="217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18" t="s">
        <v>145</v>
      </c>
      <c r="AT697" s="218" t="s">
        <v>140</v>
      </c>
      <c r="AU697" s="218" t="s">
        <v>80</v>
      </c>
      <c r="AY697" s="20" t="s">
        <v>138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20" t="s">
        <v>80</v>
      </c>
      <c r="BK697" s="219">
        <f>ROUND(I697*H697,2)</f>
        <v>0</v>
      </c>
      <c r="BL697" s="20" t="s">
        <v>145</v>
      </c>
      <c r="BM697" s="218" t="s">
        <v>989</v>
      </c>
    </row>
    <row r="698" s="2" customFormat="1">
      <c r="A698" s="41"/>
      <c r="B698" s="42"/>
      <c r="C698" s="43"/>
      <c r="D698" s="220" t="s">
        <v>147</v>
      </c>
      <c r="E698" s="43"/>
      <c r="F698" s="221" t="s">
        <v>990</v>
      </c>
      <c r="G698" s="43"/>
      <c r="H698" s="43"/>
      <c r="I698" s="222"/>
      <c r="J698" s="43"/>
      <c r="K698" s="43"/>
      <c r="L698" s="47"/>
      <c r="M698" s="223"/>
      <c r="N698" s="22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147</v>
      </c>
      <c r="AU698" s="20" t="s">
        <v>80</v>
      </c>
    </row>
    <row r="699" s="2" customFormat="1">
      <c r="A699" s="41"/>
      <c r="B699" s="42"/>
      <c r="C699" s="43"/>
      <c r="D699" s="225" t="s">
        <v>149</v>
      </c>
      <c r="E699" s="43"/>
      <c r="F699" s="226" t="s">
        <v>991</v>
      </c>
      <c r="G699" s="43"/>
      <c r="H699" s="43"/>
      <c r="I699" s="222"/>
      <c r="J699" s="43"/>
      <c r="K699" s="43"/>
      <c r="L699" s="47"/>
      <c r="M699" s="223"/>
      <c r="N699" s="224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149</v>
      </c>
      <c r="AU699" s="20" t="s">
        <v>80</v>
      </c>
    </row>
    <row r="700" s="2" customFormat="1">
      <c r="A700" s="41"/>
      <c r="B700" s="42"/>
      <c r="C700" s="43"/>
      <c r="D700" s="220" t="s">
        <v>746</v>
      </c>
      <c r="E700" s="43"/>
      <c r="F700" s="280" t="s">
        <v>992</v>
      </c>
      <c r="G700" s="43"/>
      <c r="H700" s="43"/>
      <c r="I700" s="222"/>
      <c r="J700" s="43"/>
      <c r="K700" s="43"/>
      <c r="L700" s="47"/>
      <c r="M700" s="223"/>
      <c r="N700" s="224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746</v>
      </c>
      <c r="AU700" s="20" t="s">
        <v>80</v>
      </c>
    </row>
    <row r="701" s="12" customFormat="1" ht="22.8" customHeight="1">
      <c r="A701" s="12"/>
      <c r="B701" s="191"/>
      <c r="C701" s="192"/>
      <c r="D701" s="193" t="s">
        <v>70</v>
      </c>
      <c r="E701" s="205" t="s">
        <v>993</v>
      </c>
      <c r="F701" s="205" t="s">
        <v>994</v>
      </c>
      <c r="G701" s="192"/>
      <c r="H701" s="192"/>
      <c r="I701" s="195"/>
      <c r="J701" s="206">
        <f>BK701</f>
        <v>0</v>
      </c>
      <c r="K701" s="192"/>
      <c r="L701" s="197"/>
      <c r="M701" s="198"/>
      <c r="N701" s="199"/>
      <c r="O701" s="199"/>
      <c r="P701" s="200">
        <f>SUM(P702:P704)</f>
        <v>0</v>
      </c>
      <c r="Q701" s="199"/>
      <c r="R701" s="200">
        <f>SUM(R702:R704)</f>
        <v>0</v>
      </c>
      <c r="S701" s="199"/>
      <c r="T701" s="201">
        <f>SUM(T702:T704)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02" t="s">
        <v>76</v>
      </c>
      <c r="AT701" s="203" t="s">
        <v>70</v>
      </c>
      <c r="AU701" s="203" t="s">
        <v>76</v>
      </c>
      <c r="AY701" s="202" t="s">
        <v>138</v>
      </c>
      <c r="BK701" s="204">
        <f>SUM(BK702:BK704)</f>
        <v>0</v>
      </c>
    </row>
    <row r="702" s="2" customFormat="1" ht="24.15" customHeight="1">
      <c r="A702" s="41"/>
      <c r="B702" s="42"/>
      <c r="C702" s="207" t="s">
        <v>995</v>
      </c>
      <c r="D702" s="207" t="s">
        <v>140</v>
      </c>
      <c r="E702" s="208" t="s">
        <v>996</v>
      </c>
      <c r="F702" s="209" t="s">
        <v>997</v>
      </c>
      <c r="G702" s="210" t="s">
        <v>202</v>
      </c>
      <c r="H702" s="211">
        <v>241.68799999999999</v>
      </c>
      <c r="I702" s="212"/>
      <c r="J702" s="213">
        <f>ROUND(I702*H702,2)</f>
        <v>0</v>
      </c>
      <c r="K702" s="209" t="s">
        <v>144</v>
      </c>
      <c r="L702" s="47"/>
      <c r="M702" s="214" t="s">
        <v>19</v>
      </c>
      <c r="N702" s="215" t="s">
        <v>43</v>
      </c>
      <c r="O702" s="87"/>
      <c r="P702" s="216">
        <f>O702*H702</f>
        <v>0</v>
      </c>
      <c r="Q702" s="216">
        <v>0</v>
      </c>
      <c r="R702" s="216">
        <f>Q702*H702</f>
        <v>0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145</v>
      </c>
      <c r="AT702" s="218" t="s">
        <v>140</v>
      </c>
      <c r="AU702" s="218" t="s">
        <v>80</v>
      </c>
      <c r="AY702" s="20" t="s">
        <v>138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80</v>
      </c>
      <c r="BK702" s="219">
        <f>ROUND(I702*H702,2)</f>
        <v>0</v>
      </c>
      <c r="BL702" s="20" t="s">
        <v>145</v>
      </c>
      <c r="BM702" s="218" t="s">
        <v>998</v>
      </c>
    </row>
    <row r="703" s="2" customFormat="1">
      <c r="A703" s="41"/>
      <c r="B703" s="42"/>
      <c r="C703" s="43"/>
      <c r="D703" s="220" t="s">
        <v>147</v>
      </c>
      <c r="E703" s="43"/>
      <c r="F703" s="221" t="s">
        <v>999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147</v>
      </c>
      <c r="AU703" s="20" t="s">
        <v>80</v>
      </c>
    </row>
    <row r="704" s="2" customFormat="1">
      <c r="A704" s="41"/>
      <c r="B704" s="42"/>
      <c r="C704" s="43"/>
      <c r="D704" s="225" t="s">
        <v>149</v>
      </c>
      <c r="E704" s="43"/>
      <c r="F704" s="226" t="s">
        <v>1000</v>
      </c>
      <c r="G704" s="43"/>
      <c r="H704" s="43"/>
      <c r="I704" s="222"/>
      <c r="J704" s="43"/>
      <c r="K704" s="43"/>
      <c r="L704" s="47"/>
      <c r="M704" s="223"/>
      <c r="N704" s="224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149</v>
      </c>
      <c r="AU704" s="20" t="s">
        <v>80</v>
      </c>
    </row>
    <row r="705" s="12" customFormat="1" ht="25.92" customHeight="1">
      <c r="A705" s="12"/>
      <c r="B705" s="191"/>
      <c r="C705" s="192"/>
      <c r="D705" s="193" t="s">
        <v>70</v>
      </c>
      <c r="E705" s="194" t="s">
        <v>1001</v>
      </c>
      <c r="F705" s="194" t="s">
        <v>1002</v>
      </c>
      <c r="G705" s="192"/>
      <c r="H705" s="192"/>
      <c r="I705" s="195"/>
      <c r="J705" s="196">
        <f>BK705</f>
        <v>0</v>
      </c>
      <c r="K705" s="192"/>
      <c r="L705" s="197"/>
      <c r="M705" s="198"/>
      <c r="N705" s="199"/>
      <c r="O705" s="199"/>
      <c r="P705" s="200">
        <f>P706+P741+P791+P818+P827+P840+P890+P961+P986+P1017+P1039+P1053+P1080+P1101</f>
        <v>0</v>
      </c>
      <c r="Q705" s="199"/>
      <c r="R705" s="200">
        <f>R706+R741+R791+R818+R827+R840+R890+R961+R986+R1017+R1039+R1053+R1080+R1101</f>
        <v>3.0500234500000003</v>
      </c>
      <c r="S705" s="199"/>
      <c r="T705" s="201">
        <f>T706+T741+T791+T818+T827+T840+T890+T961+T986+T1017+T1039+T1053+T1080+T1101</f>
        <v>0.19319345000000002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02" t="s">
        <v>80</v>
      </c>
      <c r="AT705" s="203" t="s">
        <v>70</v>
      </c>
      <c r="AU705" s="203" t="s">
        <v>71</v>
      </c>
      <c r="AY705" s="202" t="s">
        <v>138</v>
      </c>
      <c r="BK705" s="204">
        <f>BK706+BK741+BK791+BK818+BK827+BK840+BK890+BK961+BK986+BK1017+BK1039+BK1053+BK1080+BK1101</f>
        <v>0</v>
      </c>
    </row>
    <row r="706" s="12" customFormat="1" ht="22.8" customHeight="1">
      <c r="A706" s="12"/>
      <c r="B706" s="191"/>
      <c r="C706" s="192"/>
      <c r="D706" s="193" t="s">
        <v>70</v>
      </c>
      <c r="E706" s="205" t="s">
        <v>1003</v>
      </c>
      <c r="F706" s="205" t="s">
        <v>1004</v>
      </c>
      <c r="G706" s="192"/>
      <c r="H706" s="192"/>
      <c r="I706" s="195"/>
      <c r="J706" s="206">
        <f>BK706</f>
        <v>0</v>
      </c>
      <c r="K706" s="192"/>
      <c r="L706" s="197"/>
      <c r="M706" s="198"/>
      <c r="N706" s="199"/>
      <c r="O706" s="199"/>
      <c r="P706" s="200">
        <f>SUM(P707:P740)</f>
        <v>0</v>
      </c>
      <c r="Q706" s="199"/>
      <c r="R706" s="200">
        <f>SUM(R707:R740)</f>
        <v>1.42054952</v>
      </c>
      <c r="S706" s="199"/>
      <c r="T706" s="201">
        <f>SUM(T707:T740)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02" t="s">
        <v>80</v>
      </c>
      <c r="AT706" s="203" t="s">
        <v>70</v>
      </c>
      <c r="AU706" s="203" t="s">
        <v>76</v>
      </c>
      <c r="AY706" s="202" t="s">
        <v>138</v>
      </c>
      <c r="BK706" s="204">
        <f>SUM(BK707:BK740)</f>
        <v>0</v>
      </c>
    </row>
    <row r="707" s="2" customFormat="1" ht="16.5" customHeight="1">
      <c r="A707" s="41"/>
      <c r="B707" s="42"/>
      <c r="C707" s="207" t="s">
        <v>1005</v>
      </c>
      <c r="D707" s="207" t="s">
        <v>140</v>
      </c>
      <c r="E707" s="208" t="s">
        <v>1006</v>
      </c>
      <c r="F707" s="209" t="s">
        <v>1007</v>
      </c>
      <c r="G707" s="210" t="s">
        <v>143</v>
      </c>
      <c r="H707" s="211">
        <v>33.378</v>
      </c>
      <c r="I707" s="212"/>
      <c r="J707" s="213">
        <f>ROUND(I707*H707,2)</f>
        <v>0</v>
      </c>
      <c r="K707" s="209" t="s">
        <v>144</v>
      </c>
      <c r="L707" s="47"/>
      <c r="M707" s="214" t="s">
        <v>19</v>
      </c>
      <c r="N707" s="215" t="s">
        <v>43</v>
      </c>
      <c r="O707" s="87"/>
      <c r="P707" s="216">
        <f>O707*H707</f>
        <v>0</v>
      </c>
      <c r="Q707" s="216">
        <v>0</v>
      </c>
      <c r="R707" s="216">
        <f>Q707*H707</f>
        <v>0</v>
      </c>
      <c r="S707" s="216">
        <v>0</v>
      </c>
      <c r="T707" s="217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18" t="s">
        <v>259</v>
      </c>
      <c r="AT707" s="218" t="s">
        <v>140</v>
      </c>
      <c r="AU707" s="218" t="s">
        <v>80</v>
      </c>
      <c r="AY707" s="20" t="s">
        <v>138</v>
      </c>
      <c r="BE707" s="219">
        <f>IF(N707="základní",J707,0)</f>
        <v>0</v>
      </c>
      <c r="BF707" s="219">
        <f>IF(N707="snížená",J707,0)</f>
        <v>0</v>
      </c>
      <c r="BG707" s="219">
        <f>IF(N707="zákl. přenesená",J707,0)</f>
        <v>0</v>
      </c>
      <c r="BH707" s="219">
        <f>IF(N707="sníž. přenesená",J707,0)</f>
        <v>0</v>
      </c>
      <c r="BI707" s="219">
        <f>IF(N707="nulová",J707,0)</f>
        <v>0</v>
      </c>
      <c r="BJ707" s="20" t="s">
        <v>80</v>
      </c>
      <c r="BK707" s="219">
        <f>ROUND(I707*H707,2)</f>
        <v>0</v>
      </c>
      <c r="BL707" s="20" t="s">
        <v>259</v>
      </c>
      <c r="BM707" s="218" t="s">
        <v>1008</v>
      </c>
    </row>
    <row r="708" s="2" customFormat="1">
      <c r="A708" s="41"/>
      <c r="B708" s="42"/>
      <c r="C708" s="43"/>
      <c r="D708" s="220" t="s">
        <v>147</v>
      </c>
      <c r="E708" s="43"/>
      <c r="F708" s="221" t="s">
        <v>1009</v>
      </c>
      <c r="G708" s="43"/>
      <c r="H708" s="43"/>
      <c r="I708" s="222"/>
      <c r="J708" s="43"/>
      <c r="K708" s="43"/>
      <c r="L708" s="47"/>
      <c r="M708" s="223"/>
      <c r="N708" s="224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147</v>
      </c>
      <c r="AU708" s="20" t="s">
        <v>80</v>
      </c>
    </row>
    <row r="709" s="2" customFormat="1">
      <c r="A709" s="41"/>
      <c r="B709" s="42"/>
      <c r="C709" s="43"/>
      <c r="D709" s="225" t="s">
        <v>149</v>
      </c>
      <c r="E709" s="43"/>
      <c r="F709" s="226" t="s">
        <v>1010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149</v>
      </c>
      <c r="AU709" s="20" t="s">
        <v>80</v>
      </c>
    </row>
    <row r="710" s="13" customFormat="1">
      <c r="A710" s="13"/>
      <c r="B710" s="227"/>
      <c r="C710" s="228"/>
      <c r="D710" s="220" t="s">
        <v>151</v>
      </c>
      <c r="E710" s="229" t="s">
        <v>19</v>
      </c>
      <c r="F710" s="230" t="s">
        <v>708</v>
      </c>
      <c r="G710" s="228"/>
      <c r="H710" s="229" t="s">
        <v>19</v>
      </c>
      <c r="I710" s="231"/>
      <c r="J710" s="228"/>
      <c r="K710" s="228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151</v>
      </c>
      <c r="AU710" s="236" t="s">
        <v>80</v>
      </c>
      <c r="AV710" s="13" t="s">
        <v>76</v>
      </c>
      <c r="AW710" s="13" t="s">
        <v>33</v>
      </c>
      <c r="AX710" s="13" t="s">
        <v>71</v>
      </c>
      <c r="AY710" s="236" t="s">
        <v>138</v>
      </c>
    </row>
    <row r="711" s="14" customFormat="1">
      <c r="A711" s="14"/>
      <c r="B711" s="237"/>
      <c r="C711" s="238"/>
      <c r="D711" s="220" t="s">
        <v>151</v>
      </c>
      <c r="E711" s="239" t="s">
        <v>19</v>
      </c>
      <c r="F711" s="240" t="s">
        <v>229</v>
      </c>
      <c r="G711" s="238"/>
      <c r="H711" s="241">
        <v>10.962</v>
      </c>
      <c r="I711" s="242"/>
      <c r="J711" s="238"/>
      <c r="K711" s="238"/>
      <c r="L711" s="243"/>
      <c r="M711" s="244"/>
      <c r="N711" s="245"/>
      <c r="O711" s="245"/>
      <c r="P711" s="245"/>
      <c r="Q711" s="245"/>
      <c r="R711" s="245"/>
      <c r="S711" s="245"/>
      <c r="T711" s="24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7" t="s">
        <v>151</v>
      </c>
      <c r="AU711" s="247" t="s">
        <v>80</v>
      </c>
      <c r="AV711" s="14" t="s">
        <v>80</v>
      </c>
      <c r="AW711" s="14" t="s">
        <v>33</v>
      </c>
      <c r="AX711" s="14" t="s">
        <v>71</v>
      </c>
      <c r="AY711" s="247" t="s">
        <v>138</v>
      </c>
    </row>
    <row r="712" s="14" customFormat="1">
      <c r="A712" s="14"/>
      <c r="B712" s="237"/>
      <c r="C712" s="238"/>
      <c r="D712" s="220" t="s">
        <v>151</v>
      </c>
      <c r="E712" s="239" t="s">
        <v>19</v>
      </c>
      <c r="F712" s="240" t="s">
        <v>1011</v>
      </c>
      <c r="G712" s="238"/>
      <c r="H712" s="241">
        <v>12.516</v>
      </c>
      <c r="I712" s="242"/>
      <c r="J712" s="238"/>
      <c r="K712" s="238"/>
      <c r="L712" s="243"/>
      <c r="M712" s="244"/>
      <c r="N712" s="245"/>
      <c r="O712" s="245"/>
      <c r="P712" s="245"/>
      <c r="Q712" s="245"/>
      <c r="R712" s="245"/>
      <c r="S712" s="245"/>
      <c r="T712" s="24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7" t="s">
        <v>151</v>
      </c>
      <c r="AU712" s="247" t="s">
        <v>80</v>
      </c>
      <c r="AV712" s="14" t="s">
        <v>80</v>
      </c>
      <c r="AW712" s="14" t="s">
        <v>33</v>
      </c>
      <c r="AX712" s="14" t="s">
        <v>71</v>
      </c>
      <c r="AY712" s="247" t="s">
        <v>138</v>
      </c>
    </row>
    <row r="713" s="13" customFormat="1">
      <c r="A713" s="13"/>
      <c r="B713" s="227"/>
      <c r="C713" s="228"/>
      <c r="D713" s="220" t="s">
        <v>151</v>
      </c>
      <c r="E713" s="229" t="s">
        <v>19</v>
      </c>
      <c r="F713" s="230" t="s">
        <v>710</v>
      </c>
      <c r="G713" s="228"/>
      <c r="H713" s="229" t="s">
        <v>19</v>
      </c>
      <c r="I713" s="231"/>
      <c r="J713" s="228"/>
      <c r="K713" s="228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151</v>
      </c>
      <c r="AU713" s="236" t="s">
        <v>80</v>
      </c>
      <c r="AV713" s="13" t="s">
        <v>76</v>
      </c>
      <c r="AW713" s="13" t="s">
        <v>33</v>
      </c>
      <c r="AX713" s="13" t="s">
        <v>71</v>
      </c>
      <c r="AY713" s="236" t="s">
        <v>138</v>
      </c>
    </row>
    <row r="714" s="14" customFormat="1">
      <c r="A714" s="14"/>
      <c r="B714" s="237"/>
      <c r="C714" s="238"/>
      <c r="D714" s="220" t="s">
        <v>151</v>
      </c>
      <c r="E714" s="239" t="s">
        <v>19</v>
      </c>
      <c r="F714" s="240" t="s">
        <v>719</v>
      </c>
      <c r="G714" s="238"/>
      <c r="H714" s="241">
        <v>9.9000000000000004</v>
      </c>
      <c r="I714" s="242"/>
      <c r="J714" s="238"/>
      <c r="K714" s="238"/>
      <c r="L714" s="243"/>
      <c r="M714" s="244"/>
      <c r="N714" s="245"/>
      <c r="O714" s="245"/>
      <c r="P714" s="245"/>
      <c r="Q714" s="245"/>
      <c r="R714" s="245"/>
      <c r="S714" s="245"/>
      <c r="T714" s="24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7" t="s">
        <v>151</v>
      </c>
      <c r="AU714" s="247" t="s">
        <v>80</v>
      </c>
      <c r="AV714" s="14" t="s">
        <v>80</v>
      </c>
      <c r="AW714" s="14" t="s">
        <v>33</v>
      </c>
      <c r="AX714" s="14" t="s">
        <v>71</v>
      </c>
      <c r="AY714" s="247" t="s">
        <v>138</v>
      </c>
    </row>
    <row r="715" s="15" customFormat="1">
      <c r="A715" s="15"/>
      <c r="B715" s="248"/>
      <c r="C715" s="249"/>
      <c r="D715" s="220" t="s">
        <v>151</v>
      </c>
      <c r="E715" s="250" t="s">
        <v>19</v>
      </c>
      <c r="F715" s="251" t="s">
        <v>156</v>
      </c>
      <c r="G715" s="249"/>
      <c r="H715" s="252">
        <v>33.378</v>
      </c>
      <c r="I715" s="253"/>
      <c r="J715" s="249"/>
      <c r="K715" s="249"/>
      <c r="L715" s="254"/>
      <c r="M715" s="255"/>
      <c r="N715" s="256"/>
      <c r="O715" s="256"/>
      <c r="P715" s="256"/>
      <c r="Q715" s="256"/>
      <c r="R715" s="256"/>
      <c r="S715" s="256"/>
      <c r="T715" s="25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8" t="s">
        <v>151</v>
      </c>
      <c r="AU715" s="258" t="s">
        <v>80</v>
      </c>
      <c r="AV715" s="15" t="s">
        <v>145</v>
      </c>
      <c r="AW715" s="15" t="s">
        <v>33</v>
      </c>
      <c r="AX715" s="15" t="s">
        <v>76</v>
      </c>
      <c r="AY715" s="258" t="s">
        <v>138</v>
      </c>
    </row>
    <row r="716" s="2" customFormat="1" ht="16.5" customHeight="1">
      <c r="A716" s="41"/>
      <c r="B716" s="42"/>
      <c r="C716" s="207" t="s">
        <v>1012</v>
      </c>
      <c r="D716" s="207" t="s">
        <v>140</v>
      </c>
      <c r="E716" s="208" t="s">
        <v>1013</v>
      </c>
      <c r="F716" s="209" t="s">
        <v>1014</v>
      </c>
      <c r="G716" s="210" t="s">
        <v>143</v>
      </c>
      <c r="H716" s="211">
        <v>25.384</v>
      </c>
      <c r="I716" s="212"/>
      <c r="J716" s="213">
        <f>ROUND(I716*H716,2)</f>
        <v>0</v>
      </c>
      <c r="K716" s="209" t="s">
        <v>144</v>
      </c>
      <c r="L716" s="47"/>
      <c r="M716" s="214" t="s">
        <v>19</v>
      </c>
      <c r="N716" s="215" t="s">
        <v>43</v>
      </c>
      <c r="O716" s="87"/>
      <c r="P716" s="216">
        <f>O716*H716</f>
        <v>0</v>
      </c>
      <c r="Q716" s="216">
        <v>0</v>
      </c>
      <c r="R716" s="216">
        <f>Q716*H716</f>
        <v>0</v>
      </c>
      <c r="S716" s="216">
        <v>0</v>
      </c>
      <c r="T716" s="217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8" t="s">
        <v>259</v>
      </c>
      <c r="AT716" s="218" t="s">
        <v>140</v>
      </c>
      <c r="AU716" s="218" t="s">
        <v>80</v>
      </c>
      <c r="AY716" s="20" t="s">
        <v>138</v>
      </c>
      <c r="BE716" s="219">
        <f>IF(N716="základní",J716,0)</f>
        <v>0</v>
      </c>
      <c r="BF716" s="219">
        <f>IF(N716="snížená",J716,0)</f>
        <v>0</v>
      </c>
      <c r="BG716" s="219">
        <f>IF(N716="zákl. přenesená",J716,0)</f>
        <v>0</v>
      </c>
      <c r="BH716" s="219">
        <f>IF(N716="sníž. přenesená",J716,0)</f>
        <v>0</v>
      </c>
      <c r="BI716" s="219">
        <f>IF(N716="nulová",J716,0)</f>
        <v>0</v>
      </c>
      <c r="BJ716" s="20" t="s">
        <v>80</v>
      </c>
      <c r="BK716" s="219">
        <f>ROUND(I716*H716,2)</f>
        <v>0</v>
      </c>
      <c r="BL716" s="20" t="s">
        <v>259</v>
      </c>
      <c r="BM716" s="218" t="s">
        <v>1015</v>
      </c>
    </row>
    <row r="717" s="2" customFormat="1">
      <c r="A717" s="41"/>
      <c r="B717" s="42"/>
      <c r="C717" s="43"/>
      <c r="D717" s="220" t="s">
        <v>147</v>
      </c>
      <c r="E717" s="43"/>
      <c r="F717" s="221" t="s">
        <v>1016</v>
      </c>
      <c r="G717" s="43"/>
      <c r="H717" s="43"/>
      <c r="I717" s="222"/>
      <c r="J717" s="43"/>
      <c r="K717" s="43"/>
      <c r="L717" s="47"/>
      <c r="M717" s="223"/>
      <c r="N717" s="224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147</v>
      </c>
      <c r="AU717" s="20" t="s">
        <v>80</v>
      </c>
    </row>
    <row r="718" s="2" customFormat="1">
      <c r="A718" s="41"/>
      <c r="B718" s="42"/>
      <c r="C718" s="43"/>
      <c r="D718" s="225" t="s">
        <v>149</v>
      </c>
      <c r="E718" s="43"/>
      <c r="F718" s="226" t="s">
        <v>1017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149</v>
      </c>
      <c r="AU718" s="20" t="s">
        <v>80</v>
      </c>
    </row>
    <row r="719" s="14" customFormat="1">
      <c r="A719" s="14"/>
      <c r="B719" s="237"/>
      <c r="C719" s="238"/>
      <c r="D719" s="220" t="s">
        <v>151</v>
      </c>
      <c r="E719" s="239" t="s">
        <v>19</v>
      </c>
      <c r="F719" s="240" t="s">
        <v>1018</v>
      </c>
      <c r="G719" s="238"/>
      <c r="H719" s="241">
        <v>25.384</v>
      </c>
      <c r="I719" s="242"/>
      <c r="J719" s="238"/>
      <c r="K719" s="238"/>
      <c r="L719" s="243"/>
      <c r="M719" s="244"/>
      <c r="N719" s="245"/>
      <c r="O719" s="245"/>
      <c r="P719" s="245"/>
      <c r="Q719" s="245"/>
      <c r="R719" s="245"/>
      <c r="S719" s="245"/>
      <c r="T719" s="24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7" t="s">
        <v>151</v>
      </c>
      <c r="AU719" s="247" t="s">
        <v>80</v>
      </c>
      <c r="AV719" s="14" t="s">
        <v>80</v>
      </c>
      <c r="AW719" s="14" t="s">
        <v>33</v>
      </c>
      <c r="AX719" s="14" t="s">
        <v>76</v>
      </c>
      <c r="AY719" s="247" t="s">
        <v>138</v>
      </c>
    </row>
    <row r="720" s="2" customFormat="1" ht="24.15" customHeight="1">
      <c r="A720" s="41"/>
      <c r="B720" s="42"/>
      <c r="C720" s="270" t="s">
        <v>1019</v>
      </c>
      <c r="D720" s="270" t="s">
        <v>511</v>
      </c>
      <c r="E720" s="271" t="s">
        <v>1020</v>
      </c>
      <c r="F720" s="272" t="s">
        <v>1021</v>
      </c>
      <c r="G720" s="273" t="s">
        <v>1022</v>
      </c>
      <c r="H720" s="274">
        <v>2.9380000000000002</v>
      </c>
      <c r="I720" s="275"/>
      <c r="J720" s="276">
        <f>ROUND(I720*H720,2)</f>
        <v>0</v>
      </c>
      <c r="K720" s="272" t="s">
        <v>514</v>
      </c>
      <c r="L720" s="277"/>
      <c r="M720" s="278" t="s">
        <v>19</v>
      </c>
      <c r="N720" s="279" t="s">
        <v>43</v>
      </c>
      <c r="O720" s="87"/>
      <c r="P720" s="216">
        <f>O720*H720</f>
        <v>0</v>
      </c>
      <c r="Q720" s="216">
        <v>0.0010399999999999999</v>
      </c>
      <c r="R720" s="216">
        <f>Q720*H720</f>
        <v>0.0030555199999999999</v>
      </c>
      <c r="S720" s="216">
        <v>0</v>
      </c>
      <c r="T720" s="217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18" t="s">
        <v>384</v>
      </c>
      <c r="AT720" s="218" t="s">
        <v>511</v>
      </c>
      <c r="AU720" s="218" t="s">
        <v>80</v>
      </c>
      <c r="AY720" s="20" t="s">
        <v>138</v>
      </c>
      <c r="BE720" s="219">
        <f>IF(N720="základní",J720,0)</f>
        <v>0</v>
      </c>
      <c r="BF720" s="219">
        <f>IF(N720="snížená",J720,0)</f>
        <v>0</v>
      </c>
      <c r="BG720" s="219">
        <f>IF(N720="zákl. přenesená",J720,0)</f>
        <v>0</v>
      </c>
      <c r="BH720" s="219">
        <f>IF(N720="sníž. přenesená",J720,0)</f>
        <v>0</v>
      </c>
      <c r="BI720" s="219">
        <f>IF(N720="nulová",J720,0)</f>
        <v>0</v>
      </c>
      <c r="BJ720" s="20" t="s">
        <v>80</v>
      </c>
      <c r="BK720" s="219">
        <f>ROUND(I720*H720,2)</f>
        <v>0</v>
      </c>
      <c r="BL720" s="20" t="s">
        <v>259</v>
      </c>
      <c r="BM720" s="218" t="s">
        <v>1023</v>
      </c>
    </row>
    <row r="721" s="2" customFormat="1">
      <c r="A721" s="41"/>
      <c r="B721" s="42"/>
      <c r="C721" s="43"/>
      <c r="D721" s="220" t="s">
        <v>147</v>
      </c>
      <c r="E721" s="43"/>
      <c r="F721" s="221" t="s">
        <v>1021</v>
      </c>
      <c r="G721" s="43"/>
      <c r="H721" s="43"/>
      <c r="I721" s="222"/>
      <c r="J721" s="43"/>
      <c r="K721" s="43"/>
      <c r="L721" s="47"/>
      <c r="M721" s="223"/>
      <c r="N721" s="224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147</v>
      </c>
      <c r="AU721" s="20" t="s">
        <v>80</v>
      </c>
    </row>
    <row r="722" s="14" customFormat="1">
      <c r="A722" s="14"/>
      <c r="B722" s="237"/>
      <c r="C722" s="238"/>
      <c r="D722" s="220" t="s">
        <v>151</v>
      </c>
      <c r="E722" s="238"/>
      <c r="F722" s="240" t="s">
        <v>1024</v>
      </c>
      <c r="G722" s="238"/>
      <c r="H722" s="241">
        <v>2.9380000000000002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151</v>
      </c>
      <c r="AU722" s="247" t="s">
        <v>80</v>
      </c>
      <c r="AV722" s="14" t="s">
        <v>80</v>
      </c>
      <c r="AW722" s="14" t="s">
        <v>4</v>
      </c>
      <c r="AX722" s="14" t="s">
        <v>76</v>
      </c>
      <c r="AY722" s="247" t="s">
        <v>138</v>
      </c>
    </row>
    <row r="723" s="2" customFormat="1" ht="33" customHeight="1">
      <c r="A723" s="41"/>
      <c r="B723" s="42"/>
      <c r="C723" s="207" t="s">
        <v>1025</v>
      </c>
      <c r="D723" s="207" t="s">
        <v>140</v>
      </c>
      <c r="E723" s="208" t="s">
        <v>1026</v>
      </c>
      <c r="F723" s="209" t="s">
        <v>1027</v>
      </c>
      <c r="G723" s="210" t="s">
        <v>143</v>
      </c>
      <c r="H723" s="211">
        <v>10.962</v>
      </c>
      <c r="I723" s="212"/>
      <c r="J723" s="213">
        <f>ROUND(I723*H723,2)</f>
        <v>0</v>
      </c>
      <c r="K723" s="209" t="s">
        <v>144</v>
      </c>
      <c r="L723" s="47"/>
      <c r="M723" s="214" t="s">
        <v>19</v>
      </c>
      <c r="N723" s="215" t="s">
        <v>43</v>
      </c>
      <c r="O723" s="87"/>
      <c r="P723" s="216">
        <f>O723*H723</f>
        <v>0</v>
      </c>
      <c r="Q723" s="216">
        <v>0</v>
      </c>
      <c r="R723" s="216">
        <f>Q723*H723</f>
        <v>0</v>
      </c>
      <c r="S723" s="216">
        <v>0</v>
      </c>
      <c r="T723" s="21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18" t="s">
        <v>259</v>
      </c>
      <c r="AT723" s="218" t="s">
        <v>140</v>
      </c>
      <c r="AU723" s="218" t="s">
        <v>80</v>
      </c>
      <c r="AY723" s="20" t="s">
        <v>138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20" t="s">
        <v>80</v>
      </c>
      <c r="BK723" s="219">
        <f>ROUND(I723*H723,2)</f>
        <v>0</v>
      </c>
      <c r="BL723" s="20" t="s">
        <v>259</v>
      </c>
      <c r="BM723" s="218" t="s">
        <v>1028</v>
      </c>
    </row>
    <row r="724" s="2" customFormat="1">
      <c r="A724" s="41"/>
      <c r="B724" s="42"/>
      <c r="C724" s="43"/>
      <c r="D724" s="220" t="s">
        <v>147</v>
      </c>
      <c r="E724" s="43"/>
      <c r="F724" s="221" t="s">
        <v>1029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147</v>
      </c>
      <c r="AU724" s="20" t="s">
        <v>80</v>
      </c>
    </row>
    <row r="725" s="2" customFormat="1">
      <c r="A725" s="41"/>
      <c r="B725" s="42"/>
      <c r="C725" s="43"/>
      <c r="D725" s="225" t="s">
        <v>149</v>
      </c>
      <c r="E725" s="43"/>
      <c r="F725" s="226" t="s">
        <v>1030</v>
      </c>
      <c r="G725" s="43"/>
      <c r="H725" s="43"/>
      <c r="I725" s="222"/>
      <c r="J725" s="43"/>
      <c r="K725" s="43"/>
      <c r="L725" s="47"/>
      <c r="M725" s="223"/>
      <c r="N725" s="224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149</v>
      </c>
      <c r="AU725" s="20" t="s">
        <v>80</v>
      </c>
    </row>
    <row r="726" s="13" customFormat="1">
      <c r="A726" s="13"/>
      <c r="B726" s="227"/>
      <c r="C726" s="228"/>
      <c r="D726" s="220" t="s">
        <v>151</v>
      </c>
      <c r="E726" s="229" t="s">
        <v>19</v>
      </c>
      <c r="F726" s="230" t="s">
        <v>708</v>
      </c>
      <c r="G726" s="228"/>
      <c r="H726" s="229" t="s">
        <v>19</v>
      </c>
      <c r="I726" s="231"/>
      <c r="J726" s="228"/>
      <c r="K726" s="228"/>
      <c r="L726" s="232"/>
      <c r="M726" s="233"/>
      <c r="N726" s="234"/>
      <c r="O726" s="234"/>
      <c r="P726" s="234"/>
      <c r="Q726" s="234"/>
      <c r="R726" s="234"/>
      <c r="S726" s="234"/>
      <c r="T726" s="23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6" t="s">
        <v>151</v>
      </c>
      <c r="AU726" s="236" t="s">
        <v>80</v>
      </c>
      <c r="AV726" s="13" t="s">
        <v>76</v>
      </c>
      <c r="AW726" s="13" t="s">
        <v>33</v>
      </c>
      <c r="AX726" s="13" t="s">
        <v>71</v>
      </c>
      <c r="AY726" s="236" t="s">
        <v>138</v>
      </c>
    </row>
    <row r="727" s="14" customFormat="1">
      <c r="A727" s="14"/>
      <c r="B727" s="237"/>
      <c r="C727" s="238"/>
      <c r="D727" s="220" t="s">
        <v>151</v>
      </c>
      <c r="E727" s="239" t="s">
        <v>19</v>
      </c>
      <c r="F727" s="240" t="s">
        <v>229</v>
      </c>
      <c r="G727" s="238"/>
      <c r="H727" s="241">
        <v>10.962</v>
      </c>
      <c r="I727" s="242"/>
      <c r="J727" s="238"/>
      <c r="K727" s="238"/>
      <c r="L727" s="243"/>
      <c r="M727" s="244"/>
      <c r="N727" s="245"/>
      <c r="O727" s="245"/>
      <c r="P727" s="245"/>
      <c r="Q727" s="245"/>
      <c r="R727" s="245"/>
      <c r="S727" s="245"/>
      <c r="T727" s="24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7" t="s">
        <v>151</v>
      </c>
      <c r="AU727" s="247" t="s">
        <v>80</v>
      </c>
      <c r="AV727" s="14" t="s">
        <v>80</v>
      </c>
      <c r="AW727" s="14" t="s">
        <v>33</v>
      </c>
      <c r="AX727" s="14" t="s">
        <v>76</v>
      </c>
      <c r="AY727" s="247" t="s">
        <v>138</v>
      </c>
    </row>
    <row r="728" s="2" customFormat="1" ht="49.05" customHeight="1">
      <c r="A728" s="41"/>
      <c r="B728" s="42"/>
      <c r="C728" s="270" t="s">
        <v>1031</v>
      </c>
      <c r="D728" s="270" t="s">
        <v>511</v>
      </c>
      <c r="E728" s="271" t="s">
        <v>1032</v>
      </c>
      <c r="F728" s="272" t="s">
        <v>1033</v>
      </c>
      <c r="G728" s="273" t="s">
        <v>1022</v>
      </c>
      <c r="H728" s="274">
        <v>65.772000000000006</v>
      </c>
      <c r="I728" s="275"/>
      <c r="J728" s="276">
        <f>ROUND(I728*H728,2)</f>
        <v>0</v>
      </c>
      <c r="K728" s="272" t="s">
        <v>514</v>
      </c>
      <c r="L728" s="277"/>
      <c r="M728" s="278" t="s">
        <v>19</v>
      </c>
      <c r="N728" s="279" t="s">
        <v>43</v>
      </c>
      <c r="O728" s="87"/>
      <c r="P728" s="216">
        <f>O728*H728</f>
        <v>0</v>
      </c>
      <c r="Q728" s="216">
        <v>0.0064999999999999997</v>
      </c>
      <c r="R728" s="216">
        <f>Q728*H728</f>
        <v>0.42751800000000001</v>
      </c>
      <c r="S728" s="216">
        <v>0</v>
      </c>
      <c r="T728" s="217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8" t="s">
        <v>384</v>
      </c>
      <c r="AT728" s="218" t="s">
        <v>511</v>
      </c>
      <c r="AU728" s="218" t="s">
        <v>80</v>
      </c>
      <c r="AY728" s="20" t="s">
        <v>138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0" t="s">
        <v>80</v>
      </c>
      <c r="BK728" s="219">
        <f>ROUND(I728*H728,2)</f>
        <v>0</v>
      </c>
      <c r="BL728" s="20" t="s">
        <v>259</v>
      </c>
      <c r="BM728" s="218" t="s">
        <v>1034</v>
      </c>
    </row>
    <row r="729" s="2" customFormat="1">
      <c r="A729" s="41"/>
      <c r="B729" s="42"/>
      <c r="C729" s="43"/>
      <c r="D729" s="220" t="s">
        <v>147</v>
      </c>
      <c r="E729" s="43"/>
      <c r="F729" s="221" t="s">
        <v>1033</v>
      </c>
      <c r="G729" s="43"/>
      <c r="H729" s="43"/>
      <c r="I729" s="222"/>
      <c r="J729" s="43"/>
      <c r="K729" s="43"/>
      <c r="L729" s="47"/>
      <c r="M729" s="223"/>
      <c r="N729" s="22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147</v>
      </c>
      <c r="AU729" s="20" t="s">
        <v>80</v>
      </c>
    </row>
    <row r="730" s="14" customFormat="1">
      <c r="A730" s="14"/>
      <c r="B730" s="237"/>
      <c r="C730" s="238"/>
      <c r="D730" s="220" t="s">
        <v>151</v>
      </c>
      <c r="E730" s="238"/>
      <c r="F730" s="240" t="s">
        <v>1035</v>
      </c>
      <c r="G730" s="238"/>
      <c r="H730" s="241">
        <v>65.772000000000006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7" t="s">
        <v>151</v>
      </c>
      <c r="AU730" s="247" t="s">
        <v>80</v>
      </c>
      <c r="AV730" s="14" t="s">
        <v>80</v>
      </c>
      <c r="AW730" s="14" t="s">
        <v>4</v>
      </c>
      <c r="AX730" s="14" t="s">
        <v>76</v>
      </c>
      <c r="AY730" s="247" t="s">
        <v>138</v>
      </c>
    </row>
    <row r="731" s="2" customFormat="1" ht="24.15" customHeight="1">
      <c r="A731" s="41"/>
      <c r="B731" s="42"/>
      <c r="C731" s="207" t="s">
        <v>1036</v>
      </c>
      <c r="D731" s="207" t="s">
        <v>140</v>
      </c>
      <c r="E731" s="208" t="s">
        <v>1037</v>
      </c>
      <c r="F731" s="209" t="s">
        <v>1038</v>
      </c>
      <c r="G731" s="210" t="s">
        <v>143</v>
      </c>
      <c r="H731" s="211">
        <v>25.384</v>
      </c>
      <c r="I731" s="212"/>
      <c r="J731" s="213">
        <f>ROUND(I731*H731,2)</f>
        <v>0</v>
      </c>
      <c r="K731" s="209" t="s">
        <v>144</v>
      </c>
      <c r="L731" s="47"/>
      <c r="M731" s="214" t="s">
        <v>19</v>
      </c>
      <c r="N731" s="215" t="s">
        <v>43</v>
      </c>
      <c r="O731" s="87"/>
      <c r="P731" s="216">
        <f>O731*H731</f>
        <v>0</v>
      </c>
      <c r="Q731" s="216">
        <v>0</v>
      </c>
      <c r="R731" s="216">
        <f>Q731*H731</f>
        <v>0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259</v>
      </c>
      <c r="AT731" s="218" t="s">
        <v>140</v>
      </c>
      <c r="AU731" s="218" t="s">
        <v>80</v>
      </c>
      <c r="AY731" s="20" t="s">
        <v>138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80</v>
      </c>
      <c r="BK731" s="219">
        <f>ROUND(I731*H731,2)</f>
        <v>0</v>
      </c>
      <c r="BL731" s="20" t="s">
        <v>259</v>
      </c>
      <c r="BM731" s="218" t="s">
        <v>1039</v>
      </c>
    </row>
    <row r="732" s="2" customFormat="1">
      <c r="A732" s="41"/>
      <c r="B732" s="42"/>
      <c r="C732" s="43"/>
      <c r="D732" s="220" t="s">
        <v>147</v>
      </c>
      <c r="E732" s="43"/>
      <c r="F732" s="221" t="s">
        <v>1040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147</v>
      </c>
      <c r="AU732" s="20" t="s">
        <v>80</v>
      </c>
    </row>
    <row r="733" s="2" customFormat="1">
      <c r="A733" s="41"/>
      <c r="B733" s="42"/>
      <c r="C733" s="43"/>
      <c r="D733" s="225" t="s">
        <v>149</v>
      </c>
      <c r="E733" s="43"/>
      <c r="F733" s="226" t="s">
        <v>1041</v>
      </c>
      <c r="G733" s="43"/>
      <c r="H733" s="43"/>
      <c r="I733" s="222"/>
      <c r="J733" s="43"/>
      <c r="K733" s="43"/>
      <c r="L733" s="47"/>
      <c r="M733" s="223"/>
      <c r="N733" s="224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149</v>
      </c>
      <c r="AU733" s="20" t="s">
        <v>80</v>
      </c>
    </row>
    <row r="734" s="14" customFormat="1">
      <c r="A734" s="14"/>
      <c r="B734" s="237"/>
      <c r="C734" s="238"/>
      <c r="D734" s="220" t="s">
        <v>151</v>
      </c>
      <c r="E734" s="239" t="s">
        <v>19</v>
      </c>
      <c r="F734" s="240" t="s">
        <v>1018</v>
      </c>
      <c r="G734" s="238"/>
      <c r="H734" s="241">
        <v>25.384</v>
      </c>
      <c r="I734" s="242"/>
      <c r="J734" s="238"/>
      <c r="K734" s="238"/>
      <c r="L734" s="243"/>
      <c r="M734" s="244"/>
      <c r="N734" s="245"/>
      <c r="O734" s="245"/>
      <c r="P734" s="245"/>
      <c r="Q734" s="245"/>
      <c r="R734" s="245"/>
      <c r="S734" s="245"/>
      <c r="T734" s="24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7" t="s">
        <v>151</v>
      </c>
      <c r="AU734" s="247" t="s">
        <v>80</v>
      </c>
      <c r="AV734" s="14" t="s">
        <v>80</v>
      </c>
      <c r="AW734" s="14" t="s">
        <v>33</v>
      </c>
      <c r="AX734" s="14" t="s">
        <v>76</v>
      </c>
      <c r="AY734" s="247" t="s">
        <v>138</v>
      </c>
    </row>
    <row r="735" s="2" customFormat="1" ht="49.05" customHeight="1">
      <c r="A735" s="41"/>
      <c r="B735" s="42"/>
      <c r="C735" s="270" t="s">
        <v>1042</v>
      </c>
      <c r="D735" s="270" t="s">
        <v>511</v>
      </c>
      <c r="E735" s="271" t="s">
        <v>1032</v>
      </c>
      <c r="F735" s="272" t="s">
        <v>1033</v>
      </c>
      <c r="G735" s="273" t="s">
        <v>1022</v>
      </c>
      <c r="H735" s="274">
        <v>152.304</v>
      </c>
      <c r="I735" s="275"/>
      <c r="J735" s="276">
        <f>ROUND(I735*H735,2)</f>
        <v>0</v>
      </c>
      <c r="K735" s="272" t="s">
        <v>514</v>
      </c>
      <c r="L735" s="277"/>
      <c r="M735" s="278" t="s">
        <v>19</v>
      </c>
      <c r="N735" s="279" t="s">
        <v>43</v>
      </c>
      <c r="O735" s="87"/>
      <c r="P735" s="216">
        <f>O735*H735</f>
        <v>0</v>
      </c>
      <c r="Q735" s="216">
        <v>0.0064999999999999997</v>
      </c>
      <c r="R735" s="216">
        <f>Q735*H735</f>
        <v>0.98997599999999997</v>
      </c>
      <c r="S735" s="216">
        <v>0</v>
      </c>
      <c r="T735" s="217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384</v>
      </c>
      <c r="AT735" s="218" t="s">
        <v>511</v>
      </c>
      <c r="AU735" s="218" t="s">
        <v>80</v>
      </c>
      <c r="AY735" s="20" t="s">
        <v>138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80</v>
      </c>
      <c r="BK735" s="219">
        <f>ROUND(I735*H735,2)</f>
        <v>0</v>
      </c>
      <c r="BL735" s="20" t="s">
        <v>259</v>
      </c>
      <c r="BM735" s="218" t="s">
        <v>1043</v>
      </c>
    </row>
    <row r="736" s="2" customFormat="1">
      <c r="A736" s="41"/>
      <c r="B736" s="42"/>
      <c r="C736" s="43"/>
      <c r="D736" s="220" t="s">
        <v>147</v>
      </c>
      <c r="E736" s="43"/>
      <c r="F736" s="221" t="s">
        <v>1033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147</v>
      </c>
      <c r="AU736" s="20" t="s">
        <v>80</v>
      </c>
    </row>
    <row r="737" s="14" customFormat="1">
      <c r="A737" s="14"/>
      <c r="B737" s="237"/>
      <c r="C737" s="238"/>
      <c r="D737" s="220" t="s">
        <v>151</v>
      </c>
      <c r="E737" s="238"/>
      <c r="F737" s="240" t="s">
        <v>1044</v>
      </c>
      <c r="G737" s="238"/>
      <c r="H737" s="241">
        <v>152.304</v>
      </c>
      <c r="I737" s="242"/>
      <c r="J737" s="238"/>
      <c r="K737" s="238"/>
      <c r="L737" s="243"/>
      <c r="M737" s="244"/>
      <c r="N737" s="245"/>
      <c r="O737" s="245"/>
      <c r="P737" s="245"/>
      <c r="Q737" s="245"/>
      <c r="R737" s="245"/>
      <c r="S737" s="245"/>
      <c r="T737" s="24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7" t="s">
        <v>151</v>
      </c>
      <c r="AU737" s="247" t="s">
        <v>80</v>
      </c>
      <c r="AV737" s="14" t="s">
        <v>80</v>
      </c>
      <c r="AW737" s="14" t="s">
        <v>4</v>
      </c>
      <c r="AX737" s="14" t="s">
        <v>76</v>
      </c>
      <c r="AY737" s="247" t="s">
        <v>138</v>
      </c>
    </row>
    <row r="738" s="2" customFormat="1" ht="37.8" customHeight="1">
      <c r="A738" s="41"/>
      <c r="B738" s="42"/>
      <c r="C738" s="207" t="s">
        <v>1045</v>
      </c>
      <c r="D738" s="207" t="s">
        <v>140</v>
      </c>
      <c r="E738" s="208" t="s">
        <v>1046</v>
      </c>
      <c r="F738" s="209" t="s">
        <v>1047</v>
      </c>
      <c r="G738" s="210" t="s">
        <v>202</v>
      </c>
      <c r="H738" s="211">
        <v>1.421</v>
      </c>
      <c r="I738" s="212"/>
      <c r="J738" s="213">
        <f>ROUND(I738*H738,2)</f>
        <v>0</v>
      </c>
      <c r="K738" s="209" t="s">
        <v>144</v>
      </c>
      <c r="L738" s="47"/>
      <c r="M738" s="214" t="s">
        <v>19</v>
      </c>
      <c r="N738" s="215" t="s">
        <v>43</v>
      </c>
      <c r="O738" s="87"/>
      <c r="P738" s="216">
        <f>O738*H738</f>
        <v>0</v>
      </c>
      <c r="Q738" s="216">
        <v>0</v>
      </c>
      <c r="R738" s="216">
        <f>Q738*H738</f>
        <v>0</v>
      </c>
      <c r="S738" s="216">
        <v>0</v>
      </c>
      <c r="T738" s="217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8" t="s">
        <v>259</v>
      </c>
      <c r="AT738" s="218" t="s">
        <v>140</v>
      </c>
      <c r="AU738" s="218" t="s">
        <v>80</v>
      </c>
      <c r="AY738" s="20" t="s">
        <v>138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20" t="s">
        <v>80</v>
      </c>
      <c r="BK738" s="219">
        <f>ROUND(I738*H738,2)</f>
        <v>0</v>
      </c>
      <c r="BL738" s="20" t="s">
        <v>259</v>
      </c>
      <c r="BM738" s="218" t="s">
        <v>1048</v>
      </c>
    </row>
    <row r="739" s="2" customFormat="1">
      <c r="A739" s="41"/>
      <c r="B739" s="42"/>
      <c r="C739" s="43"/>
      <c r="D739" s="220" t="s">
        <v>147</v>
      </c>
      <c r="E739" s="43"/>
      <c r="F739" s="221" t="s">
        <v>1049</v>
      </c>
      <c r="G739" s="43"/>
      <c r="H739" s="43"/>
      <c r="I739" s="222"/>
      <c r="J739" s="43"/>
      <c r="K739" s="43"/>
      <c r="L739" s="47"/>
      <c r="M739" s="223"/>
      <c r="N739" s="22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147</v>
      </c>
      <c r="AU739" s="20" t="s">
        <v>80</v>
      </c>
    </row>
    <row r="740" s="2" customFormat="1">
      <c r="A740" s="41"/>
      <c r="B740" s="42"/>
      <c r="C740" s="43"/>
      <c r="D740" s="225" t="s">
        <v>149</v>
      </c>
      <c r="E740" s="43"/>
      <c r="F740" s="226" t="s">
        <v>1050</v>
      </c>
      <c r="G740" s="43"/>
      <c r="H740" s="43"/>
      <c r="I740" s="222"/>
      <c r="J740" s="43"/>
      <c r="K740" s="43"/>
      <c r="L740" s="47"/>
      <c r="M740" s="223"/>
      <c r="N740" s="224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149</v>
      </c>
      <c r="AU740" s="20" t="s">
        <v>80</v>
      </c>
    </row>
    <row r="741" s="12" customFormat="1" ht="22.8" customHeight="1">
      <c r="A741" s="12"/>
      <c r="B741" s="191"/>
      <c r="C741" s="192"/>
      <c r="D741" s="193" t="s">
        <v>70</v>
      </c>
      <c r="E741" s="205" t="s">
        <v>1051</v>
      </c>
      <c r="F741" s="205" t="s">
        <v>1052</v>
      </c>
      <c r="G741" s="192"/>
      <c r="H741" s="192"/>
      <c r="I741" s="195"/>
      <c r="J741" s="206">
        <f>BK741</f>
        <v>0</v>
      </c>
      <c r="K741" s="192"/>
      <c r="L741" s="197"/>
      <c r="M741" s="198"/>
      <c r="N741" s="199"/>
      <c r="O741" s="199"/>
      <c r="P741" s="200">
        <f>SUM(P742:P790)</f>
        <v>0</v>
      </c>
      <c r="Q741" s="199"/>
      <c r="R741" s="200">
        <f>SUM(R742:R790)</f>
        <v>0.16124970999999999</v>
      </c>
      <c r="S741" s="199"/>
      <c r="T741" s="201">
        <f>SUM(T742:T790)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02" t="s">
        <v>80</v>
      </c>
      <c r="AT741" s="203" t="s">
        <v>70</v>
      </c>
      <c r="AU741" s="203" t="s">
        <v>76</v>
      </c>
      <c r="AY741" s="202" t="s">
        <v>138</v>
      </c>
      <c r="BK741" s="204">
        <f>SUM(BK742:BK790)</f>
        <v>0</v>
      </c>
    </row>
    <row r="742" s="2" customFormat="1" ht="24.15" customHeight="1">
      <c r="A742" s="41"/>
      <c r="B742" s="42"/>
      <c r="C742" s="207" t="s">
        <v>1053</v>
      </c>
      <c r="D742" s="207" t="s">
        <v>140</v>
      </c>
      <c r="E742" s="208" t="s">
        <v>1054</v>
      </c>
      <c r="F742" s="209" t="s">
        <v>1055</v>
      </c>
      <c r="G742" s="210" t="s">
        <v>143</v>
      </c>
      <c r="H742" s="211">
        <v>11.783</v>
      </c>
      <c r="I742" s="212"/>
      <c r="J742" s="213">
        <f>ROUND(I742*H742,2)</f>
        <v>0</v>
      </c>
      <c r="K742" s="209" t="s">
        <v>144</v>
      </c>
      <c r="L742" s="47"/>
      <c r="M742" s="214" t="s">
        <v>19</v>
      </c>
      <c r="N742" s="215" t="s">
        <v>43</v>
      </c>
      <c r="O742" s="87"/>
      <c r="P742" s="216">
        <f>O742*H742</f>
        <v>0</v>
      </c>
      <c r="Q742" s="216">
        <v>0</v>
      </c>
      <c r="R742" s="216">
        <f>Q742*H742</f>
        <v>0</v>
      </c>
      <c r="S742" s="216">
        <v>0</v>
      </c>
      <c r="T742" s="217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259</v>
      </c>
      <c r="AT742" s="218" t="s">
        <v>140</v>
      </c>
      <c r="AU742" s="218" t="s">
        <v>80</v>
      </c>
      <c r="AY742" s="20" t="s">
        <v>138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80</v>
      </c>
      <c r="BK742" s="219">
        <f>ROUND(I742*H742,2)</f>
        <v>0</v>
      </c>
      <c r="BL742" s="20" t="s">
        <v>259</v>
      </c>
      <c r="BM742" s="218" t="s">
        <v>1056</v>
      </c>
    </row>
    <row r="743" s="2" customFormat="1">
      <c r="A743" s="41"/>
      <c r="B743" s="42"/>
      <c r="C743" s="43"/>
      <c r="D743" s="220" t="s">
        <v>147</v>
      </c>
      <c r="E743" s="43"/>
      <c r="F743" s="221" t="s">
        <v>1057</v>
      </c>
      <c r="G743" s="43"/>
      <c r="H743" s="43"/>
      <c r="I743" s="222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147</v>
      </c>
      <c r="AU743" s="20" t="s">
        <v>80</v>
      </c>
    </row>
    <row r="744" s="2" customFormat="1">
      <c r="A744" s="41"/>
      <c r="B744" s="42"/>
      <c r="C744" s="43"/>
      <c r="D744" s="225" t="s">
        <v>149</v>
      </c>
      <c r="E744" s="43"/>
      <c r="F744" s="226" t="s">
        <v>1058</v>
      </c>
      <c r="G744" s="43"/>
      <c r="H744" s="43"/>
      <c r="I744" s="222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149</v>
      </c>
      <c r="AU744" s="20" t="s">
        <v>80</v>
      </c>
    </row>
    <row r="745" s="14" customFormat="1">
      <c r="A745" s="14"/>
      <c r="B745" s="237"/>
      <c r="C745" s="238"/>
      <c r="D745" s="220" t="s">
        <v>151</v>
      </c>
      <c r="E745" s="239" t="s">
        <v>19</v>
      </c>
      <c r="F745" s="240" t="s">
        <v>1059</v>
      </c>
      <c r="G745" s="238"/>
      <c r="H745" s="241">
        <v>8.4719999999999995</v>
      </c>
      <c r="I745" s="242"/>
      <c r="J745" s="238"/>
      <c r="K745" s="238"/>
      <c r="L745" s="243"/>
      <c r="M745" s="244"/>
      <c r="N745" s="245"/>
      <c r="O745" s="245"/>
      <c r="P745" s="245"/>
      <c r="Q745" s="245"/>
      <c r="R745" s="245"/>
      <c r="S745" s="245"/>
      <c r="T745" s="246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7" t="s">
        <v>151</v>
      </c>
      <c r="AU745" s="247" t="s">
        <v>80</v>
      </c>
      <c r="AV745" s="14" t="s">
        <v>80</v>
      </c>
      <c r="AW745" s="14" t="s">
        <v>33</v>
      </c>
      <c r="AX745" s="14" t="s">
        <v>71</v>
      </c>
      <c r="AY745" s="247" t="s">
        <v>138</v>
      </c>
    </row>
    <row r="746" s="14" customFormat="1">
      <c r="A746" s="14"/>
      <c r="B746" s="237"/>
      <c r="C746" s="238"/>
      <c r="D746" s="220" t="s">
        <v>151</v>
      </c>
      <c r="E746" s="239" t="s">
        <v>19</v>
      </c>
      <c r="F746" s="240" t="s">
        <v>1060</v>
      </c>
      <c r="G746" s="238"/>
      <c r="H746" s="241">
        <v>3.3109999999999999</v>
      </c>
      <c r="I746" s="242"/>
      <c r="J746" s="238"/>
      <c r="K746" s="238"/>
      <c r="L746" s="243"/>
      <c r="M746" s="244"/>
      <c r="N746" s="245"/>
      <c r="O746" s="245"/>
      <c r="P746" s="245"/>
      <c r="Q746" s="245"/>
      <c r="R746" s="245"/>
      <c r="S746" s="245"/>
      <c r="T746" s="24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7" t="s">
        <v>151</v>
      </c>
      <c r="AU746" s="247" t="s">
        <v>80</v>
      </c>
      <c r="AV746" s="14" t="s">
        <v>80</v>
      </c>
      <c r="AW746" s="14" t="s">
        <v>33</v>
      </c>
      <c r="AX746" s="14" t="s">
        <v>71</v>
      </c>
      <c r="AY746" s="247" t="s">
        <v>138</v>
      </c>
    </row>
    <row r="747" s="15" customFormat="1">
      <c r="A747" s="15"/>
      <c r="B747" s="248"/>
      <c r="C747" s="249"/>
      <c r="D747" s="220" t="s">
        <v>151</v>
      </c>
      <c r="E747" s="250" t="s">
        <v>19</v>
      </c>
      <c r="F747" s="251" t="s">
        <v>156</v>
      </c>
      <c r="G747" s="249"/>
      <c r="H747" s="252">
        <v>11.783</v>
      </c>
      <c r="I747" s="253"/>
      <c r="J747" s="249"/>
      <c r="K747" s="249"/>
      <c r="L747" s="254"/>
      <c r="M747" s="255"/>
      <c r="N747" s="256"/>
      <c r="O747" s="256"/>
      <c r="P747" s="256"/>
      <c r="Q747" s="256"/>
      <c r="R747" s="256"/>
      <c r="S747" s="256"/>
      <c r="T747" s="257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8" t="s">
        <v>151</v>
      </c>
      <c r="AU747" s="258" t="s">
        <v>80</v>
      </c>
      <c r="AV747" s="15" t="s">
        <v>145</v>
      </c>
      <c r="AW747" s="15" t="s">
        <v>33</v>
      </c>
      <c r="AX747" s="15" t="s">
        <v>76</v>
      </c>
      <c r="AY747" s="258" t="s">
        <v>138</v>
      </c>
    </row>
    <row r="748" s="2" customFormat="1" ht="16.5" customHeight="1">
      <c r="A748" s="41"/>
      <c r="B748" s="42"/>
      <c r="C748" s="270" t="s">
        <v>1061</v>
      </c>
      <c r="D748" s="270" t="s">
        <v>511</v>
      </c>
      <c r="E748" s="271" t="s">
        <v>1062</v>
      </c>
      <c r="F748" s="272" t="s">
        <v>1063</v>
      </c>
      <c r="G748" s="273" t="s">
        <v>1022</v>
      </c>
      <c r="H748" s="274">
        <v>5.8920000000000003</v>
      </c>
      <c r="I748" s="275"/>
      <c r="J748" s="276">
        <f>ROUND(I748*H748,2)</f>
        <v>0</v>
      </c>
      <c r="K748" s="272" t="s">
        <v>144</v>
      </c>
      <c r="L748" s="277"/>
      <c r="M748" s="278" t="s">
        <v>19</v>
      </c>
      <c r="N748" s="279" t="s">
        <v>43</v>
      </c>
      <c r="O748" s="87"/>
      <c r="P748" s="216">
        <f>O748*H748</f>
        <v>0</v>
      </c>
      <c r="Q748" s="216">
        <v>0.001</v>
      </c>
      <c r="R748" s="216">
        <f>Q748*H748</f>
        <v>0.0058920000000000005</v>
      </c>
      <c r="S748" s="216">
        <v>0</v>
      </c>
      <c r="T748" s="217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18" t="s">
        <v>384</v>
      </c>
      <c r="AT748" s="218" t="s">
        <v>511</v>
      </c>
      <c r="AU748" s="218" t="s">
        <v>80</v>
      </c>
      <c r="AY748" s="20" t="s">
        <v>138</v>
      </c>
      <c r="BE748" s="219">
        <f>IF(N748="základní",J748,0)</f>
        <v>0</v>
      </c>
      <c r="BF748" s="219">
        <f>IF(N748="snížená",J748,0)</f>
        <v>0</v>
      </c>
      <c r="BG748" s="219">
        <f>IF(N748="zákl. přenesená",J748,0)</f>
        <v>0</v>
      </c>
      <c r="BH748" s="219">
        <f>IF(N748="sníž. přenesená",J748,0)</f>
        <v>0</v>
      </c>
      <c r="BI748" s="219">
        <f>IF(N748="nulová",J748,0)</f>
        <v>0</v>
      </c>
      <c r="BJ748" s="20" t="s">
        <v>80</v>
      </c>
      <c r="BK748" s="219">
        <f>ROUND(I748*H748,2)</f>
        <v>0</v>
      </c>
      <c r="BL748" s="20" t="s">
        <v>259</v>
      </c>
      <c r="BM748" s="218" t="s">
        <v>1064</v>
      </c>
    </row>
    <row r="749" s="2" customFormat="1">
      <c r="A749" s="41"/>
      <c r="B749" s="42"/>
      <c r="C749" s="43"/>
      <c r="D749" s="220" t="s">
        <v>147</v>
      </c>
      <c r="E749" s="43"/>
      <c r="F749" s="221" t="s">
        <v>1063</v>
      </c>
      <c r="G749" s="43"/>
      <c r="H749" s="43"/>
      <c r="I749" s="222"/>
      <c r="J749" s="43"/>
      <c r="K749" s="43"/>
      <c r="L749" s="47"/>
      <c r="M749" s="223"/>
      <c r="N749" s="22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147</v>
      </c>
      <c r="AU749" s="20" t="s">
        <v>80</v>
      </c>
    </row>
    <row r="750" s="14" customFormat="1">
      <c r="A750" s="14"/>
      <c r="B750" s="237"/>
      <c r="C750" s="238"/>
      <c r="D750" s="220" t="s">
        <v>151</v>
      </c>
      <c r="E750" s="238"/>
      <c r="F750" s="240" t="s">
        <v>1065</v>
      </c>
      <c r="G750" s="238"/>
      <c r="H750" s="241">
        <v>5.8920000000000003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7" t="s">
        <v>151</v>
      </c>
      <c r="AU750" s="247" t="s">
        <v>80</v>
      </c>
      <c r="AV750" s="14" t="s">
        <v>80</v>
      </c>
      <c r="AW750" s="14" t="s">
        <v>4</v>
      </c>
      <c r="AX750" s="14" t="s">
        <v>76</v>
      </c>
      <c r="AY750" s="247" t="s">
        <v>138</v>
      </c>
    </row>
    <row r="751" s="2" customFormat="1" ht="24.15" customHeight="1">
      <c r="A751" s="41"/>
      <c r="B751" s="42"/>
      <c r="C751" s="207" t="s">
        <v>1066</v>
      </c>
      <c r="D751" s="207" t="s">
        <v>140</v>
      </c>
      <c r="E751" s="208" t="s">
        <v>1067</v>
      </c>
      <c r="F751" s="209" t="s">
        <v>1068</v>
      </c>
      <c r="G751" s="210" t="s">
        <v>143</v>
      </c>
      <c r="H751" s="211">
        <v>11.783</v>
      </c>
      <c r="I751" s="212"/>
      <c r="J751" s="213">
        <f>ROUND(I751*H751,2)</f>
        <v>0</v>
      </c>
      <c r="K751" s="209" t="s">
        <v>144</v>
      </c>
      <c r="L751" s="47"/>
      <c r="M751" s="214" t="s">
        <v>19</v>
      </c>
      <c r="N751" s="215" t="s">
        <v>43</v>
      </c>
      <c r="O751" s="87"/>
      <c r="P751" s="216">
        <f>O751*H751</f>
        <v>0</v>
      </c>
      <c r="Q751" s="216">
        <v>0.00088000000000000003</v>
      </c>
      <c r="R751" s="216">
        <f>Q751*H751</f>
        <v>0.01036904</v>
      </c>
      <c r="S751" s="216">
        <v>0</v>
      </c>
      <c r="T751" s="217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18" t="s">
        <v>259</v>
      </c>
      <c r="AT751" s="218" t="s">
        <v>140</v>
      </c>
      <c r="AU751" s="218" t="s">
        <v>80</v>
      </c>
      <c r="AY751" s="20" t="s">
        <v>138</v>
      </c>
      <c r="BE751" s="219">
        <f>IF(N751="základní",J751,0)</f>
        <v>0</v>
      </c>
      <c r="BF751" s="219">
        <f>IF(N751="snížená",J751,0)</f>
        <v>0</v>
      </c>
      <c r="BG751" s="219">
        <f>IF(N751="zákl. přenesená",J751,0)</f>
        <v>0</v>
      </c>
      <c r="BH751" s="219">
        <f>IF(N751="sníž. přenesená",J751,0)</f>
        <v>0</v>
      </c>
      <c r="BI751" s="219">
        <f>IF(N751="nulová",J751,0)</f>
        <v>0</v>
      </c>
      <c r="BJ751" s="20" t="s">
        <v>80</v>
      </c>
      <c r="BK751" s="219">
        <f>ROUND(I751*H751,2)</f>
        <v>0</v>
      </c>
      <c r="BL751" s="20" t="s">
        <v>259</v>
      </c>
      <c r="BM751" s="218" t="s">
        <v>1069</v>
      </c>
    </row>
    <row r="752" s="2" customFormat="1">
      <c r="A752" s="41"/>
      <c r="B752" s="42"/>
      <c r="C752" s="43"/>
      <c r="D752" s="220" t="s">
        <v>147</v>
      </c>
      <c r="E752" s="43"/>
      <c r="F752" s="221" t="s">
        <v>1070</v>
      </c>
      <c r="G752" s="43"/>
      <c r="H752" s="43"/>
      <c r="I752" s="222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147</v>
      </c>
      <c r="AU752" s="20" t="s">
        <v>80</v>
      </c>
    </row>
    <row r="753" s="2" customFormat="1">
      <c r="A753" s="41"/>
      <c r="B753" s="42"/>
      <c r="C753" s="43"/>
      <c r="D753" s="225" t="s">
        <v>149</v>
      </c>
      <c r="E753" s="43"/>
      <c r="F753" s="226" t="s">
        <v>1071</v>
      </c>
      <c r="G753" s="43"/>
      <c r="H753" s="43"/>
      <c r="I753" s="222"/>
      <c r="J753" s="43"/>
      <c r="K753" s="43"/>
      <c r="L753" s="47"/>
      <c r="M753" s="223"/>
      <c r="N753" s="22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149</v>
      </c>
      <c r="AU753" s="20" t="s">
        <v>80</v>
      </c>
    </row>
    <row r="754" s="14" customFormat="1">
      <c r="A754" s="14"/>
      <c r="B754" s="237"/>
      <c r="C754" s="238"/>
      <c r="D754" s="220" t="s">
        <v>151</v>
      </c>
      <c r="E754" s="239" t="s">
        <v>19</v>
      </c>
      <c r="F754" s="240" t="s">
        <v>1059</v>
      </c>
      <c r="G754" s="238"/>
      <c r="H754" s="241">
        <v>8.4719999999999995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7" t="s">
        <v>151</v>
      </c>
      <c r="AU754" s="247" t="s">
        <v>80</v>
      </c>
      <c r="AV754" s="14" t="s">
        <v>80</v>
      </c>
      <c r="AW754" s="14" t="s">
        <v>33</v>
      </c>
      <c r="AX754" s="14" t="s">
        <v>71</v>
      </c>
      <c r="AY754" s="247" t="s">
        <v>138</v>
      </c>
    </row>
    <row r="755" s="14" customFormat="1">
      <c r="A755" s="14"/>
      <c r="B755" s="237"/>
      <c r="C755" s="238"/>
      <c r="D755" s="220" t="s">
        <v>151</v>
      </c>
      <c r="E755" s="239" t="s">
        <v>19</v>
      </c>
      <c r="F755" s="240" t="s">
        <v>1060</v>
      </c>
      <c r="G755" s="238"/>
      <c r="H755" s="241">
        <v>3.3109999999999999</v>
      </c>
      <c r="I755" s="242"/>
      <c r="J755" s="238"/>
      <c r="K755" s="238"/>
      <c r="L755" s="243"/>
      <c r="M755" s="244"/>
      <c r="N755" s="245"/>
      <c r="O755" s="245"/>
      <c r="P755" s="245"/>
      <c r="Q755" s="245"/>
      <c r="R755" s="245"/>
      <c r="S755" s="245"/>
      <c r="T755" s="24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7" t="s">
        <v>151</v>
      </c>
      <c r="AU755" s="247" t="s">
        <v>80</v>
      </c>
      <c r="AV755" s="14" t="s">
        <v>80</v>
      </c>
      <c r="AW755" s="14" t="s">
        <v>33</v>
      </c>
      <c r="AX755" s="14" t="s">
        <v>71</v>
      </c>
      <c r="AY755" s="247" t="s">
        <v>138</v>
      </c>
    </row>
    <row r="756" s="15" customFormat="1">
      <c r="A756" s="15"/>
      <c r="B756" s="248"/>
      <c r="C756" s="249"/>
      <c r="D756" s="220" t="s">
        <v>151</v>
      </c>
      <c r="E756" s="250" t="s">
        <v>19</v>
      </c>
      <c r="F756" s="251" t="s">
        <v>156</v>
      </c>
      <c r="G756" s="249"/>
      <c r="H756" s="252">
        <v>11.783</v>
      </c>
      <c r="I756" s="253"/>
      <c r="J756" s="249"/>
      <c r="K756" s="249"/>
      <c r="L756" s="254"/>
      <c r="M756" s="255"/>
      <c r="N756" s="256"/>
      <c r="O756" s="256"/>
      <c r="P756" s="256"/>
      <c r="Q756" s="256"/>
      <c r="R756" s="256"/>
      <c r="S756" s="256"/>
      <c r="T756" s="257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8" t="s">
        <v>151</v>
      </c>
      <c r="AU756" s="258" t="s">
        <v>80</v>
      </c>
      <c r="AV756" s="15" t="s">
        <v>145</v>
      </c>
      <c r="AW756" s="15" t="s">
        <v>33</v>
      </c>
      <c r="AX756" s="15" t="s">
        <v>76</v>
      </c>
      <c r="AY756" s="258" t="s">
        <v>138</v>
      </c>
    </row>
    <row r="757" s="2" customFormat="1" ht="37.8" customHeight="1">
      <c r="A757" s="41"/>
      <c r="B757" s="42"/>
      <c r="C757" s="270" t="s">
        <v>1072</v>
      </c>
      <c r="D757" s="270" t="s">
        <v>511</v>
      </c>
      <c r="E757" s="271" t="s">
        <v>1073</v>
      </c>
      <c r="F757" s="272" t="s">
        <v>1074</v>
      </c>
      <c r="G757" s="273" t="s">
        <v>143</v>
      </c>
      <c r="H757" s="274">
        <v>14.140000000000001</v>
      </c>
      <c r="I757" s="275"/>
      <c r="J757" s="276">
        <f>ROUND(I757*H757,2)</f>
        <v>0</v>
      </c>
      <c r="K757" s="272" t="s">
        <v>144</v>
      </c>
      <c r="L757" s="277"/>
      <c r="M757" s="278" t="s">
        <v>19</v>
      </c>
      <c r="N757" s="279" t="s">
        <v>43</v>
      </c>
      <c r="O757" s="87"/>
      <c r="P757" s="216">
        <f>O757*H757</f>
        <v>0</v>
      </c>
      <c r="Q757" s="216">
        <v>0.0044999999999999997</v>
      </c>
      <c r="R757" s="216">
        <f>Q757*H757</f>
        <v>0.063629999999999992</v>
      </c>
      <c r="S757" s="216">
        <v>0</v>
      </c>
      <c r="T757" s="217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18" t="s">
        <v>384</v>
      </c>
      <c r="AT757" s="218" t="s">
        <v>511</v>
      </c>
      <c r="AU757" s="218" t="s">
        <v>80</v>
      </c>
      <c r="AY757" s="20" t="s">
        <v>138</v>
      </c>
      <c r="BE757" s="219">
        <f>IF(N757="základní",J757,0)</f>
        <v>0</v>
      </c>
      <c r="BF757" s="219">
        <f>IF(N757="snížená",J757,0)</f>
        <v>0</v>
      </c>
      <c r="BG757" s="219">
        <f>IF(N757="zákl. přenesená",J757,0)</f>
        <v>0</v>
      </c>
      <c r="BH757" s="219">
        <f>IF(N757="sníž. přenesená",J757,0)</f>
        <v>0</v>
      </c>
      <c r="BI757" s="219">
        <f>IF(N757="nulová",J757,0)</f>
        <v>0</v>
      </c>
      <c r="BJ757" s="20" t="s">
        <v>80</v>
      </c>
      <c r="BK757" s="219">
        <f>ROUND(I757*H757,2)</f>
        <v>0</v>
      </c>
      <c r="BL757" s="20" t="s">
        <v>259</v>
      </c>
      <c r="BM757" s="218" t="s">
        <v>1075</v>
      </c>
    </row>
    <row r="758" s="2" customFormat="1">
      <c r="A758" s="41"/>
      <c r="B758" s="42"/>
      <c r="C758" s="43"/>
      <c r="D758" s="220" t="s">
        <v>147</v>
      </c>
      <c r="E758" s="43"/>
      <c r="F758" s="221" t="s">
        <v>1074</v>
      </c>
      <c r="G758" s="43"/>
      <c r="H758" s="43"/>
      <c r="I758" s="222"/>
      <c r="J758" s="43"/>
      <c r="K758" s="43"/>
      <c r="L758" s="47"/>
      <c r="M758" s="223"/>
      <c r="N758" s="22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147</v>
      </c>
      <c r="AU758" s="20" t="s">
        <v>80</v>
      </c>
    </row>
    <row r="759" s="14" customFormat="1">
      <c r="A759" s="14"/>
      <c r="B759" s="237"/>
      <c r="C759" s="238"/>
      <c r="D759" s="220" t="s">
        <v>151</v>
      </c>
      <c r="E759" s="238"/>
      <c r="F759" s="240" t="s">
        <v>1076</v>
      </c>
      <c r="G759" s="238"/>
      <c r="H759" s="241">
        <v>14.140000000000001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7" t="s">
        <v>151</v>
      </c>
      <c r="AU759" s="247" t="s">
        <v>80</v>
      </c>
      <c r="AV759" s="14" t="s">
        <v>80</v>
      </c>
      <c r="AW759" s="14" t="s">
        <v>4</v>
      </c>
      <c r="AX759" s="14" t="s">
        <v>76</v>
      </c>
      <c r="AY759" s="247" t="s">
        <v>138</v>
      </c>
    </row>
    <row r="760" s="2" customFormat="1" ht="37.8" customHeight="1">
      <c r="A760" s="41"/>
      <c r="B760" s="42"/>
      <c r="C760" s="207" t="s">
        <v>1077</v>
      </c>
      <c r="D760" s="207" t="s">
        <v>140</v>
      </c>
      <c r="E760" s="208" t="s">
        <v>1078</v>
      </c>
      <c r="F760" s="209" t="s">
        <v>1079</v>
      </c>
      <c r="G760" s="210" t="s">
        <v>406</v>
      </c>
      <c r="H760" s="211">
        <v>9</v>
      </c>
      <c r="I760" s="212"/>
      <c r="J760" s="213">
        <f>ROUND(I760*H760,2)</f>
        <v>0</v>
      </c>
      <c r="K760" s="209" t="s">
        <v>144</v>
      </c>
      <c r="L760" s="47"/>
      <c r="M760" s="214" t="s">
        <v>19</v>
      </c>
      <c r="N760" s="215" t="s">
        <v>43</v>
      </c>
      <c r="O760" s="87"/>
      <c r="P760" s="216">
        <f>O760*H760</f>
        <v>0</v>
      </c>
      <c r="Q760" s="216">
        <v>0.00059999999999999995</v>
      </c>
      <c r="R760" s="216">
        <f>Q760*H760</f>
        <v>0.0053999999999999994</v>
      </c>
      <c r="S760" s="216">
        <v>0</v>
      </c>
      <c r="T760" s="217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259</v>
      </c>
      <c r="AT760" s="218" t="s">
        <v>140</v>
      </c>
      <c r="AU760" s="218" t="s">
        <v>80</v>
      </c>
      <c r="AY760" s="20" t="s">
        <v>138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80</v>
      </c>
      <c r="BK760" s="219">
        <f>ROUND(I760*H760,2)</f>
        <v>0</v>
      </c>
      <c r="BL760" s="20" t="s">
        <v>259</v>
      </c>
      <c r="BM760" s="218" t="s">
        <v>1080</v>
      </c>
    </row>
    <row r="761" s="2" customFormat="1">
      <c r="A761" s="41"/>
      <c r="B761" s="42"/>
      <c r="C761" s="43"/>
      <c r="D761" s="220" t="s">
        <v>147</v>
      </c>
      <c r="E761" s="43"/>
      <c r="F761" s="221" t="s">
        <v>1081</v>
      </c>
      <c r="G761" s="43"/>
      <c r="H761" s="43"/>
      <c r="I761" s="222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147</v>
      </c>
      <c r="AU761" s="20" t="s">
        <v>80</v>
      </c>
    </row>
    <row r="762" s="2" customFormat="1">
      <c r="A762" s="41"/>
      <c r="B762" s="42"/>
      <c r="C762" s="43"/>
      <c r="D762" s="225" t="s">
        <v>149</v>
      </c>
      <c r="E762" s="43"/>
      <c r="F762" s="226" t="s">
        <v>1082</v>
      </c>
      <c r="G762" s="43"/>
      <c r="H762" s="43"/>
      <c r="I762" s="222"/>
      <c r="J762" s="43"/>
      <c r="K762" s="43"/>
      <c r="L762" s="47"/>
      <c r="M762" s="223"/>
      <c r="N762" s="224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149</v>
      </c>
      <c r="AU762" s="20" t="s">
        <v>80</v>
      </c>
    </row>
    <row r="763" s="13" customFormat="1">
      <c r="A763" s="13"/>
      <c r="B763" s="227"/>
      <c r="C763" s="228"/>
      <c r="D763" s="220" t="s">
        <v>151</v>
      </c>
      <c r="E763" s="229" t="s">
        <v>19</v>
      </c>
      <c r="F763" s="230" t="s">
        <v>1083</v>
      </c>
      <c r="G763" s="228"/>
      <c r="H763" s="229" t="s">
        <v>19</v>
      </c>
      <c r="I763" s="231"/>
      <c r="J763" s="228"/>
      <c r="K763" s="228"/>
      <c r="L763" s="232"/>
      <c r="M763" s="233"/>
      <c r="N763" s="234"/>
      <c r="O763" s="234"/>
      <c r="P763" s="234"/>
      <c r="Q763" s="234"/>
      <c r="R763" s="234"/>
      <c r="S763" s="234"/>
      <c r="T763" s="23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6" t="s">
        <v>151</v>
      </c>
      <c r="AU763" s="236" t="s">
        <v>80</v>
      </c>
      <c r="AV763" s="13" t="s">
        <v>76</v>
      </c>
      <c r="AW763" s="13" t="s">
        <v>33</v>
      </c>
      <c r="AX763" s="13" t="s">
        <v>71</v>
      </c>
      <c r="AY763" s="236" t="s">
        <v>138</v>
      </c>
    </row>
    <row r="764" s="14" customFormat="1">
      <c r="A764" s="14"/>
      <c r="B764" s="237"/>
      <c r="C764" s="238"/>
      <c r="D764" s="220" t="s">
        <v>151</v>
      </c>
      <c r="E764" s="239" t="s">
        <v>19</v>
      </c>
      <c r="F764" s="240" t="s">
        <v>207</v>
      </c>
      <c r="G764" s="238"/>
      <c r="H764" s="241">
        <v>9</v>
      </c>
      <c r="I764" s="242"/>
      <c r="J764" s="238"/>
      <c r="K764" s="238"/>
      <c r="L764" s="243"/>
      <c r="M764" s="244"/>
      <c r="N764" s="245"/>
      <c r="O764" s="245"/>
      <c r="P764" s="245"/>
      <c r="Q764" s="245"/>
      <c r="R764" s="245"/>
      <c r="S764" s="245"/>
      <c r="T764" s="24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7" t="s">
        <v>151</v>
      </c>
      <c r="AU764" s="247" t="s">
        <v>80</v>
      </c>
      <c r="AV764" s="14" t="s">
        <v>80</v>
      </c>
      <c r="AW764" s="14" t="s">
        <v>33</v>
      </c>
      <c r="AX764" s="14" t="s">
        <v>76</v>
      </c>
      <c r="AY764" s="247" t="s">
        <v>138</v>
      </c>
    </row>
    <row r="765" s="2" customFormat="1" ht="37.8" customHeight="1">
      <c r="A765" s="41"/>
      <c r="B765" s="42"/>
      <c r="C765" s="207" t="s">
        <v>1084</v>
      </c>
      <c r="D765" s="207" t="s">
        <v>140</v>
      </c>
      <c r="E765" s="208" t="s">
        <v>1085</v>
      </c>
      <c r="F765" s="209" t="s">
        <v>1086</v>
      </c>
      <c r="G765" s="210" t="s">
        <v>406</v>
      </c>
      <c r="H765" s="211">
        <v>9</v>
      </c>
      <c r="I765" s="212"/>
      <c r="J765" s="213">
        <f>ROUND(I765*H765,2)</f>
        <v>0</v>
      </c>
      <c r="K765" s="209" t="s">
        <v>144</v>
      </c>
      <c r="L765" s="47"/>
      <c r="M765" s="214" t="s">
        <v>19</v>
      </c>
      <c r="N765" s="215" t="s">
        <v>43</v>
      </c>
      <c r="O765" s="87"/>
      <c r="P765" s="216">
        <f>O765*H765</f>
        <v>0</v>
      </c>
      <c r="Q765" s="216">
        <v>0.00059999999999999995</v>
      </c>
      <c r="R765" s="216">
        <f>Q765*H765</f>
        <v>0.0053999999999999994</v>
      </c>
      <c r="S765" s="216">
        <v>0</v>
      </c>
      <c r="T765" s="217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8" t="s">
        <v>259</v>
      </c>
      <c r="AT765" s="218" t="s">
        <v>140</v>
      </c>
      <c r="AU765" s="218" t="s">
        <v>80</v>
      </c>
      <c r="AY765" s="20" t="s">
        <v>138</v>
      </c>
      <c r="BE765" s="219">
        <f>IF(N765="základní",J765,0)</f>
        <v>0</v>
      </c>
      <c r="BF765" s="219">
        <f>IF(N765="snížená",J765,0)</f>
        <v>0</v>
      </c>
      <c r="BG765" s="219">
        <f>IF(N765="zákl. přenesená",J765,0)</f>
        <v>0</v>
      </c>
      <c r="BH765" s="219">
        <f>IF(N765="sníž. přenesená",J765,0)</f>
        <v>0</v>
      </c>
      <c r="BI765" s="219">
        <f>IF(N765="nulová",J765,0)</f>
        <v>0</v>
      </c>
      <c r="BJ765" s="20" t="s">
        <v>80</v>
      </c>
      <c r="BK765" s="219">
        <f>ROUND(I765*H765,2)</f>
        <v>0</v>
      </c>
      <c r="BL765" s="20" t="s">
        <v>259</v>
      </c>
      <c r="BM765" s="218" t="s">
        <v>1087</v>
      </c>
    </row>
    <row r="766" s="2" customFormat="1">
      <c r="A766" s="41"/>
      <c r="B766" s="42"/>
      <c r="C766" s="43"/>
      <c r="D766" s="220" t="s">
        <v>147</v>
      </c>
      <c r="E766" s="43"/>
      <c r="F766" s="221" t="s">
        <v>1088</v>
      </c>
      <c r="G766" s="43"/>
      <c r="H766" s="43"/>
      <c r="I766" s="222"/>
      <c r="J766" s="43"/>
      <c r="K766" s="43"/>
      <c r="L766" s="47"/>
      <c r="M766" s="223"/>
      <c r="N766" s="224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147</v>
      </c>
      <c r="AU766" s="20" t="s">
        <v>80</v>
      </c>
    </row>
    <row r="767" s="2" customFormat="1">
      <c r="A767" s="41"/>
      <c r="B767" s="42"/>
      <c r="C767" s="43"/>
      <c r="D767" s="225" t="s">
        <v>149</v>
      </c>
      <c r="E767" s="43"/>
      <c r="F767" s="226" t="s">
        <v>1089</v>
      </c>
      <c r="G767" s="43"/>
      <c r="H767" s="43"/>
      <c r="I767" s="222"/>
      <c r="J767" s="43"/>
      <c r="K767" s="43"/>
      <c r="L767" s="47"/>
      <c r="M767" s="223"/>
      <c r="N767" s="22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149</v>
      </c>
      <c r="AU767" s="20" t="s">
        <v>80</v>
      </c>
    </row>
    <row r="768" s="13" customFormat="1">
      <c r="A768" s="13"/>
      <c r="B768" s="227"/>
      <c r="C768" s="228"/>
      <c r="D768" s="220" t="s">
        <v>151</v>
      </c>
      <c r="E768" s="229" t="s">
        <v>19</v>
      </c>
      <c r="F768" s="230" t="s">
        <v>1090</v>
      </c>
      <c r="G768" s="228"/>
      <c r="H768" s="229" t="s">
        <v>19</v>
      </c>
      <c r="I768" s="231"/>
      <c r="J768" s="228"/>
      <c r="K768" s="228"/>
      <c r="L768" s="232"/>
      <c r="M768" s="233"/>
      <c r="N768" s="234"/>
      <c r="O768" s="234"/>
      <c r="P768" s="234"/>
      <c r="Q768" s="234"/>
      <c r="R768" s="234"/>
      <c r="S768" s="234"/>
      <c r="T768" s="23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6" t="s">
        <v>151</v>
      </c>
      <c r="AU768" s="236" t="s">
        <v>80</v>
      </c>
      <c r="AV768" s="13" t="s">
        <v>76</v>
      </c>
      <c r="AW768" s="13" t="s">
        <v>33</v>
      </c>
      <c r="AX768" s="13" t="s">
        <v>71</v>
      </c>
      <c r="AY768" s="236" t="s">
        <v>138</v>
      </c>
    </row>
    <row r="769" s="14" customFormat="1">
      <c r="A769" s="14"/>
      <c r="B769" s="237"/>
      <c r="C769" s="238"/>
      <c r="D769" s="220" t="s">
        <v>151</v>
      </c>
      <c r="E769" s="239" t="s">
        <v>19</v>
      </c>
      <c r="F769" s="240" t="s">
        <v>207</v>
      </c>
      <c r="G769" s="238"/>
      <c r="H769" s="241">
        <v>9</v>
      </c>
      <c r="I769" s="242"/>
      <c r="J769" s="238"/>
      <c r="K769" s="238"/>
      <c r="L769" s="243"/>
      <c r="M769" s="244"/>
      <c r="N769" s="245"/>
      <c r="O769" s="245"/>
      <c r="P769" s="245"/>
      <c r="Q769" s="245"/>
      <c r="R769" s="245"/>
      <c r="S769" s="245"/>
      <c r="T769" s="24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7" t="s">
        <v>151</v>
      </c>
      <c r="AU769" s="247" t="s">
        <v>80</v>
      </c>
      <c r="AV769" s="14" t="s">
        <v>80</v>
      </c>
      <c r="AW769" s="14" t="s">
        <v>33</v>
      </c>
      <c r="AX769" s="14" t="s">
        <v>76</v>
      </c>
      <c r="AY769" s="247" t="s">
        <v>138</v>
      </c>
    </row>
    <row r="770" s="2" customFormat="1" ht="37.8" customHeight="1">
      <c r="A770" s="41"/>
      <c r="B770" s="42"/>
      <c r="C770" s="207" t="s">
        <v>1091</v>
      </c>
      <c r="D770" s="207" t="s">
        <v>140</v>
      </c>
      <c r="E770" s="208" t="s">
        <v>1092</v>
      </c>
      <c r="F770" s="209" t="s">
        <v>1093</v>
      </c>
      <c r="G770" s="210" t="s">
        <v>143</v>
      </c>
      <c r="H770" s="211">
        <v>15.218999999999999</v>
      </c>
      <c r="I770" s="212"/>
      <c r="J770" s="213">
        <f>ROUND(I770*H770,2)</f>
        <v>0</v>
      </c>
      <c r="K770" s="209" t="s">
        <v>144</v>
      </c>
      <c r="L770" s="47"/>
      <c r="M770" s="214" t="s">
        <v>19</v>
      </c>
      <c r="N770" s="215" t="s">
        <v>43</v>
      </c>
      <c r="O770" s="87"/>
      <c r="P770" s="216">
        <f>O770*H770</f>
        <v>0</v>
      </c>
      <c r="Q770" s="216">
        <v>0.00033</v>
      </c>
      <c r="R770" s="216">
        <f>Q770*H770</f>
        <v>0.0050222699999999997</v>
      </c>
      <c r="S770" s="216">
        <v>0</v>
      </c>
      <c r="T770" s="217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8" t="s">
        <v>259</v>
      </c>
      <c r="AT770" s="218" t="s">
        <v>140</v>
      </c>
      <c r="AU770" s="218" t="s">
        <v>80</v>
      </c>
      <c r="AY770" s="20" t="s">
        <v>138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20" t="s">
        <v>80</v>
      </c>
      <c r="BK770" s="219">
        <f>ROUND(I770*H770,2)</f>
        <v>0</v>
      </c>
      <c r="BL770" s="20" t="s">
        <v>259</v>
      </c>
      <c r="BM770" s="218" t="s">
        <v>1094</v>
      </c>
    </row>
    <row r="771" s="2" customFormat="1">
      <c r="A771" s="41"/>
      <c r="B771" s="42"/>
      <c r="C771" s="43"/>
      <c r="D771" s="220" t="s">
        <v>147</v>
      </c>
      <c r="E771" s="43"/>
      <c r="F771" s="221" t="s">
        <v>1095</v>
      </c>
      <c r="G771" s="43"/>
      <c r="H771" s="43"/>
      <c r="I771" s="222"/>
      <c r="J771" s="43"/>
      <c r="K771" s="43"/>
      <c r="L771" s="47"/>
      <c r="M771" s="223"/>
      <c r="N771" s="224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147</v>
      </c>
      <c r="AU771" s="20" t="s">
        <v>80</v>
      </c>
    </row>
    <row r="772" s="2" customFormat="1">
      <c r="A772" s="41"/>
      <c r="B772" s="42"/>
      <c r="C772" s="43"/>
      <c r="D772" s="225" t="s">
        <v>149</v>
      </c>
      <c r="E772" s="43"/>
      <c r="F772" s="226" t="s">
        <v>1096</v>
      </c>
      <c r="G772" s="43"/>
      <c r="H772" s="43"/>
      <c r="I772" s="222"/>
      <c r="J772" s="43"/>
      <c r="K772" s="43"/>
      <c r="L772" s="47"/>
      <c r="M772" s="223"/>
      <c r="N772" s="224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149</v>
      </c>
      <c r="AU772" s="20" t="s">
        <v>80</v>
      </c>
    </row>
    <row r="773" s="14" customFormat="1">
      <c r="A773" s="14"/>
      <c r="B773" s="237"/>
      <c r="C773" s="238"/>
      <c r="D773" s="220" t="s">
        <v>151</v>
      </c>
      <c r="E773" s="239" t="s">
        <v>19</v>
      </c>
      <c r="F773" s="240" t="s">
        <v>229</v>
      </c>
      <c r="G773" s="238"/>
      <c r="H773" s="241">
        <v>10.962</v>
      </c>
      <c r="I773" s="242"/>
      <c r="J773" s="238"/>
      <c r="K773" s="238"/>
      <c r="L773" s="243"/>
      <c r="M773" s="244"/>
      <c r="N773" s="245"/>
      <c r="O773" s="245"/>
      <c r="P773" s="245"/>
      <c r="Q773" s="245"/>
      <c r="R773" s="245"/>
      <c r="S773" s="245"/>
      <c r="T773" s="24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7" t="s">
        <v>151</v>
      </c>
      <c r="AU773" s="247" t="s">
        <v>80</v>
      </c>
      <c r="AV773" s="14" t="s">
        <v>80</v>
      </c>
      <c r="AW773" s="14" t="s">
        <v>33</v>
      </c>
      <c r="AX773" s="14" t="s">
        <v>71</v>
      </c>
      <c r="AY773" s="247" t="s">
        <v>138</v>
      </c>
    </row>
    <row r="774" s="14" customFormat="1">
      <c r="A774" s="14"/>
      <c r="B774" s="237"/>
      <c r="C774" s="238"/>
      <c r="D774" s="220" t="s">
        <v>151</v>
      </c>
      <c r="E774" s="239" t="s">
        <v>19</v>
      </c>
      <c r="F774" s="240" t="s">
        <v>1097</v>
      </c>
      <c r="G774" s="238"/>
      <c r="H774" s="241">
        <v>4.2569999999999997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7" t="s">
        <v>151</v>
      </c>
      <c r="AU774" s="247" t="s">
        <v>80</v>
      </c>
      <c r="AV774" s="14" t="s">
        <v>80</v>
      </c>
      <c r="AW774" s="14" t="s">
        <v>33</v>
      </c>
      <c r="AX774" s="14" t="s">
        <v>71</v>
      </c>
      <c r="AY774" s="247" t="s">
        <v>138</v>
      </c>
    </row>
    <row r="775" s="15" customFormat="1">
      <c r="A775" s="15"/>
      <c r="B775" s="248"/>
      <c r="C775" s="249"/>
      <c r="D775" s="220" t="s">
        <v>151</v>
      </c>
      <c r="E775" s="250" t="s">
        <v>19</v>
      </c>
      <c r="F775" s="251" t="s">
        <v>156</v>
      </c>
      <c r="G775" s="249"/>
      <c r="H775" s="252">
        <v>15.218999999999999</v>
      </c>
      <c r="I775" s="253"/>
      <c r="J775" s="249"/>
      <c r="K775" s="249"/>
      <c r="L775" s="254"/>
      <c r="M775" s="255"/>
      <c r="N775" s="256"/>
      <c r="O775" s="256"/>
      <c r="P775" s="256"/>
      <c r="Q775" s="256"/>
      <c r="R775" s="256"/>
      <c r="S775" s="256"/>
      <c r="T775" s="257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8" t="s">
        <v>151</v>
      </c>
      <c r="AU775" s="258" t="s">
        <v>80</v>
      </c>
      <c r="AV775" s="15" t="s">
        <v>145</v>
      </c>
      <c r="AW775" s="15" t="s">
        <v>33</v>
      </c>
      <c r="AX775" s="15" t="s">
        <v>76</v>
      </c>
      <c r="AY775" s="258" t="s">
        <v>138</v>
      </c>
    </row>
    <row r="776" s="2" customFormat="1" ht="24.15" customHeight="1">
      <c r="A776" s="41"/>
      <c r="B776" s="42"/>
      <c r="C776" s="270" t="s">
        <v>1098</v>
      </c>
      <c r="D776" s="270" t="s">
        <v>511</v>
      </c>
      <c r="E776" s="271" t="s">
        <v>1099</v>
      </c>
      <c r="F776" s="272" t="s">
        <v>1100</v>
      </c>
      <c r="G776" s="273" t="s">
        <v>143</v>
      </c>
      <c r="H776" s="274">
        <v>6</v>
      </c>
      <c r="I776" s="275"/>
      <c r="J776" s="276">
        <f>ROUND(I776*H776,2)</f>
        <v>0</v>
      </c>
      <c r="K776" s="272" t="s">
        <v>144</v>
      </c>
      <c r="L776" s="277"/>
      <c r="M776" s="278" t="s">
        <v>19</v>
      </c>
      <c r="N776" s="279" t="s">
        <v>43</v>
      </c>
      <c r="O776" s="87"/>
      <c r="P776" s="216">
        <f>O776*H776</f>
        <v>0</v>
      </c>
      <c r="Q776" s="216">
        <v>0.0023999999999999998</v>
      </c>
      <c r="R776" s="216">
        <f>Q776*H776</f>
        <v>0.0144</v>
      </c>
      <c r="S776" s="216">
        <v>0</v>
      </c>
      <c r="T776" s="217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8" t="s">
        <v>384</v>
      </c>
      <c r="AT776" s="218" t="s">
        <v>511</v>
      </c>
      <c r="AU776" s="218" t="s">
        <v>80</v>
      </c>
      <c r="AY776" s="20" t="s">
        <v>138</v>
      </c>
      <c r="BE776" s="219">
        <f>IF(N776="základní",J776,0)</f>
        <v>0</v>
      </c>
      <c r="BF776" s="219">
        <f>IF(N776="snížená",J776,0)</f>
        <v>0</v>
      </c>
      <c r="BG776" s="219">
        <f>IF(N776="zákl. přenesená",J776,0)</f>
        <v>0</v>
      </c>
      <c r="BH776" s="219">
        <f>IF(N776="sníž. přenesená",J776,0)</f>
        <v>0</v>
      </c>
      <c r="BI776" s="219">
        <f>IF(N776="nulová",J776,0)</f>
        <v>0</v>
      </c>
      <c r="BJ776" s="20" t="s">
        <v>80</v>
      </c>
      <c r="BK776" s="219">
        <f>ROUND(I776*H776,2)</f>
        <v>0</v>
      </c>
      <c r="BL776" s="20" t="s">
        <v>259</v>
      </c>
      <c r="BM776" s="218" t="s">
        <v>1101</v>
      </c>
    </row>
    <row r="777" s="2" customFormat="1">
      <c r="A777" s="41"/>
      <c r="B777" s="42"/>
      <c r="C777" s="43"/>
      <c r="D777" s="220" t="s">
        <v>147</v>
      </c>
      <c r="E777" s="43"/>
      <c r="F777" s="221" t="s">
        <v>1100</v>
      </c>
      <c r="G777" s="43"/>
      <c r="H777" s="43"/>
      <c r="I777" s="222"/>
      <c r="J777" s="43"/>
      <c r="K777" s="43"/>
      <c r="L777" s="47"/>
      <c r="M777" s="223"/>
      <c r="N777" s="22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147</v>
      </c>
      <c r="AU777" s="20" t="s">
        <v>80</v>
      </c>
    </row>
    <row r="778" s="14" customFormat="1">
      <c r="A778" s="14"/>
      <c r="B778" s="237"/>
      <c r="C778" s="238"/>
      <c r="D778" s="220" t="s">
        <v>151</v>
      </c>
      <c r="E778" s="238"/>
      <c r="F778" s="240" t="s">
        <v>1102</v>
      </c>
      <c r="G778" s="238"/>
      <c r="H778" s="241">
        <v>6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7" t="s">
        <v>151</v>
      </c>
      <c r="AU778" s="247" t="s">
        <v>80</v>
      </c>
      <c r="AV778" s="14" t="s">
        <v>80</v>
      </c>
      <c r="AW778" s="14" t="s">
        <v>4</v>
      </c>
      <c r="AX778" s="14" t="s">
        <v>76</v>
      </c>
      <c r="AY778" s="247" t="s">
        <v>138</v>
      </c>
    </row>
    <row r="779" s="2" customFormat="1" ht="24.15" customHeight="1">
      <c r="A779" s="41"/>
      <c r="B779" s="42"/>
      <c r="C779" s="270" t="s">
        <v>1103</v>
      </c>
      <c r="D779" s="270" t="s">
        <v>511</v>
      </c>
      <c r="E779" s="271" t="s">
        <v>1104</v>
      </c>
      <c r="F779" s="272" t="s">
        <v>1105</v>
      </c>
      <c r="G779" s="273" t="s">
        <v>143</v>
      </c>
      <c r="H779" s="274">
        <v>18.263000000000002</v>
      </c>
      <c r="I779" s="275"/>
      <c r="J779" s="276">
        <f>ROUND(I779*H779,2)</f>
        <v>0</v>
      </c>
      <c r="K779" s="272" t="s">
        <v>144</v>
      </c>
      <c r="L779" s="277"/>
      <c r="M779" s="278" t="s">
        <v>19</v>
      </c>
      <c r="N779" s="279" t="s">
        <v>43</v>
      </c>
      <c r="O779" s="87"/>
      <c r="P779" s="216">
        <f>O779*H779</f>
        <v>0</v>
      </c>
      <c r="Q779" s="216">
        <v>0.0025000000000000001</v>
      </c>
      <c r="R779" s="216">
        <f>Q779*H779</f>
        <v>0.045657500000000004</v>
      </c>
      <c r="S779" s="216">
        <v>0</v>
      </c>
      <c r="T779" s="21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8" t="s">
        <v>384</v>
      </c>
      <c r="AT779" s="218" t="s">
        <v>511</v>
      </c>
      <c r="AU779" s="218" t="s">
        <v>80</v>
      </c>
      <c r="AY779" s="20" t="s">
        <v>138</v>
      </c>
      <c r="BE779" s="219">
        <f>IF(N779="základní",J779,0)</f>
        <v>0</v>
      </c>
      <c r="BF779" s="219">
        <f>IF(N779="snížená",J779,0)</f>
        <v>0</v>
      </c>
      <c r="BG779" s="219">
        <f>IF(N779="zákl. přenesená",J779,0)</f>
        <v>0</v>
      </c>
      <c r="BH779" s="219">
        <f>IF(N779="sníž. přenesená",J779,0)</f>
        <v>0</v>
      </c>
      <c r="BI779" s="219">
        <f>IF(N779="nulová",J779,0)</f>
        <v>0</v>
      </c>
      <c r="BJ779" s="20" t="s">
        <v>80</v>
      </c>
      <c r="BK779" s="219">
        <f>ROUND(I779*H779,2)</f>
        <v>0</v>
      </c>
      <c r="BL779" s="20" t="s">
        <v>259</v>
      </c>
      <c r="BM779" s="218" t="s">
        <v>1106</v>
      </c>
    </row>
    <row r="780" s="2" customFormat="1">
      <c r="A780" s="41"/>
      <c r="B780" s="42"/>
      <c r="C780" s="43"/>
      <c r="D780" s="220" t="s">
        <v>147</v>
      </c>
      <c r="E780" s="43"/>
      <c r="F780" s="221" t="s">
        <v>1105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147</v>
      </c>
      <c r="AU780" s="20" t="s">
        <v>80</v>
      </c>
    </row>
    <row r="781" s="14" customFormat="1">
      <c r="A781" s="14"/>
      <c r="B781" s="237"/>
      <c r="C781" s="238"/>
      <c r="D781" s="220" t="s">
        <v>151</v>
      </c>
      <c r="E781" s="238"/>
      <c r="F781" s="240" t="s">
        <v>1107</v>
      </c>
      <c r="G781" s="238"/>
      <c r="H781" s="241">
        <v>18.263000000000002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7" t="s">
        <v>151</v>
      </c>
      <c r="AU781" s="247" t="s">
        <v>80</v>
      </c>
      <c r="AV781" s="14" t="s">
        <v>80</v>
      </c>
      <c r="AW781" s="14" t="s">
        <v>4</v>
      </c>
      <c r="AX781" s="14" t="s">
        <v>76</v>
      </c>
      <c r="AY781" s="247" t="s">
        <v>138</v>
      </c>
    </row>
    <row r="782" s="2" customFormat="1" ht="24.15" customHeight="1">
      <c r="A782" s="41"/>
      <c r="B782" s="42"/>
      <c r="C782" s="207" t="s">
        <v>1108</v>
      </c>
      <c r="D782" s="207" t="s">
        <v>140</v>
      </c>
      <c r="E782" s="208" t="s">
        <v>1109</v>
      </c>
      <c r="F782" s="209" t="s">
        <v>1110</v>
      </c>
      <c r="G782" s="210" t="s">
        <v>143</v>
      </c>
      <c r="H782" s="211">
        <v>15.218999999999999</v>
      </c>
      <c r="I782" s="212"/>
      <c r="J782" s="213">
        <f>ROUND(I782*H782,2)</f>
        <v>0</v>
      </c>
      <c r="K782" s="209" t="s">
        <v>144</v>
      </c>
      <c r="L782" s="47"/>
      <c r="M782" s="214" t="s">
        <v>19</v>
      </c>
      <c r="N782" s="215" t="s">
        <v>43</v>
      </c>
      <c r="O782" s="87"/>
      <c r="P782" s="216">
        <f>O782*H782</f>
        <v>0</v>
      </c>
      <c r="Q782" s="216">
        <v>0</v>
      </c>
      <c r="R782" s="216">
        <f>Q782*H782</f>
        <v>0</v>
      </c>
      <c r="S782" s="216">
        <v>0</v>
      </c>
      <c r="T782" s="217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18" t="s">
        <v>259</v>
      </c>
      <c r="AT782" s="218" t="s">
        <v>140</v>
      </c>
      <c r="AU782" s="218" t="s">
        <v>80</v>
      </c>
      <c r="AY782" s="20" t="s">
        <v>138</v>
      </c>
      <c r="BE782" s="219">
        <f>IF(N782="základní",J782,0)</f>
        <v>0</v>
      </c>
      <c r="BF782" s="219">
        <f>IF(N782="snížená",J782,0)</f>
        <v>0</v>
      </c>
      <c r="BG782" s="219">
        <f>IF(N782="zákl. přenesená",J782,0)</f>
        <v>0</v>
      </c>
      <c r="BH782" s="219">
        <f>IF(N782="sníž. přenesená",J782,0)</f>
        <v>0</v>
      </c>
      <c r="BI782" s="219">
        <f>IF(N782="nulová",J782,0)</f>
        <v>0</v>
      </c>
      <c r="BJ782" s="20" t="s">
        <v>80</v>
      </c>
      <c r="BK782" s="219">
        <f>ROUND(I782*H782,2)</f>
        <v>0</v>
      </c>
      <c r="BL782" s="20" t="s">
        <v>259</v>
      </c>
      <c r="BM782" s="218" t="s">
        <v>1111</v>
      </c>
    </row>
    <row r="783" s="2" customFormat="1">
      <c r="A783" s="41"/>
      <c r="B783" s="42"/>
      <c r="C783" s="43"/>
      <c r="D783" s="220" t="s">
        <v>147</v>
      </c>
      <c r="E783" s="43"/>
      <c r="F783" s="221" t="s">
        <v>1112</v>
      </c>
      <c r="G783" s="43"/>
      <c r="H783" s="43"/>
      <c r="I783" s="222"/>
      <c r="J783" s="43"/>
      <c r="K783" s="43"/>
      <c r="L783" s="47"/>
      <c r="M783" s="223"/>
      <c r="N783" s="224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147</v>
      </c>
      <c r="AU783" s="20" t="s">
        <v>80</v>
      </c>
    </row>
    <row r="784" s="2" customFormat="1">
      <c r="A784" s="41"/>
      <c r="B784" s="42"/>
      <c r="C784" s="43"/>
      <c r="D784" s="225" t="s">
        <v>149</v>
      </c>
      <c r="E784" s="43"/>
      <c r="F784" s="226" t="s">
        <v>1113</v>
      </c>
      <c r="G784" s="43"/>
      <c r="H784" s="43"/>
      <c r="I784" s="222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149</v>
      </c>
      <c r="AU784" s="20" t="s">
        <v>80</v>
      </c>
    </row>
    <row r="785" s="2" customFormat="1" ht="16.5" customHeight="1">
      <c r="A785" s="41"/>
      <c r="B785" s="42"/>
      <c r="C785" s="270" t="s">
        <v>1114</v>
      </c>
      <c r="D785" s="270" t="s">
        <v>511</v>
      </c>
      <c r="E785" s="271" t="s">
        <v>1115</v>
      </c>
      <c r="F785" s="272" t="s">
        <v>1116</v>
      </c>
      <c r="G785" s="273" t="s">
        <v>143</v>
      </c>
      <c r="H785" s="274">
        <v>18.263000000000002</v>
      </c>
      <c r="I785" s="275"/>
      <c r="J785" s="276">
        <f>ROUND(I785*H785,2)</f>
        <v>0</v>
      </c>
      <c r="K785" s="272" t="s">
        <v>144</v>
      </c>
      <c r="L785" s="277"/>
      <c r="M785" s="278" t="s">
        <v>19</v>
      </c>
      <c r="N785" s="279" t="s">
        <v>43</v>
      </c>
      <c r="O785" s="87"/>
      <c r="P785" s="216">
        <f>O785*H785</f>
        <v>0</v>
      </c>
      <c r="Q785" s="216">
        <v>0.00029999999999999997</v>
      </c>
      <c r="R785" s="216">
        <f>Q785*H785</f>
        <v>0.0054789000000000001</v>
      </c>
      <c r="S785" s="216">
        <v>0</v>
      </c>
      <c r="T785" s="21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8" t="s">
        <v>384</v>
      </c>
      <c r="AT785" s="218" t="s">
        <v>511</v>
      </c>
      <c r="AU785" s="218" t="s">
        <v>80</v>
      </c>
      <c r="AY785" s="20" t="s">
        <v>138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20" t="s">
        <v>80</v>
      </c>
      <c r="BK785" s="219">
        <f>ROUND(I785*H785,2)</f>
        <v>0</v>
      </c>
      <c r="BL785" s="20" t="s">
        <v>259</v>
      </c>
      <c r="BM785" s="218" t="s">
        <v>1117</v>
      </c>
    </row>
    <row r="786" s="2" customFormat="1">
      <c r="A786" s="41"/>
      <c r="B786" s="42"/>
      <c r="C786" s="43"/>
      <c r="D786" s="220" t="s">
        <v>147</v>
      </c>
      <c r="E786" s="43"/>
      <c r="F786" s="221" t="s">
        <v>1116</v>
      </c>
      <c r="G786" s="43"/>
      <c r="H786" s="43"/>
      <c r="I786" s="222"/>
      <c r="J786" s="43"/>
      <c r="K786" s="43"/>
      <c r="L786" s="47"/>
      <c r="M786" s="223"/>
      <c r="N786" s="22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147</v>
      </c>
      <c r="AU786" s="20" t="s">
        <v>80</v>
      </c>
    </row>
    <row r="787" s="14" customFormat="1">
      <c r="A787" s="14"/>
      <c r="B787" s="237"/>
      <c r="C787" s="238"/>
      <c r="D787" s="220" t="s">
        <v>151</v>
      </c>
      <c r="E787" s="238"/>
      <c r="F787" s="240" t="s">
        <v>1107</v>
      </c>
      <c r="G787" s="238"/>
      <c r="H787" s="241">
        <v>18.263000000000002</v>
      </c>
      <c r="I787" s="242"/>
      <c r="J787" s="238"/>
      <c r="K787" s="238"/>
      <c r="L787" s="243"/>
      <c r="M787" s="244"/>
      <c r="N787" s="245"/>
      <c r="O787" s="245"/>
      <c r="P787" s="245"/>
      <c r="Q787" s="245"/>
      <c r="R787" s="245"/>
      <c r="S787" s="245"/>
      <c r="T787" s="24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7" t="s">
        <v>151</v>
      </c>
      <c r="AU787" s="247" t="s">
        <v>80</v>
      </c>
      <c r="AV787" s="14" t="s">
        <v>80</v>
      </c>
      <c r="AW787" s="14" t="s">
        <v>4</v>
      </c>
      <c r="AX787" s="14" t="s">
        <v>76</v>
      </c>
      <c r="AY787" s="247" t="s">
        <v>138</v>
      </c>
    </row>
    <row r="788" s="2" customFormat="1" ht="33" customHeight="1">
      <c r="A788" s="41"/>
      <c r="B788" s="42"/>
      <c r="C788" s="207" t="s">
        <v>1118</v>
      </c>
      <c r="D788" s="207" t="s">
        <v>140</v>
      </c>
      <c r="E788" s="208" t="s">
        <v>1119</v>
      </c>
      <c r="F788" s="209" t="s">
        <v>1120</v>
      </c>
      <c r="G788" s="210" t="s">
        <v>202</v>
      </c>
      <c r="H788" s="211">
        <v>0.161</v>
      </c>
      <c r="I788" s="212"/>
      <c r="J788" s="213">
        <f>ROUND(I788*H788,2)</f>
        <v>0</v>
      </c>
      <c r="K788" s="209" t="s">
        <v>144</v>
      </c>
      <c r="L788" s="47"/>
      <c r="M788" s="214" t="s">
        <v>19</v>
      </c>
      <c r="N788" s="215" t="s">
        <v>43</v>
      </c>
      <c r="O788" s="87"/>
      <c r="P788" s="216">
        <f>O788*H788</f>
        <v>0</v>
      </c>
      <c r="Q788" s="216">
        <v>0</v>
      </c>
      <c r="R788" s="216">
        <f>Q788*H788</f>
        <v>0</v>
      </c>
      <c r="S788" s="216">
        <v>0</v>
      </c>
      <c r="T788" s="217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18" t="s">
        <v>259</v>
      </c>
      <c r="AT788" s="218" t="s">
        <v>140</v>
      </c>
      <c r="AU788" s="218" t="s">
        <v>80</v>
      </c>
      <c r="AY788" s="20" t="s">
        <v>138</v>
      </c>
      <c r="BE788" s="219">
        <f>IF(N788="základní",J788,0)</f>
        <v>0</v>
      </c>
      <c r="BF788" s="219">
        <f>IF(N788="snížená",J788,0)</f>
        <v>0</v>
      </c>
      <c r="BG788" s="219">
        <f>IF(N788="zákl. přenesená",J788,0)</f>
        <v>0</v>
      </c>
      <c r="BH788" s="219">
        <f>IF(N788="sníž. přenesená",J788,0)</f>
        <v>0</v>
      </c>
      <c r="BI788" s="219">
        <f>IF(N788="nulová",J788,0)</f>
        <v>0</v>
      </c>
      <c r="BJ788" s="20" t="s">
        <v>80</v>
      </c>
      <c r="BK788" s="219">
        <f>ROUND(I788*H788,2)</f>
        <v>0</v>
      </c>
      <c r="BL788" s="20" t="s">
        <v>259</v>
      </c>
      <c r="BM788" s="218" t="s">
        <v>1121</v>
      </c>
    </row>
    <row r="789" s="2" customFormat="1">
      <c r="A789" s="41"/>
      <c r="B789" s="42"/>
      <c r="C789" s="43"/>
      <c r="D789" s="220" t="s">
        <v>147</v>
      </c>
      <c r="E789" s="43"/>
      <c r="F789" s="221" t="s">
        <v>1122</v>
      </c>
      <c r="G789" s="43"/>
      <c r="H789" s="43"/>
      <c r="I789" s="222"/>
      <c r="J789" s="43"/>
      <c r="K789" s="43"/>
      <c r="L789" s="47"/>
      <c r="M789" s="223"/>
      <c r="N789" s="224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147</v>
      </c>
      <c r="AU789" s="20" t="s">
        <v>80</v>
      </c>
    </row>
    <row r="790" s="2" customFormat="1">
      <c r="A790" s="41"/>
      <c r="B790" s="42"/>
      <c r="C790" s="43"/>
      <c r="D790" s="225" t="s">
        <v>149</v>
      </c>
      <c r="E790" s="43"/>
      <c r="F790" s="226" t="s">
        <v>1123</v>
      </c>
      <c r="G790" s="43"/>
      <c r="H790" s="43"/>
      <c r="I790" s="222"/>
      <c r="J790" s="43"/>
      <c r="K790" s="43"/>
      <c r="L790" s="47"/>
      <c r="M790" s="223"/>
      <c r="N790" s="224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149</v>
      </c>
      <c r="AU790" s="20" t="s">
        <v>80</v>
      </c>
    </row>
    <row r="791" s="12" customFormat="1" ht="22.8" customHeight="1">
      <c r="A791" s="12"/>
      <c r="B791" s="191"/>
      <c r="C791" s="192"/>
      <c r="D791" s="193" t="s">
        <v>70</v>
      </c>
      <c r="E791" s="205" t="s">
        <v>1124</v>
      </c>
      <c r="F791" s="205" t="s">
        <v>1125</v>
      </c>
      <c r="G791" s="192"/>
      <c r="H791" s="192"/>
      <c r="I791" s="195"/>
      <c r="J791" s="206">
        <f>BK791</f>
        <v>0</v>
      </c>
      <c r="K791" s="192"/>
      <c r="L791" s="197"/>
      <c r="M791" s="198"/>
      <c r="N791" s="199"/>
      <c r="O791" s="199"/>
      <c r="P791" s="200">
        <f>SUM(P792:P817)</f>
        <v>0</v>
      </c>
      <c r="Q791" s="199"/>
      <c r="R791" s="200">
        <f>SUM(R792:R817)</f>
        <v>0.36811402000000004</v>
      </c>
      <c r="S791" s="199"/>
      <c r="T791" s="201">
        <f>SUM(T792:T817)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02" t="s">
        <v>80</v>
      </c>
      <c r="AT791" s="203" t="s">
        <v>70</v>
      </c>
      <c r="AU791" s="203" t="s">
        <v>76</v>
      </c>
      <c r="AY791" s="202" t="s">
        <v>138</v>
      </c>
      <c r="BK791" s="204">
        <f>SUM(BK792:BK817)</f>
        <v>0</v>
      </c>
    </row>
    <row r="792" s="2" customFormat="1" ht="24.15" customHeight="1">
      <c r="A792" s="41"/>
      <c r="B792" s="42"/>
      <c r="C792" s="207" t="s">
        <v>1126</v>
      </c>
      <c r="D792" s="207" t="s">
        <v>140</v>
      </c>
      <c r="E792" s="208" t="s">
        <v>1127</v>
      </c>
      <c r="F792" s="209" t="s">
        <v>1128</v>
      </c>
      <c r="G792" s="210" t="s">
        <v>143</v>
      </c>
      <c r="H792" s="211">
        <v>34.317</v>
      </c>
      <c r="I792" s="212"/>
      <c r="J792" s="213">
        <f>ROUND(I792*H792,2)</f>
        <v>0</v>
      </c>
      <c r="K792" s="209" t="s">
        <v>144</v>
      </c>
      <c r="L792" s="47"/>
      <c r="M792" s="214" t="s">
        <v>19</v>
      </c>
      <c r="N792" s="215" t="s">
        <v>43</v>
      </c>
      <c r="O792" s="87"/>
      <c r="P792" s="216">
        <f>O792*H792</f>
        <v>0</v>
      </c>
      <c r="Q792" s="216">
        <v>0.0060000000000000001</v>
      </c>
      <c r="R792" s="216">
        <f>Q792*H792</f>
        <v>0.205902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259</v>
      </c>
      <c r="AT792" s="218" t="s">
        <v>140</v>
      </c>
      <c r="AU792" s="218" t="s">
        <v>80</v>
      </c>
      <c r="AY792" s="20" t="s">
        <v>138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80</v>
      </c>
      <c r="BK792" s="219">
        <f>ROUND(I792*H792,2)</f>
        <v>0</v>
      </c>
      <c r="BL792" s="20" t="s">
        <v>259</v>
      </c>
      <c r="BM792" s="218" t="s">
        <v>1129</v>
      </c>
    </row>
    <row r="793" s="2" customFormat="1">
      <c r="A793" s="41"/>
      <c r="B793" s="42"/>
      <c r="C793" s="43"/>
      <c r="D793" s="220" t="s">
        <v>147</v>
      </c>
      <c r="E793" s="43"/>
      <c r="F793" s="221" t="s">
        <v>1130</v>
      </c>
      <c r="G793" s="43"/>
      <c r="H793" s="43"/>
      <c r="I793" s="222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147</v>
      </c>
      <c r="AU793" s="20" t="s">
        <v>80</v>
      </c>
    </row>
    <row r="794" s="2" customFormat="1">
      <c r="A794" s="41"/>
      <c r="B794" s="42"/>
      <c r="C794" s="43"/>
      <c r="D794" s="225" t="s">
        <v>149</v>
      </c>
      <c r="E794" s="43"/>
      <c r="F794" s="226" t="s">
        <v>1131</v>
      </c>
      <c r="G794" s="43"/>
      <c r="H794" s="43"/>
      <c r="I794" s="222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149</v>
      </c>
      <c r="AU794" s="20" t="s">
        <v>80</v>
      </c>
    </row>
    <row r="795" s="13" customFormat="1">
      <c r="A795" s="13"/>
      <c r="B795" s="227"/>
      <c r="C795" s="228"/>
      <c r="D795" s="220" t="s">
        <v>151</v>
      </c>
      <c r="E795" s="229" t="s">
        <v>19</v>
      </c>
      <c r="F795" s="230" t="s">
        <v>1132</v>
      </c>
      <c r="G795" s="228"/>
      <c r="H795" s="229" t="s">
        <v>19</v>
      </c>
      <c r="I795" s="231"/>
      <c r="J795" s="228"/>
      <c r="K795" s="228"/>
      <c r="L795" s="232"/>
      <c r="M795" s="233"/>
      <c r="N795" s="234"/>
      <c r="O795" s="234"/>
      <c r="P795" s="234"/>
      <c r="Q795" s="234"/>
      <c r="R795" s="234"/>
      <c r="S795" s="234"/>
      <c r="T795" s="23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6" t="s">
        <v>151</v>
      </c>
      <c r="AU795" s="236" t="s">
        <v>80</v>
      </c>
      <c r="AV795" s="13" t="s">
        <v>76</v>
      </c>
      <c r="AW795" s="13" t="s">
        <v>33</v>
      </c>
      <c r="AX795" s="13" t="s">
        <v>71</v>
      </c>
      <c r="AY795" s="236" t="s">
        <v>138</v>
      </c>
    </row>
    <row r="796" s="14" customFormat="1">
      <c r="A796" s="14"/>
      <c r="B796" s="237"/>
      <c r="C796" s="238"/>
      <c r="D796" s="220" t="s">
        <v>151</v>
      </c>
      <c r="E796" s="239" t="s">
        <v>19</v>
      </c>
      <c r="F796" s="240" t="s">
        <v>1133</v>
      </c>
      <c r="G796" s="238"/>
      <c r="H796" s="241">
        <v>34.317</v>
      </c>
      <c r="I796" s="242"/>
      <c r="J796" s="238"/>
      <c r="K796" s="238"/>
      <c r="L796" s="243"/>
      <c r="M796" s="244"/>
      <c r="N796" s="245"/>
      <c r="O796" s="245"/>
      <c r="P796" s="245"/>
      <c r="Q796" s="245"/>
      <c r="R796" s="245"/>
      <c r="S796" s="245"/>
      <c r="T796" s="24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7" t="s">
        <v>151</v>
      </c>
      <c r="AU796" s="247" t="s">
        <v>80</v>
      </c>
      <c r="AV796" s="14" t="s">
        <v>80</v>
      </c>
      <c r="AW796" s="14" t="s">
        <v>33</v>
      </c>
      <c r="AX796" s="14" t="s">
        <v>76</v>
      </c>
      <c r="AY796" s="247" t="s">
        <v>138</v>
      </c>
    </row>
    <row r="797" s="2" customFormat="1" ht="24.15" customHeight="1">
      <c r="A797" s="41"/>
      <c r="B797" s="42"/>
      <c r="C797" s="270" t="s">
        <v>1134</v>
      </c>
      <c r="D797" s="270" t="s">
        <v>511</v>
      </c>
      <c r="E797" s="271" t="s">
        <v>1135</v>
      </c>
      <c r="F797" s="272" t="s">
        <v>1136</v>
      </c>
      <c r="G797" s="273" t="s">
        <v>143</v>
      </c>
      <c r="H797" s="274">
        <v>37.749000000000002</v>
      </c>
      <c r="I797" s="275"/>
      <c r="J797" s="276">
        <f>ROUND(I797*H797,2)</f>
        <v>0</v>
      </c>
      <c r="K797" s="272" t="s">
        <v>144</v>
      </c>
      <c r="L797" s="277"/>
      <c r="M797" s="278" t="s">
        <v>19</v>
      </c>
      <c r="N797" s="279" t="s">
        <v>43</v>
      </c>
      <c r="O797" s="87"/>
      <c r="P797" s="216">
        <f>O797*H797</f>
        <v>0</v>
      </c>
      <c r="Q797" s="216">
        <v>0.0030000000000000001</v>
      </c>
      <c r="R797" s="216">
        <f>Q797*H797</f>
        <v>0.11324700000000001</v>
      </c>
      <c r="S797" s="216">
        <v>0</v>
      </c>
      <c r="T797" s="217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384</v>
      </c>
      <c r="AT797" s="218" t="s">
        <v>511</v>
      </c>
      <c r="AU797" s="218" t="s">
        <v>80</v>
      </c>
      <c r="AY797" s="20" t="s">
        <v>138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80</v>
      </c>
      <c r="BK797" s="219">
        <f>ROUND(I797*H797,2)</f>
        <v>0</v>
      </c>
      <c r="BL797" s="20" t="s">
        <v>259</v>
      </c>
      <c r="BM797" s="218" t="s">
        <v>1137</v>
      </c>
    </row>
    <row r="798" s="2" customFormat="1">
      <c r="A798" s="41"/>
      <c r="B798" s="42"/>
      <c r="C798" s="43"/>
      <c r="D798" s="220" t="s">
        <v>147</v>
      </c>
      <c r="E798" s="43"/>
      <c r="F798" s="221" t="s">
        <v>1136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147</v>
      </c>
      <c r="AU798" s="20" t="s">
        <v>80</v>
      </c>
    </row>
    <row r="799" s="14" customFormat="1">
      <c r="A799" s="14"/>
      <c r="B799" s="237"/>
      <c r="C799" s="238"/>
      <c r="D799" s="220" t="s">
        <v>151</v>
      </c>
      <c r="E799" s="238"/>
      <c r="F799" s="240" t="s">
        <v>1138</v>
      </c>
      <c r="G799" s="238"/>
      <c r="H799" s="241">
        <v>37.749000000000002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7" t="s">
        <v>151</v>
      </c>
      <c r="AU799" s="247" t="s">
        <v>80</v>
      </c>
      <c r="AV799" s="14" t="s">
        <v>80</v>
      </c>
      <c r="AW799" s="14" t="s">
        <v>4</v>
      </c>
      <c r="AX799" s="14" t="s">
        <v>76</v>
      </c>
      <c r="AY799" s="247" t="s">
        <v>138</v>
      </c>
    </row>
    <row r="800" s="2" customFormat="1" ht="33" customHeight="1">
      <c r="A800" s="41"/>
      <c r="B800" s="42"/>
      <c r="C800" s="207" t="s">
        <v>1139</v>
      </c>
      <c r="D800" s="207" t="s">
        <v>140</v>
      </c>
      <c r="E800" s="208" t="s">
        <v>1140</v>
      </c>
      <c r="F800" s="209" t="s">
        <v>1141</v>
      </c>
      <c r="G800" s="210" t="s">
        <v>143</v>
      </c>
      <c r="H800" s="211">
        <v>8.4719999999999995</v>
      </c>
      <c r="I800" s="212"/>
      <c r="J800" s="213">
        <f>ROUND(I800*H800,2)</f>
        <v>0</v>
      </c>
      <c r="K800" s="209" t="s">
        <v>144</v>
      </c>
      <c r="L800" s="47"/>
      <c r="M800" s="214" t="s">
        <v>19</v>
      </c>
      <c r="N800" s="215" t="s">
        <v>43</v>
      </c>
      <c r="O800" s="87"/>
      <c r="P800" s="216">
        <f>O800*H800</f>
        <v>0</v>
      </c>
      <c r="Q800" s="216">
        <v>0.00116</v>
      </c>
      <c r="R800" s="216">
        <f>Q800*H800</f>
        <v>0.0098275199999999993</v>
      </c>
      <c r="S800" s="216">
        <v>0</v>
      </c>
      <c r="T800" s="217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18" t="s">
        <v>259</v>
      </c>
      <c r="AT800" s="218" t="s">
        <v>140</v>
      </c>
      <c r="AU800" s="218" t="s">
        <v>80</v>
      </c>
      <c r="AY800" s="20" t="s">
        <v>138</v>
      </c>
      <c r="BE800" s="219">
        <f>IF(N800="základní",J800,0)</f>
        <v>0</v>
      </c>
      <c r="BF800" s="219">
        <f>IF(N800="snížená",J800,0)</f>
        <v>0</v>
      </c>
      <c r="BG800" s="219">
        <f>IF(N800="zákl. přenesená",J800,0)</f>
        <v>0</v>
      </c>
      <c r="BH800" s="219">
        <f>IF(N800="sníž. přenesená",J800,0)</f>
        <v>0</v>
      </c>
      <c r="BI800" s="219">
        <f>IF(N800="nulová",J800,0)</f>
        <v>0</v>
      </c>
      <c r="BJ800" s="20" t="s">
        <v>80</v>
      </c>
      <c r="BK800" s="219">
        <f>ROUND(I800*H800,2)</f>
        <v>0</v>
      </c>
      <c r="BL800" s="20" t="s">
        <v>259</v>
      </c>
      <c r="BM800" s="218" t="s">
        <v>1142</v>
      </c>
    </row>
    <row r="801" s="2" customFormat="1">
      <c r="A801" s="41"/>
      <c r="B801" s="42"/>
      <c r="C801" s="43"/>
      <c r="D801" s="220" t="s">
        <v>147</v>
      </c>
      <c r="E801" s="43"/>
      <c r="F801" s="221" t="s">
        <v>1143</v>
      </c>
      <c r="G801" s="43"/>
      <c r="H801" s="43"/>
      <c r="I801" s="222"/>
      <c r="J801" s="43"/>
      <c r="K801" s="43"/>
      <c r="L801" s="47"/>
      <c r="M801" s="223"/>
      <c r="N801" s="22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147</v>
      </c>
      <c r="AU801" s="20" t="s">
        <v>80</v>
      </c>
    </row>
    <row r="802" s="2" customFormat="1">
      <c r="A802" s="41"/>
      <c r="B802" s="42"/>
      <c r="C802" s="43"/>
      <c r="D802" s="225" t="s">
        <v>149</v>
      </c>
      <c r="E802" s="43"/>
      <c r="F802" s="226" t="s">
        <v>1144</v>
      </c>
      <c r="G802" s="43"/>
      <c r="H802" s="43"/>
      <c r="I802" s="222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149</v>
      </c>
      <c r="AU802" s="20" t="s">
        <v>80</v>
      </c>
    </row>
    <row r="803" s="14" customFormat="1">
      <c r="A803" s="14"/>
      <c r="B803" s="237"/>
      <c r="C803" s="238"/>
      <c r="D803" s="220" t="s">
        <v>151</v>
      </c>
      <c r="E803" s="239" t="s">
        <v>19</v>
      </c>
      <c r="F803" s="240" t="s">
        <v>1059</v>
      </c>
      <c r="G803" s="238"/>
      <c r="H803" s="241">
        <v>8.4719999999999995</v>
      </c>
      <c r="I803" s="242"/>
      <c r="J803" s="238"/>
      <c r="K803" s="238"/>
      <c r="L803" s="243"/>
      <c r="M803" s="244"/>
      <c r="N803" s="245"/>
      <c r="O803" s="245"/>
      <c r="P803" s="245"/>
      <c r="Q803" s="245"/>
      <c r="R803" s="245"/>
      <c r="S803" s="245"/>
      <c r="T803" s="24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7" t="s">
        <v>151</v>
      </c>
      <c r="AU803" s="247" t="s">
        <v>80</v>
      </c>
      <c r="AV803" s="14" t="s">
        <v>80</v>
      </c>
      <c r="AW803" s="14" t="s">
        <v>33</v>
      </c>
      <c r="AX803" s="14" t="s">
        <v>76</v>
      </c>
      <c r="AY803" s="247" t="s">
        <v>138</v>
      </c>
    </row>
    <row r="804" s="2" customFormat="1" ht="24.15" customHeight="1">
      <c r="A804" s="41"/>
      <c r="B804" s="42"/>
      <c r="C804" s="270" t="s">
        <v>1145</v>
      </c>
      <c r="D804" s="270" t="s">
        <v>511</v>
      </c>
      <c r="E804" s="271" t="s">
        <v>1146</v>
      </c>
      <c r="F804" s="272" t="s">
        <v>1147</v>
      </c>
      <c r="G804" s="273" t="s">
        <v>143</v>
      </c>
      <c r="H804" s="274">
        <v>9.3190000000000008</v>
      </c>
      <c r="I804" s="275"/>
      <c r="J804" s="276">
        <f>ROUND(I804*H804,2)</f>
        <v>0</v>
      </c>
      <c r="K804" s="272" t="s">
        <v>144</v>
      </c>
      <c r="L804" s="277"/>
      <c r="M804" s="278" t="s">
        <v>19</v>
      </c>
      <c r="N804" s="279" t="s">
        <v>43</v>
      </c>
      <c r="O804" s="87"/>
      <c r="P804" s="216">
        <f>O804*H804</f>
        <v>0</v>
      </c>
      <c r="Q804" s="216">
        <v>0.0025000000000000001</v>
      </c>
      <c r="R804" s="216">
        <f>Q804*H804</f>
        <v>0.023297500000000002</v>
      </c>
      <c r="S804" s="216">
        <v>0</v>
      </c>
      <c r="T804" s="217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18" t="s">
        <v>384</v>
      </c>
      <c r="AT804" s="218" t="s">
        <v>511</v>
      </c>
      <c r="AU804" s="218" t="s">
        <v>80</v>
      </c>
      <c r="AY804" s="20" t="s">
        <v>138</v>
      </c>
      <c r="BE804" s="219">
        <f>IF(N804="základní",J804,0)</f>
        <v>0</v>
      </c>
      <c r="BF804" s="219">
        <f>IF(N804="snížená",J804,0)</f>
        <v>0</v>
      </c>
      <c r="BG804" s="219">
        <f>IF(N804="zákl. přenesená",J804,0)</f>
        <v>0</v>
      </c>
      <c r="BH804" s="219">
        <f>IF(N804="sníž. přenesená",J804,0)</f>
        <v>0</v>
      </c>
      <c r="BI804" s="219">
        <f>IF(N804="nulová",J804,0)</f>
        <v>0</v>
      </c>
      <c r="BJ804" s="20" t="s">
        <v>80</v>
      </c>
      <c r="BK804" s="219">
        <f>ROUND(I804*H804,2)</f>
        <v>0</v>
      </c>
      <c r="BL804" s="20" t="s">
        <v>259</v>
      </c>
      <c r="BM804" s="218" t="s">
        <v>1148</v>
      </c>
    </row>
    <row r="805" s="2" customFormat="1">
      <c r="A805" s="41"/>
      <c r="B805" s="42"/>
      <c r="C805" s="43"/>
      <c r="D805" s="220" t="s">
        <v>147</v>
      </c>
      <c r="E805" s="43"/>
      <c r="F805" s="221" t="s">
        <v>1147</v>
      </c>
      <c r="G805" s="43"/>
      <c r="H805" s="43"/>
      <c r="I805" s="222"/>
      <c r="J805" s="43"/>
      <c r="K805" s="43"/>
      <c r="L805" s="47"/>
      <c r="M805" s="223"/>
      <c r="N805" s="224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147</v>
      </c>
      <c r="AU805" s="20" t="s">
        <v>80</v>
      </c>
    </row>
    <row r="806" s="14" customFormat="1">
      <c r="A806" s="14"/>
      <c r="B806" s="237"/>
      <c r="C806" s="238"/>
      <c r="D806" s="220" t="s">
        <v>151</v>
      </c>
      <c r="E806" s="238"/>
      <c r="F806" s="240" t="s">
        <v>1149</v>
      </c>
      <c r="G806" s="238"/>
      <c r="H806" s="241">
        <v>9.3190000000000008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7" t="s">
        <v>151</v>
      </c>
      <c r="AU806" s="247" t="s">
        <v>80</v>
      </c>
      <c r="AV806" s="14" t="s">
        <v>80</v>
      </c>
      <c r="AW806" s="14" t="s">
        <v>4</v>
      </c>
      <c r="AX806" s="14" t="s">
        <v>76</v>
      </c>
      <c r="AY806" s="247" t="s">
        <v>138</v>
      </c>
    </row>
    <row r="807" s="2" customFormat="1" ht="24.15" customHeight="1">
      <c r="A807" s="41"/>
      <c r="B807" s="42"/>
      <c r="C807" s="207" t="s">
        <v>1150</v>
      </c>
      <c r="D807" s="207" t="s">
        <v>140</v>
      </c>
      <c r="E807" s="208" t="s">
        <v>1151</v>
      </c>
      <c r="F807" s="209" t="s">
        <v>1152</v>
      </c>
      <c r="G807" s="210" t="s">
        <v>143</v>
      </c>
      <c r="H807" s="211">
        <v>8.4719999999999995</v>
      </c>
      <c r="I807" s="212"/>
      <c r="J807" s="213">
        <f>ROUND(I807*H807,2)</f>
        <v>0</v>
      </c>
      <c r="K807" s="209" t="s">
        <v>144</v>
      </c>
      <c r="L807" s="47"/>
      <c r="M807" s="214" t="s">
        <v>19</v>
      </c>
      <c r="N807" s="215" t="s">
        <v>43</v>
      </c>
      <c r="O807" s="87"/>
      <c r="P807" s="216">
        <f>O807*H807</f>
        <v>0</v>
      </c>
      <c r="Q807" s="216">
        <v>0</v>
      </c>
      <c r="R807" s="216">
        <f>Q807*H807</f>
        <v>0</v>
      </c>
      <c r="S807" s="216">
        <v>0</v>
      </c>
      <c r="T807" s="217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259</v>
      </c>
      <c r="AT807" s="218" t="s">
        <v>140</v>
      </c>
      <c r="AU807" s="218" t="s">
        <v>80</v>
      </c>
      <c r="AY807" s="20" t="s">
        <v>138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0" t="s">
        <v>80</v>
      </c>
      <c r="BK807" s="219">
        <f>ROUND(I807*H807,2)</f>
        <v>0</v>
      </c>
      <c r="BL807" s="20" t="s">
        <v>259</v>
      </c>
      <c r="BM807" s="218" t="s">
        <v>1153</v>
      </c>
    </row>
    <row r="808" s="2" customFormat="1">
      <c r="A808" s="41"/>
      <c r="B808" s="42"/>
      <c r="C808" s="43"/>
      <c r="D808" s="220" t="s">
        <v>147</v>
      </c>
      <c r="E808" s="43"/>
      <c r="F808" s="221" t="s">
        <v>1154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147</v>
      </c>
      <c r="AU808" s="20" t="s">
        <v>80</v>
      </c>
    </row>
    <row r="809" s="2" customFormat="1">
      <c r="A809" s="41"/>
      <c r="B809" s="42"/>
      <c r="C809" s="43"/>
      <c r="D809" s="225" t="s">
        <v>149</v>
      </c>
      <c r="E809" s="43"/>
      <c r="F809" s="226" t="s">
        <v>1155</v>
      </c>
      <c r="G809" s="43"/>
      <c r="H809" s="43"/>
      <c r="I809" s="222"/>
      <c r="J809" s="43"/>
      <c r="K809" s="43"/>
      <c r="L809" s="47"/>
      <c r="M809" s="223"/>
      <c r="N809" s="22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149</v>
      </c>
      <c r="AU809" s="20" t="s">
        <v>80</v>
      </c>
    </row>
    <row r="810" s="14" customFormat="1">
      <c r="A810" s="14"/>
      <c r="B810" s="237"/>
      <c r="C810" s="238"/>
      <c r="D810" s="220" t="s">
        <v>151</v>
      </c>
      <c r="E810" s="239" t="s">
        <v>19</v>
      </c>
      <c r="F810" s="240" t="s">
        <v>1059</v>
      </c>
      <c r="G810" s="238"/>
      <c r="H810" s="241">
        <v>8.4719999999999995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7" t="s">
        <v>151</v>
      </c>
      <c r="AU810" s="247" t="s">
        <v>80</v>
      </c>
      <c r="AV810" s="14" t="s">
        <v>80</v>
      </c>
      <c r="AW810" s="14" t="s">
        <v>33</v>
      </c>
      <c r="AX810" s="14" t="s">
        <v>76</v>
      </c>
      <c r="AY810" s="247" t="s">
        <v>138</v>
      </c>
    </row>
    <row r="811" s="2" customFormat="1" ht="16.5" customHeight="1">
      <c r="A811" s="41"/>
      <c r="B811" s="42"/>
      <c r="C811" s="270" t="s">
        <v>1156</v>
      </c>
      <c r="D811" s="270" t="s">
        <v>511</v>
      </c>
      <c r="E811" s="271" t="s">
        <v>1157</v>
      </c>
      <c r="F811" s="272" t="s">
        <v>1158</v>
      </c>
      <c r="G811" s="273" t="s">
        <v>166</v>
      </c>
      <c r="H811" s="274">
        <v>0.79200000000000004</v>
      </c>
      <c r="I811" s="275"/>
      <c r="J811" s="276">
        <f>ROUND(I811*H811,2)</f>
        <v>0</v>
      </c>
      <c r="K811" s="272" t="s">
        <v>144</v>
      </c>
      <c r="L811" s="277"/>
      <c r="M811" s="278" t="s">
        <v>19</v>
      </c>
      <c r="N811" s="279" t="s">
        <v>43</v>
      </c>
      <c r="O811" s="87"/>
      <c r="P811" s="216">
        <f>O811*H811</f>
        <v>0</v>
      </c>
      <c r="Q811" s="216">
        <v>0.02</v>
      </c>
      <c r="R811" s="216">
        <f>Q811*H811</f>
        <v>0.01584</v>
      </c>
      <c r="S811" s="216">
        <v>0</v>
      </c>
      <c r="T811" s="21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8" t="s">
        <v>384</v>
      </c>
      <c r="AT811" s="218" t="s">
        <v>511</v>
      </c>
      <c r="AU811" s="218" t="s">
        <v>80</v>
      </c>
      <c r="AY811" s="20" t="s">
        <v>138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0" t="s">
        <v>80</v>
      </c>
      <c r="BK811" s="219">
        <f>ROUND(I811*H811,2)</f>
        <v>0</v>
      </c>
      <c r="BL811" s="20" t="s">
        <v>259</v>
      </c>
      <c r="BM811" s="218" t="s">
        <v>1159</v>
      </c>
    </row>
    <row r="812" s="2" customFormat="1">
      <c r="A812" s="41"/>
      <c r="B812" s="42"/>
      <c r="C812" s="43"/>
      <c r="D812" s="220" t="s">
        <v>147</v>
      </c>
      <c r="E812" s="43"/>
      <c r="F812" s="221" t="s">
        <v>1158</v>
      </c>
      <c r="G812" s="43"/>
      <c r="H812" s="43"/>
      <c r="I812" s="222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147</v>
      </c>
      <c r="AU812" s="20" t="s">
        <v>80</v>
      </c>
    </row>
    <row r="813" s="14" customFormat="1">
      <c r="A813" s="14"/>
      <c r="B813" s="237"/>
      <c r="C813" s="238"/>
      <c r="D813" s="220" t="s">
        <v>151</v>
      </c>
      <c r="E813" s="239" t="s">
        <v>19</v>
      </c>
      <c r="F813" s="240" t="s">
        <v>1160</v>
      </c>
      <c r="G813" s="238"/>
      <c r="H813" s="241">
        <v>0.71999999999999997</v>
      </c>
      <c r="I813" s="242"/>
      <c r="J813" s="238"/>
      <c r="K813" s="238"/>
      <c r="L813" s="243"/>
      <c r="M813" s="244"/>
      <c r="N813" s="245"/>
      <c r="O813" s="245"/>
      <c r="P813" s="245"/>
      <c r="Q813" s="245"/>
      <c r="R813" s="245"/>
      <c r="S813" s="245"/>
      <c r="T813" s="24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7" t="s">
        <v>151</v>
      </c>
      <c r="AU813" s="247" t="s">
        <v>80</v>
      </c>
      <c r="AV813" s="14" t="s">
        <v>80</v>
      </c>
      <c r="AW813" s="14" t="s">
        <v>33</v>
      </c>
      <c r="AX813" s="14" t="s">
        <v>76</v>
      </c>
      <c r="AY813" s="247" t="s">
        <v>138</v>
      </c>
    </row>
    <row r="814" s="14" customFormat="1">
      <c r="A814" s="14"/>
      <c r="B814" s="237"/>
      <c r="C814" s="238"/>
      <c r="D814" s="220" t="s">
        <v>151</v>
      </c>
      <c r="E814" s="238"/>
      <c r="F814" s="240" t="s">
        <v>1161</v>
      </c>
      <c r="G814" s="238"/>
      <c r="H814" s="241">
        <v>0.79200000000000004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7" t="s">
        <v>151</v>
      </c>
      <c r="AU814" s="247" t="s">
        <v>80</v>
      </c>
      <c r="AV814" s="14" t="s">
        <v>80</v>
      </c>
      <c r="AW814" s="14" t="s">
        <v>4</v>
      </c>
      <c r="AX814" s="14" t="s">
        <v>76</v>
      </c>
      <c r="AY814" s="247" t="s">
        <v>138</v>
      </c>
    </row>
    <row r="815" s="2" customFormat="1" ht="33" customHeight="1">
      <c r="A815" s="41"/>
      <c r="B815" s="42"/>
      <c r="C815" s="207" t="s">
        <v>1162</v>
      </c>
      <c r="D815" s="207" t="s">
        <v>140</v>
      </c>
      <c r="E815" s="208" t="s">
        <v>1163</v>
      </c>
      <c r="F815" s="209" t="s">
        <v>1164</v>
      </c>
      <c r="G815" s="210" t="s">
        <v>202</v>
      </c>
      <c r="H815" s="211">
        <v>0.36799999999999999</v>
      </c>
      <c r="I815" s="212"/>
      <c r="J815" s="213">
        <f>ROUND(I815*H815,2)</f>
        <v>0</v>
      </c>
      <c r="K815" s="209" t="s">
        <v>144</v>
      </c>
      <c r="L815" s="47"/>
      <c r="M815" s="214" t="s">
        <v>19</v>
      </c>
      <c r="N815" s="215" t="s">
        <v>43</v>
      </c>
      <c r="O815" s="87"/>
      <c r="P815" s="216">
        <f>O815*H815</f>
        <v>0</v>
      </c>
      <c r="Q815" s="216">
        <v>0</v>
      </c>
      <c r="R815" s="216">
        <f>Q815*H815</f>
        <v>0</v>
      </c>
      <c r="S815" s="216">
        <v>0</v>
      </c>
      <c r="T815" s="217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18" t="s">
        <v>259</v>
      </c>
      <c r="AT815" s="218" t="s">
        <v>140</v>
      </c>
      <c r="AU815" s="218" t="s">
        <v>80</v>
      </c>
      <c r="AY815" s="20" t="s">
        <v>138</v>
      </c>
      <c r="BE815" s="219">
        <f>IF(N815="základní",J815,0)</f>
        <v>0</v>
      </c>
      <c r="BF815" s="219">
        <f>IF(N815="snížená",J815,0)</f>
        <v>0</v>
      </c>
      <c r="BG815" s="219">
        <f>IF(N815="zákl. přenesená",J815,0)</f>
        <v>0</v>
      </c>
      <c r="BH815" s="219">
        <f>IF(N815="sníž. přenesená",J815,0)</f>
        <v>0</v>
      </c>
      <c r="BI815" s="219">
        <f>IF(N815="nulová",J815,0)</f>
        <v>0</v>
      </c>
      <c r="BJ815" s="20" t="s">
        <v>80</v>
      </c>
      <c r="BK815" s="219">
        <f>ROUND(I815*H815,2)</f>
        <v>0</v>
      </c>
      <c r="BL815" s="20" t="s">
        <v>259</v>
      </c>
      <c r="BM815" s="218" t="s">
        <v>1165</v>
      </c>
    </row>
    <row r="816" s="2" customFormat="1">
      <c r="A816" s="41"/>
      <c r="B816" s="42"/>
      <c r="C816" s="43"/>
      <c r="D816" s="220" t="s">
        <v>147</v>
      </c>
      <c r="E816" s="43"/>
      <c r="F816" s="221" t="s">
        <v>1166</v>
      </c>
      <c r="G816" s="43"/>
      <c r="H816" s="43"/>
      <c r="I816" s="222"/>
      <c r="J816" s="43"/>
      <c r="K816" s="43"/>
      <c r="L816" s="47"/>
      <c r="M816" s="223"/>
      <c r="N816" s="22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147</v>
      </c>
      <c r="AU816" s="20" t="s">
        <v>80</v>
      </c>
    </row>
    <row r="817" s="2" customFormat="1">
      <c r="A817" s="41"/>
      <c r="B817" s="42"/>
      <c r="C817" s="43"/>
      <c r="D817" s="225" t="s">
        <v>149</v>
      </c>
      <c r="E817" s="43"/>
      <c r="F817" s="226" t="s">
        <v>1167</v>
      </c>
      <c r="G817" s="43"/>
      <c r="H817" s="43"/>
      <c r="I817" s="222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149</v>
      </c>
      <c r="AU817" s="20" t="s">
        <v>80</v>
      </c>
    </row>
    <row r="818" s="12" customFormat="1" ht="22.8" customHeight="1">
      <c r="A818" s="12"/>
      <c r="B818" s="191"/>
      <c r="C818" s="192"/>
      <c r="D818" s="193" t="s">
        <v>70</v>
      </c>
      <c r="E818" s="205" t="s">
        <v>1168</v>
      </c>
      <c r="F818" s="205" t="s">
        <v>1169</v>
      </c>
      <c r="G818" s="192"/>
      <c r="H818" s="192"/>
      <c r="I818" s="195"/>
      <c r="J818" s="206">
        <f>BK818</f>
        <v>0</v>
      </c>
      <c r="K818" s="192"/>
      <c r="L818" s="197"/>
      <c r="M818" s="198"/>
      <c r="N818" s="199"/>
      <c r="O818" s="199"/>
      <c r="P818" s="200">
        <f>SUM(P819:P826)</f>
        <v>0</v>
      </c>
      <c r="Q818" s="199"/>
      <c r="R818" s="200">
        <f>SUM(R819:R826)</f>
        <v>0.0088999999999999999</v>
      </c>
      <c r="S818" s="199"/>
      <c r="T818" s="201">
        <f>SUM(T819:T826)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02" t="s">
        <v>80</v>
      </c>
      <c r="AT818" s="203" t="s">
        <v>70</v>
      </c>
      <c r="AU818" s="203" t="s">
        <v>76</v>
      </c>
      <c r="AY818" s="202" t="s">
        <v>138</v>
      </c>
      <c r="BK818" s="204">
        <f>SUM(BK819:BK826)</f>
        <v>0</v>
      </c>
    </row>
    <row r="819" s="2" customFormat="1" ht="24.15" customHeight="1">
      <c r="A819" s="41"/>
      <c r="B819" s="42"/>
      <c r="C819" s="207" t="s">
        <v>1170</v>
      </c>
      <c r="D819" s="207" t="s">
        <v>140</v>
      </c>
      <c r="E819" s="208" t="s">
        <v>1171</v>
      </c>
      <c r="F819" s="209" t="s">
        <v>1172</v>
      </c>
      <c r="G819" s="210" t="s">
        <v>304</v>
      </c>
      <c r="H819" s="211">
        <v>1</v>
      </c>
      <c r="I819" s="212"/>
      <c r="J819" s="213">
        <f>ROUND(I819*H819,2)</f>
        <v>0</v>
      </c>
      <c r="K819" s="209" t="s">
        <v>144</v>
      </c>
      <c r="L819" s="47"/>
      <c r="M819" s="214" t="s">
        <v>19</v>
      </c>
      <c r="N819" s="215" t="s">
        <v>43</v>
      </c>
      <c r="O819" s="87"/>
      <c r="P819" s="216">
        <f>O819*H819</f>
        <v>0</v>
      </c>
      <c r="Q819" s="216">
        <v>0</v>
      </c>
      <c r="R819" s="216">
        <f>Q819*H819</f>
        <v>0</v>
      </c>
      <c r="S819" s="216">
        <v>0</v>
      </c>
      <c r="T819" s="217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18" t="s">
        <v>259</v>
      </c>
      <c r="AT819" s="218" t="s">
        <v>140</v>
      </c>
      <c r="AU819" s="218" t="s">
        <v>80</v>
      </c>
      <c r="AY819" s="20" t="s">
        <v>138</v>
      </c>
      <c r="BE819" s="219">
        <f>IF(N819="základní",J819,0)</f>
        <v>0</v>
      </c>
      <c r="BF819" s="219">
        <f>IF(N819="snížená",J819,0)</f>
        <v>0</v>
      </c>
      <c r="BG819" s="219">
        <f>IF(N819="zákl. přenesená",J819,0)</f>
        <v>0</v>
      </c>
      <c r="BH819" s="219">
        <f>IF(N819="sníž. přenesená",J819,0)</f>
        <v>0</v>
      </c>
      <c r="BI819" s="219">
        <f>IF(N819="nulová",J819,0)</f>
        <v>0</v>
      </c>
      <c r="BJ819" s="20" t="s">
        <v>80</v>
      </c>
      <c r="BK819" s="219">
        <f>ROUND(I819*H819,2)</f>
        <v>0</v>
      </c>
      <c r="BL819" s="20" t="s">
        <v>259</v>
      </c>
      <c r="BM819" s="218" t="s">
        <v>1173</v>
      </c>
    </row>
    <row r="820" s="2" customFormat="1">
      <c r="A820" s="41"/>
      <c r="B820" s="42"/>
      <c r="C820" s="43"/>
      <c r="D820" s="220" t="s">
        <v>147</v>
      </c>
      <c r="E820" s="43"/>
      <c r="F820" s="221" t="s">
        <v>1174</v>
      </c>
      <c r="G820" s="43"/>
      <c r="H820" s="43"/>
      <c r="I820" s="222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147</v>
      </c>
      <c r="AU820" s="20" t="s">
        <v>80</v>
      </c>
    </row>
    <row r="821" s="2" customFormat="1">
      <c r="A821" s="41"/>
      <c r="B821" s="42"/>
      <c r="C821" s="43"/>
      <c r="D821" s="225" t="s">
        <v>149</v>
      </c>
      <c r="E821" s="43"/>
      <c r="F821" s="226" t="s">
        <v>1175</v>
      </c>
      <c r="G821" s="43"/>
      <c r="H821" s="43"/>
      <c r="I821" s="222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149</v>
      </c>
      <c r="AU821" s="20" t="s">
        <v>80</v>
      </c>
    </row>
    <row r="822" s="2" customFormat="1" ht="24.15" customHeight="1">
      <c r="A822" s="41"/>
      <c r="B822" s="42"/>
      <c r="C822" s="270" t="s">
        <v>1176</v>
      </c>
      <c r="D822" s="270" t="s">
        <v>511</v>
      </c>
      <c r="E822" s="271" t="s">
        <v>1177</v>
      </c>
      <c r="F822" s="272" t="s">
        <v>1178</v>
      </c>
      <c r="G822" s="273" t="s">
        <v>304</v>
      </c>
      <c r="H822" s="274">
        <v>1</v>
      </c>
      <c r="I822" s="275"/>
      <c r="J822" s="276">
        <f>ROUND(I822*H822,2)</f>
        <v>0</v>
      </c>
      <c r="K822" s="272" t="s">
        <v>832</v>
      </c>
      <c r="L822" s="277"/>
      <c r="M822" s="278" t="s">
        <v>19</v>
      </c>
      <c r="N822" s="279" t="s">
        <v>43</v>
      </c>
      <c r="O822" s="87"/>
      <c r="P822" s="216">
        <f>O822*H822</f>
        <v>0</v>
      </c>
      <c r="Q822" s="216">
        <v>0.0088999999999999999</v>
      </c>
      <c r="R822" s="216">
        <f>Q822*H822</f>
        <v>0.0088999999999999999</v>
      </c>
      <c r="S822" s="216">
        <v>0</v>
      </c>
      <c r="T822" s="217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18" t="s">
        <v>384</v>
      </c>
      <c r="AT822" s="218" t="s">
        <v>511</v>
      </c>
      <c r="AU822" s="218" t="s">
        <v>80</v>
      </c>
      <c r="AY822" s="20" t="s">
        <v>138</v>
      </c>
      <c r="BE822" s="219">
        <f>IF(N822="základní",J822,0)</f>
        <v>0</v>
      </c>
      <c r="BF822" s="219">
        <f>IF(N822="snížená",J822,0)</f>
        <v>0</v>
      </c>
      <c r="BG822" s="219">
        <f>IF(N822="zákl. přenesená",J822,0)</f>
        <v>0</v>
      </c>
      <c r="BH822" s="219">
        <f>IF(N822="sníž. přenesená",J822,0)</f>
        <v>0</v>
      </c>
      <c r="BI822" s="219">
        <f>IF(N822="nulová",J822,0)</f>
        <v>0</v>
      </c>
      <c r="BJ822" s="20" t="s">
        <v>80</v>
      </c>
      <c r="BK822" s="219">
        <f>ROUND(I822*H822,2)</f>
        <v>0</v>
      </c>
      <c r="BL822" s="20" t="s">
        <v>259</v>
      </c>
      <c r="BM822" s="218" t="s">
        <v>1179</v>
      </c>
    </row>
    <row r="823" s="2" customFormat="1">
      <c r="A823" s="41"/>
      <c r="B823" s="42"/>
      <c r="C823" s="43"/>
      <c r="D823" s="220" t="s">
        <v>147</v>
      </c>
      <c r="E823" s="43"/>
      <c r="F823" s="221" t="s">
        <v>1180</v>
      </c>
      <c r="G823" s="43"/>
      <c r="H823" s="43"/>
      <c r="I823" s="222"/>
      <c r="J823" s="43"/>
      <c r="K823" s="43"/>
      <c r="L823" s="47"/>
      <c r="M823" s="223"/>
      <c r="N823" s="224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147</v>
      </c>
      <c r="AU823" s="20" t="s">
        <v>80</v>
      </c>
    </row>
    <row r="824" s="2" customFormat="1" ht="24.15" customHeight="1">
      <c r="A824" s="41"/>
      <c r="B824" s="42"/>
      <c r="C824" s="207" t="s">
        <v>1181</v>
      </c>
      <c r="D824" s="207" t="s">
        <v>140</v>
      </c>
      <c r="E824" s="208" t="s">
        <v>1182</v>
      </c>
      <c r="F824" s="209" t="s">
        <v>1183</v>
      </c>
      <c r="G824" s="210" t="s">
        <v>202</v>
      </c>
      <c r="H824" s="211">
        <v>0.0089999999999999993</v>
      </c>
      <c r="I824" s="212"/>
      <c r="J824" s="213">
        <f>ROUND(I824*H824,2)</f>
        <v>0</v>
      </c>
      <c r="K824" s="209" t="s">
        <v>144</v>
      </c>
      <c r="L824" s="47"/>
      <c r="M824" s="214" t="s">
        <v>19</v>
      </c>
      <c r="N824" s="215" t="s">
        <v>43</v>
      </c>
      <c r="O824" s="87"/>
      <c r="P824" s="216">
        <f>O824*H824</f>
        <v>0</v>
      </c>
      <c r="Q824" s="216">
        <v>0</v>
      </c>
      <c r="R824" s="216">
        <f>Q824*H824</f>
        <v>0</v>
      </c>
      <c r="S824" s="216">
        <v>0</v>
      </c>
      <c r="T824" s="217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18" t="s">
        <v>259</v>
      </c>
      <c r="AT824" s="218" t="s">
        <v>140</v>
      </c>
      <c r="AU824" s="218" t="s">
        <v>80</v>
      </c>
      <c r="AY824" s="20" t="s">
        <v>138</v>
      </c>
      <c r="BE824" s="219">
        <f>IF(N824="základní",J824,0)</f>
        <v>0</v>
      </c>
      <c r="BF824" s="219">
        <f>IF(N824="snížená",J824,0)</f>
        <v>0</v>
      </c>
      <c r="BG824" s="219">
        <f>IF(N824="zákl. přenesená",J824,0)</f>
        <v>0</v>
      </c>
      <c r="BH824" s="219">
        <f>IF(N824="sníž. přenesená",J824,0)</f>
        <v>0</v>
      </c>
      <c r="BI824" s="219">
        <f>IF(N824="nulová",J824,0)</f>
        <v>0</v>
      </c>
      <c r="BJ824" s="20" t="s">
        <v>80</v>
      </c>
      <c r="BK824" s="219">
        <f>ROUND(I824*H824,2)</f>
        <v>0</v>
      </c>
      <c r="BL824" s="20" t="s">
        <v>259</v>
      </c>
      <c r="BM824" s="218" t="s">
        <v>1184</v>
      </c>
    </row>
    <row r="825" s="2" customFormat="1">
      <c r="A825" s="41"/>
      <c r="B825" s="42"/>
      <c r="C825" s="43"/>
      <c r="D825" s="220" t="s">
        <v>147</v>
      </c>
      <c r="E825" s="43"/>
      <c r="F825" s="221" t="s">
        <v>1185</v>
      </c>
      <c r="G825" s="43"/>
      <c r="H825" s="43"/>
      <c r="I825" s="222"/>
      <c r="J825" s="43"/>
      <c r="K825" s="43"/>
      <c r="L825" s="47"/>
      <c r="M825" s="223"/>
      <c r="N825" s="22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147</v>
      </c>
      <c r="AU825" s="20" t="s">
        <v>80</v>
      </c>
    </row>
    <row r="826" s="2" customFormat="1">
      <c r="A826" s="41"/>
      <c r="B826" s="42"/>
      <c r="C826" s="43"/>
      <c r="D826" s="225" t="s">
        <v>149</v>
      </c>
      <c r="E826" s="43"/>
      <c r="F826" s="226" t="s">
        <v>1186</v>
      </c>
      <c r="G826" s="43"/>
      <c r="H826" s="43"/>
      <c r="I826" s="222"/>
      <c r="J826" s="43"/>
      <c r="K826" s="43"/>
      <c r="L826" s="47"/>
      <c r="M826" s="223"/>
      <c r="N826" s="224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149</v>
      </c>
      <c r="AU826" s="20" t="s">
        <v>80</v>
      </c>
    </row>
    <row r="827" s="12" customFormat="1" ht="22.8" customHeight="1">
      <c r="A827" s="12"/>
      <c r="B827" s="191"/>
      <c r="C827" s="192"/>
      <c r="D827" s="193" t="s">
        <v>70</v>
      </c>
      <c r="E827" s="205" t="s">
        <v>1187</v>
      </c>
      <c r="F827" s="205" t="s">
        <v>1188</v>
      </c>
      <c r="G827" s="192"/>
      <c r="H827" s="192"/>
      <c r="I827" s="195"/>
      <c r="J827" s="206">
        <f>BK827</f>
        <v>0</v>
      </c>
      <c r="K827" s="192"/>
      <c r="L827" s="197"/>
      <c r="M827" s="198"/>
      <c r="N827" s="199"/>
      <c r="O827" s="199"/>
      <c r="P827" s="200">
        <f>SUM(P828:P839)</f>
        <v>0</v>
      </c>
      <c r="Q827" s="199"/>
      <c r="R827" s="200">
        <f>SUM(R828:R839)</f>
        <v>0.1129819</v>
      </c>
      <c r="S827" s="199"/>
      <c r="T827" s="201">
        <f>SUM(T828:T839)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02" t="s">
        <v>80</v>
      </c>
      <c r="AT827" s="203" t="s">
        <v>70</v>
      </c>
      <c r="AU827" s="203" t="s">
        <v>76</v>
      </c>
      <c r="AY827" s="202" t="s">
        <v>138</v>
      </c>
      <c r="BK827" s="204">
        <f>SUM(BK828:BK839)</f>
        <v>0</v>
      </c>
    </row>
    <row r="828" s="2" customFormat="1" ht="24.15" customHeight="1">
      <c r="A828" s="41"/>
      <c r="B828" s="42"/>
      <c r="C828" s="207" t="s">
        <v>1189</v>
      </c>
      <c r="D828" s="207" t="s">
        <v>140</v>
      </c>
      <c r="E828" s="208" t="s">
        <v>1190</v>
      </c>
      <c r="F828" s="209" t="s">
        <v>1191</v>
      </c>
      <c r="G828" s="210" t="s">
        <v>143</v>
      </c>
      <c r="H828" s="211">
        <v>6.9000000000000004</v>
      </c>
      <c r="I828" s="212"/>
      <c r="J828" s="213">
        <f>ROUND(I828*H828,2)</f>
        <v>0</v>
      </c>
      <c r="K828" s="209" t="s">
        <v>144</v>
      </c>
      <c r="L828" s="47"/>
      <c r="M828" s="214" t="s">
        <v>19</v>
      </c>
      <c r="N828" s="215" t="s">
        <v>43</v>
      </c>
      <c r="O828" s="87"/>
      <c r="P828" s="216">
        <f>O828*H828</f>
        <v>0</v>
      </c>
      <c r="Q828" s="216">
        <v>0.015789999999999998</v>
      </c>
      <c r="R828" s="216">
        <f>Q828*H828</f>
        <v>0.10895099999999999</v>
      </c>
      <c r="S828" s="216">
        <v>0</v>
      </c>
      <c r="T828" s="21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8" t="s">
        <v>259</v>
      </c>
      <c r="AT828" s="218" t="s">
        <v>140</v>
      </c>
      <c r="AU828" s="218" t="s">
        <v>80</v>
      </c>
      <c r="AY828" s="20" t="s">
        <v>138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20" t="s">
        <v>80</v>
      </c>
      <c r="BK828" s="219">
        <f>ROUND(I828*H828,2)</f>
        <v>0</v>
      </c>
      <c r="BL828" s="20" t="s">
        <v>259</v>
      </c>
      <c r="BM828" s="218" t="s">
        <v>1192</v>
      </c>
    </row>
    <row r="829" s="2" customFormat="1">
      <c r="A829" s="41"/>
      <c r="B829" s="42"/>
      <c r="C829" s="43"/>
      <c r="D829" s="220" t="s">
        <v>147</v>
      </c>
      <c r="E829" s="43"/>
      <c r="F829" s="221" t="s">
        <v>1193</v>
      </c>
      <c r="G829" s="43"/>
      <c r="H829" s="43"/>
      <c r="I829" s="222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147</v>
      </c>
      <c r="AU829" s="20" t="s">
        <v>80</v>
      </c>
    </row>
    <row r="830" s="2" customFormat="1">
      <c r="A830" s="41"/>
      <c r="B830" s="42"/>
      <c r="C830" s="43"/>
      <c r="D830" s="225" t="s">
        <v>149</v>
      </c>
      <c r="E830" s="43"/>
      <c r="F830" s="226" t="s">
        <v>1194</v>
      </c>
      <c r="G830" s="43"/>
      <c r="H830" s="43"/>
      <c r="I830" s="222"/>
      <c r="J830" s="43"/>
      <c r="K830" s="43"/>
      <c r="L830" s="47"/>
      <c r="M830" s="223"/>
      <c r="N830" s="224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149</v>
      </c>
      <c r="AU830" s="20" t="s">
        <v>80</v>
      </c>
    </row>
    <row r="831" s="13" customFormat="1">
      <c r="A831" s="13"/>
      <c r="B831" s="227"/>
      <c r="C831" s="228"/>
      <c r="D831" s="220" t="s">
        <v>151</v>
      </c>
      <c r="E831" s="229" t="s">
        <v>19</v>
      </c>
      <c r="F831" s="230" t="s">
        <v>1195</v>
      </c>
      <c r="G831" s="228"/>
      <c r="H831" s="229" t="s">
        <v>19</v>
      </c>
      <c r="I831" s="231"/>
      <c r="J831" s="228"/>
      <c r="K831" s="228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151</v>
      </c>
      <c r="AU831" s="236" t="s">
        <v>80</v>
      </c>
      <c r="AV831" s="13" t="s">
        <v>76</v>
      </c>
      <c r="AW831" s="13" t="s">
        <v>33</v>
      </c>
      <c r="AX831" s="13" t="s">
        <v>71</v>
      </c>
      <c r="AY831" s="236" t="s">
        <v>138</v>
      </c>
    </row>
    <row r="832" s="14" customFormat="1">
      <c r="A832" s="14"/>
      <c r="B832" s="237"/>
      <c r="C832" s="238"/>
      <c r="D832" s="220" t="s">
        <v>151</v>
      </c>
      <c r="E832" s="239" t="s">
        <v>19</v>
      </c>
      <c r="F832" s="240" t="s">
        <v>1196</v>
      </c>
      <c r="G832" s="238"/>
      <c r="H832" s="241">
        <v>6.9000000000000004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7" t="s">
        <v>151</v>
      </c>
      <c r="AU832" s="247" t="s">
        <v>80</v>
      </c>
      <c r="AV832" s="14" t="s">
        <v>80</v>
      </c>
      <c r="AW832" s="14" t="s">
        <v>33</v>
      </c>
      <c r="AX832" s="14" t="s">
        <v>76</v>
      </c>
      <c r="AY832" s="247" t="s">
        <v>138</v>
      </c>
    </row>
    <row r="833" s="2" customFormat="1" ht="24.15" customHeight="1">
      <c r="A833" s="41"/>
      <c r="B833" s="42"/>
      <c r="C833" s="207" t="s">
        <v>1197</v>
      </c>
      <c r="D833" s="207" t="s">
        <v>140</v>
      </c>
      <c r="E833" s="208" t="s">
        <v>1198</v>
      </c>
      <c r="F833" s="209" t="s">
        <v>1199</v>
      </c>
      <c r="G833" s="210" t="s">
        <v>166</v>
      </c>
      <c r="H833" s="211">
        <v>0.17299999999999999</v>
      </c>
      <c r="I833" s="212"/>
      <c r="J833" s="213">
        <f>ROUND(I833*H833,2)</f>
        <v>0</v>
      </c>
      <c r="K833" s="209" t="s">
        <v>144</v>
      </c>
      <c r="L833" s="47"/>
      <c r="M833" s="214" t="s">
        <v>19</v>
      </c>
      <c r="N833" s="215" t="s">
        <v>43</v>
      </c>
      <c r="O833" s="87"/>
      <c r="P833" s="216">
        <f>O833*H833</f>
        <v>0</v>
      </c>
      <c r="Q833" s="216">
        <v>0.023300000000000001</v>
      </c>
      <c r="R833" s="216">
        <f>Q833*H833</f>
        <v>0.0040308999999999996</v>
      </c>
      <c r="S833" s="216">
        <v>0</v>
      </c>
      <c r="T833" s="217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8" t="s">
        <v>259</v>
      </c>
      <c r="AT833" s="218" t="s">
        <v>140</v>
      </c>
      <c r="AU833" s="218" t="s">
        <v>80</v>
      </c>
      <c r="AY833" s="20" t="s">
        <v>138</v>
      </c>
      <c r="BE833" s="219">
        <f>IF(N833="základní",J833,0)</f>
        <v>0</v>
      </c>
      <c r="BF833" s="219">
        <f>IF(N833="snížená",J833,0)</f>
        <v>0</v>
      </c>
      <c r="BG833" s="219">
        <f>IF(N833="zákl. přenesená",J833,0)</f>
        <v>0</v>
      </c>
      <c r="BH833" s="219">
        <f>IF(N833="sníž. přenesená",J833,0)</f>
        <v>0</v>
      </c>
      <c r="BI833" s="219">
        <f>IF(N833="nulová",J833,0)</f>
        <v>0</v>
      </c>
      <c r="BJ833" s="20" t="s">
        <v>80</v>
      </c>
      <c r="BK833" s="219">
        <f>ROUND(I833*H833,2)</f>
        <v>0</v>
      </c>
      <c r="BL833" s="20" t="s">
        <v>259</v>
      </c>
      <c r="BM833" s="218" t="s">
        <v>1200</v>
      </c>
    </row>
    <row r="834" s="2" customFormat="1">
      <c r="A834" s="41"/>
      <c r="B834" s="42"/>
      <c r="C834" s="43"/>
      <c r="D834" s="220" t="s">
        <v>147</v>
      </c>
      <c r="E834" s="43"/>
      <c r="F834" s="221" t="s">
        <v>1201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147</v>
      </c>
      <c r="AU834" s="20" t="s">
        <v>80</v>
      </c>
    </row>
    <row r="835" s="2" customFormat="1">
      <c r="A835" s="41"/>
      <c r="B835" s="42"/>
      <c r="C835" s="43"/>
      <c r="D835" s="225" t="s">
        <v>149</v>
      </c>
      <c r="E835" s="43"/>
      <c r="F835" s="226" t="s">
        <v>1202</v>
      </c>
      <c r="G835" s="43"/>
      <c r="H835" s="43"/>
      <c r="I835" s="222"/>
      <c r="J835" s="43"/>
      <c r="K835" s="43"/>
      <c r="L835" s="47"/>
      <c r="M835" s="223"/>
      <c r="N835" s="22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149</v>
      </c>
      <c r="AU835" s="20" t="s">
        <v>80</v>
      </c>
    </row>
    <row r="836" s="14" customFormat="1">
      <c r="A836" s="14"/>
      <c r="B836" s="237"/>
      <c r="C836" s="238"/>
      <c r="D836" s="220" t="s">
        <v>151</v>
      </c>
      <c r="E836" s="239" t="s">
        <v>19</v>
      </c>
      <c r="F836" s="240" t="s">
        <v>1203</v>
      </c>
      <c r="G836" s="238"/>
      <c r="H836" s="241">
        <v>0.17299999999999999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7" t="s">
        <v>151</v>
      </c>
      <c r="AU836" s="247" t="s">
        <v>80</v>
      </c>
      <c r="AV836" s="14" t="s">
        <v>80</v>
      </c>
      <c r="AW836" s="14" t="s">
        <v>33</v>
      </c>
      <c r="AX836" s="14" t="s">
        <v>76</v>
      </c>
      <c r="AY836" s="247" t="s">
        <v>138</v>
      </c>
    </row>
    <row r="837" s="2" customFormat="1" ht="33" customHeight="1">
      <c r="A837" s="41"/>
      <c r="B837" s="42"/>
      <c r="C837" s="207" t="s">
        <v>1204</v>
      </c>
      <c r="D837" s="207" t="s">
        <v>140</v>
      </c>
      <c r="E837" s="208" t="s">
        <v>1205</v>
      </c>
      <c r="F837" s="209" t="s">
        <v>1206</v>
      </c>
      <c r="G837" s="210" t="s">
        <v>202</v>
      </c>
      <c r="H837" s="211">
        <v>0.113</v>
      </c>
      <c r="I837" s="212"/>
      <c r="J837" s="213">
        <f>ROUND(I837*H837,2)</f>
        <v>0</v>
      </c>
      <c r="K837" s="209" t="s">
        <v>144</v>
      </c>
      <c r="L837" s="47"/>
      <c r="M837" s="214" t="s">
        <v>19</v>
      </c>
      <c r="N837" s="215" t="s">
        <v>43</v>
      </c>
      <c r="O837" s="87"/>
      <c r="P837" s="216">
        <f>O837*H837</f>
        <v>0</v>
      </c>
      <c r="Q837" s="216">
        <v>0</v>
      </c>
      <c r="R837" s="216">
        <f>Q837*H837</f>
        <v>0</v>
      </c>
      <c r="S837" s="216">
        <v>0</v>
      </c>
      <c r="T837" s="217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8" t="s">
        <v>259</v>
      </c>
      <c r="AT837" s="218" t="s">
        <v>140</v>
      </c>
      <c r="AU837" s="218" t="s">
        <v>80</v>
      </c>
      <c r="AY837" s="20" t="s">
        <v>138</v>
      </c>
      <c r="BE837" s="219">
        <f>IF(N837="základní",J837,0)</f>
        <v>0</v>
      </c>
      <c r="BF837" s="219">
        <f>IF(N837="snížená",J837,0)</f>
        <v>0</v>
      </c>
      <c r="BG837" s="219">
        <f>IF(N837="zákl. přenesená",J837,0)</f>
        <v>0</v>
      </c>
      <c r="BH837" s="219">
        <f>IF(N837="sníž. přenesená",J837,0)</f>
        <v>0</v>
      </c>
      <c r="BI837" s="219">
        <f>IF(N837="nulová",J837,0)</f>
        <v>0</v>
      </c>
      <c r="BJ837" s="20" t="s">
        <v>80</v>
      </c>
      <c r="BK837" s="219">
        <f>ROUND(I837*H837,2)</f>
        <v>0</v>
      </c>
      <c r="BL837" s="20" t="s">
        <v>259</v>
      </c>
      <c r="BM837" s="218" t="s">
        <v>1207</v>
      </c>
    </row>
    <row r="838" s="2" customFormat="1">
      <c r="A838" s="41"/>
      <c r="B838" s="42"/>
      <c r="C838" s="43"/>
      <c r="D838" s="220" t="s">
        <v>147</v>
      </c>
      <c r="E838" s="43"/>
      <c r="F838" s="221" t="s">
        <v>1208</v>
      </c>
      <c r="G838" s="43"/>
      <c r="H838" s="43"/>
      <c r="I838" s="222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147</v>
      </c>
      <c r="AU838" s="20" t="s">
        <v>80</v>
      </c>
    </row>
    <row r="839" s="2" customFormat="1">
      <c r="A839" s="41"/>
      <c r="B839" s="42"/>
      <c r="C839" s="43"/>
      <c r="D839" s="225" t="s">
        <v>149</v>
      </c>
      <c r="E839" s="43"/>
      <c r="F839" s="226" t="s">
        <v>1209</v>
      </c>
      <c r="G839" s="43"/>
      <c r="H839" s="43"/>
      <c r="I839" s="222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149</v>
      </c>
      <c r="AU839" s="20" t="s">
        <v>80</v>
      </c>
    </row>
    <row r="840" s="12" customFormat="1" ht="22.8" customHeight="1">
      <c r="A840" s="12"/>
      <c r="B840" s="191"/>
      <c r="C840" s="192"/>
      <c r="D840" s="193" t="s">
        <v>70</v>
      </c>
      <c r="E840" s="205" t="s">
        <v>1210</v>
      </c>
      <c r="F840" s="205" t="s">
        <v>1211</v>
      </c>
      <c r="G840" s="192"/>
      <c r="H840" s="192"/>
      <c r="I840" s="195"/>
      <c r="J840" s="206">
        <f>BK840</f>
        <v>0</v>
      </c>
      <c r="K840" s="192"/>
      <c r="L840" s="197"/>
      <c r="M840" s="198"/>
      <c r="N840" s="199"/>
      <c r="O840" s="199"/>
      <c r="P840" s="200">
        <f>SUM(P841:P889)</f>
        <v>0</v>
      </c>
      <c r="Q840" s="199"/>
      <c r="R840" s="200">
        <f>SUM(R841:R889)</f>
        <v>0.12181520000000003</v>
      </c>
      <c r="S840" s="199"/>
      <c r="T840" s="201">
        <f>SUM(T841:T889)</f>
        <v>0.025193449999999999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02" t="s">
        <v>80</v>
      </c>
      <c r="AT840" s="203" t="s">
        <v>70</v>
      </c>
      <c r="AU840" s="203" t="s">
        <v>76</v>
      </c>
      <c r="AY840" s="202" t="s">
        <v>138</v>
      </c>
      <c r="BK840" s="204">
        <f>SUM(BK841:BK889)</f>
        <v>0</v>
      </c>
    </row>
    <row r="841" s="2" customFormat="1" ht="16.5" customHeight="1">
      <c r="A841" s="41"/>
      <c r="B841" s="42"/>
      <c r="C841" s="207" t="s">
        <v>1212</v>
      </c>
      <c r="D841" s="207" t="s">
        <v>140</v>
      </c>
      <c r="E841" s="208" t="s">
        <v>1213</v>
      </c>
      <c r="F841" s="209" t="s">
        <v>1214</v>
      </c>
      <c r="G841" s="210" t="s">
        <v>143</v>
      </c>
      <c r="H841" s="211">
        <v>1.75</v>
      </c>
      <c r="I841" s="212"/>
      <c r="J841" s="213">
        <f>ROUND(I841*H841,2)</f>
        <v>0</v>
      </c>
      <c r="K841" s="209" t="s">
        <v>144</v>
      </c>
      <c r="L841" s="47"/>
      <c r="M841" s="214" t="s">
        <v>19</v>
      </c>
      <c r="N841" s="215" t="s">
        <v>43</v>
      </c>
      <c r="O841" s="87"/>
      <c r="P841" s="216">
        <f>O841*H841</f>
        <v>0</v>
      </c>
      <c r="Q841" s="216">
        <v>0</v>
      </c>
      <c r="R841" s="216">
        <f>Q841*H841</f>
        <v>0</v>
      </c>
      <c r="S841" s="216">
        <v>0.00594</v>
      </c>
      <c r="T841" s="217">
        <f>S841*H841</f>
        <v>0.010395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18" t="s">
        <v>259</v>
      </c>
      <c r="AT841" s="218" t="s">
        <v>140</v>
      </c>
      <c r="AU841" s="218" t="s">
        <v>80</v>
      </c>
      <c r="AY841" s="20" t="s">
        <v>138</v>
      </c>
      <c r="BE841" s="219">
        <f>IF(N841="základní",J841,0)</f>
        <v>0</v>
      </c>
      <c r="BF841" s="219">
        <f>IF(N841="snížená",J841,0)</f>
        <v>0</v>
      </c>
      <c r="BG841" s="219">
        <f>IF(N841="zákl. přenesená",J841,0)</f>
        <v>0</v>
      </c>
      <c r="BH841" s="219">
        <f>IF(N841="sníž. přenesená",J841,0)</f>
        <v>0</v>
      </c>
      <c r="BI841" s="219">
        <f>IF(N841="nulová",J841,0)</f>
        <v>0</v>
      </c>
      <c r="BJ841" s="20" t="s">
        <v>80</v>
      </c>
      <c r="BK841" s="219">
        <f>ROUND(I841*H841,2)</f>
        <v>0</v>
      </c>
      <c r="BL841" s="20" t="s">
        <v>259</v>
      </c>
      <c r="BM841" s="218" t="s">
        <v>1215</v>
      </c>
    </row>
    <row r="842" s="2" customFormat="1">
      <c r="A842" s="41"/>
      <c r="B842" s="42"/>
      <c r="C842" s="43"/>
      <c r="D842" s="220" t="s">
        <v>147</v>
      </c>
      <c r="E842" s="43"/>
      <c r="F842" s="221" t="s">
        <v>1216</v>
      </c>
      <c r="G842" s="43"/>
      <c r="H842" s="43"/>
      <c r="I842" s="222"/>
      <c r="J842" s="43"/>
      <c r="K842" s="43"/>
      <c r="L842" s="47"/>
      <c r="M842" s="223"/>
      <c r="N842" s="22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147</v>
      </c>
      <c r="AU842" s="20" t="s">
        <v>80</v>
      </c>
    </row>
    <row r="843" s="2" customFormat="1">
      <c r="A843" s="41"/>
      <c r="B843" s="42"/>
      <c r="C843" s="43"/>
      <c r="D843" s="225" t="s">
        <v>149</v>
      </c>
      <c r="E843" s="43"/>
      <c r="F843" s="226" t="s">
        <v>1217</v>
      </c>
      <c r="G843" s="43"/>
      <c r="H843" s="43"/>
      <c r="I843" s="222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149</v>
      </c>
      <c r="AU843" s="20" t="s">
        <v>80</v>
      </c>
    </row>
    <row r="844" s="13" customFormat="1">
      <c r="A844" s="13"/>
      <c r="B844" s="227"/>
      <c r="C844" s="228"/>
      <c r="D844" s="220" t="s">
        <v>151</v>
      </c>
      <c r="E844" s="229" t="s">
        <v>19</v>
      </c>
      <c r="F844" s="230" t="s">
        <v>1218</v>
      </c>
      <c r="G844" s="228"/>
      <c r="H844" s="229" t="s">
        <v>19</v>
      </c>
      <c r="I844" s="231"/>
      <c r="J844" s="228"/>
      <c r="K844" s="228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151</v>
      </c>
      <c r="AU844" s="236" t="s">
        <v>80</v>
      </c>
      <c r="AV844" s="13" t="s">
        <v>76</v>
      </c>
      <c r="AW844" s="13" t="s">
        <v>33</v>
      </c>
      <c r="AX844" s="13" t="s">
        <v>71</v>
      </c>
      <c r="AY844" s="236" t="s">
        <v>138</v>
      </c>
    </row>
    <row r="845" s="14" customFormat="1">
      <c r="A845" s="14"/>
      <c r="B845" s="237"/>
      <c r="C845" s="238"/>
      <c r="D845" s="220" t="s">
        <v>151</v>
      </c>
      <c r="E845" s="239" t="s">
        <v>19</v>
      </c>
      <c r="F845" s="240" t="s">
        <v>1219</v>
      </c>
      <c r="G845" s="238"/>
      <c r="H845" s="241">
        <v>1.75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151</v>
      </c>
      <c r="AU845" s="247" t="s">
        <v>80</v>
      </c>
      <c r="AV845" s="14" t="s">
        <v>80</v>
      </c>
      <c r="AW845" s="14" t="s">
        <v>33</v>
      </c>
      <c r="AX845" s="14" t="s">
        <v>76</v>
      </c>
      <c r="AY845" s="247" t="s">
        <v>138</v>
      </c>
    </row>
    <row r="846" s="2" customFormat="1" ht="16.5" customHeight="1">
      <c r="A846" s="41"/>
      <c r="B846" s="42"/>
      <c r="C846" s="207" t="s">
        <v>1220</v>
      </c>
      <c r="D846" s="207" t="s">
        <v>140</v>
      </c>
      <c r="E846" s="208" t="s">
        <v>1221</v>
      </c>
      <c r="F846" s="209" t="s">
        <v>1222</v>
      </c>
      <c r="G846" s="210" t="s">
        <v>406</v>
      </c>
      <c r="H846" s="211">
        <v>4.0350000000000001</v>
      </c>
      <c r="I846" s="212"/>
      <c r="J846" s="213">
        <f>ROUND(I846*H846,2)</f>
        <v>0</v>
      </c>
      <c r="K846" s="209" t="s">
        <v>144</v>
      </c>
      <c r="L846" s="47"/>
      <c r="M846" s="214" t="s">
        <v>19</v>
      </c>
      <c r="N846" s="215" t="s">
        <v>43</v>
      </c>
      <c r="O846" s="87"/>
      <c r="P846" s="216">
        <f>O846*H846</f>
        <v>0</v>
      </c>
      <c r="Q846" s="216">
        <v>0</v>
      </c>
      <c r="R846" s="216">
        <f>Q846*H846</f>
        <v>0</v>
      </c>
      <c r="S846" s="216">
        <v>0.00167</v>
      </c>
      <c r="T846" s="217">
        <f>S846*H846</f>
        <v>0.00673845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18" t="s">
        <v>259</v>
      </c>
      <c r="AT846" s="218" t="s">
        <v>140</v>
      </c>
      <c r="AU846" s="218" t="s">
        <v>80</v>
      </c>
      <c r="AY846" s="20" t="s">
        <v>138</v>
      </c>
      <c r="BE846" s="219">
        <f>IF(N846="základní",J846,0)</f>
        <v>0</v>
      </c>
      <c r="BF846" s="219">
        <f>IF(N846="snížená",J846,0)</f>
        <v>0</v>
      </c>
      <c r="BG846" s="219">
        <f>IF(N846="zákl. přenesená",J846,0)</f>
        <v>0</v>
      </c>
      <c r="BH846" s="219">
        <f>IF(N846="sníž. přenesená",J846,0)</f>
        <v>0</v>
      </c>
      <c r="BI846" s="219">
        <f>IF(N846="nulová",J846,0)</f>
        <v>0</v>
      </c>
      <c r="BJ846" s="20" t="s">
        <v>80</v>
      </c>
      <c r="BK846" s="219">
        <f>ROUND(I846*H846,2)</f>
        <v>0</v>
      </c>
      <c r="BL846" s="20" t="s">
        <v>259</v>
      </c>
      <c r="BM846" s="218" t="s">
        <v>1223</v>
      </c>
    </row>
    <row r="847" s="2" customFormat="1">
      <c r="A847" s="41"/>
      <c r="B847" s="42"/>
      <c r="C847" s="43"/>
      <c r="D847" s="220" t="s">
        <v>147</v>
      </c>
      <c r="E847" s="43"/>
      <c r="F847" s="221" t="s">
        <v>1224</v>
      </c>
      <c r="G847" s="43"/>
      <c r="H847" s="43"/>
      <c r="I847" s="222"/>
      <c r="J847" s="43"/>
      <c r="K847" s="43"/>
      <c r="L847" s="47"/>
      <c r="M847" s="223"/>
      <c r="N847" s="224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147</v>
      </c>
      <c r="AU847" s="20" t="s">
        <v>80</v>
      </c>
    </row>
    <row r="848" s="2" customFormat="1">
      <c r="A848" s="41"/>
      <c r="B848" s="42"/>
      <c r="C848" s="43"/>
      <c r="D848" s="225" t="s">
        <v>149</v>
      </c>
      <c r="E848" s="43"/>
      <c r="F848" s="226" t="s">
        <v>1225</v>
      </c>
      <c r="G848" s="43"/>
      <c r="H848" s="43"/>
      <c r="I848" s="222"/>
      <c r="J848" s="43"/>
      <c r="K848" s="43"/>
      <c r="L848" s="47"/>
      <c r="M848" s="223"/>
      <c r="N848" s="224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149</v>
      </c>
      <c r="AU848" s="20" t="s">
        <v>80</v>
      </c>
    </row>
    <row r="849" s="14" customFormat="1">
      <c r="A849" s="14"/>
      <c r="B849" s="237"/>
      <c r="C849" s="238"/>
      <c r="D849" s="220" t="s">
        <v>151</v>
      </c>
      <c r="E849" s="239" t="s">
        <v>19</v>
      </c>
      <c r="F849" s="240" t="s">
        <v>1226</v>
      </c>
      <c r="G849" s="238"/>
      <c r="H849" s="241">
        <v>4.0350000000000001</v>
      </c>
      <c r="I849" s="242"/>
      <c r="J849" s="238"/>
      <c r="K849" s="238"/>
      <c r="L849" s="243"/>
      <c r="M849" s="244"/>
      <c r="N849" s="245"/>
      <c r="O849" s="245"/>
      <c r="P849" s="245"/>
      <c r="Q849" s="245"/>
      <c r="R849" s="245"/>
      <c r="S849" s="245"/>
      <c r="T849" s="24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7" t="s">
        <v>151</v>
      </c>
      <c r="AU849" s="247" t="s">
        <v>80</v>
      </c>
      <c r="AV849" s="14" t="s">
        <v>80</v>
      </c>
      <c r="AW849" s="14" t="s">
        <v>33</v>
      </c>
      <c r="AX849" s="14" t="s">
        <v>76</v>
      </c>
      <c r="AY849" s="247" t="s">
        <v>138</v>
      </c>
    </row>
    <row r="850" s="2" customFormat="1" ht="16.5" customHeight="1">
      <c r="A850" s="41"/>
      <c r="B850" s="42"/>
      <c r="C850" s="207" t="s">
        <v>1227</v>
      </c>
      <c r="D850" s="207" t="s">
        <v>140</v>
      </c>
      <c r="E850" s="208" t="s">
        <v>1228</v>
      </c>
      <c r="F850" s="209" t="s">
        <v>1229</v>
      </c>
      <c r="G850" s="210" t="s">
        <v>406</v>
      </c>
      <c r="H850" s="211">
        <v>3.1000000000000001</v>
      </c>
      <c r="I850" s="212"/>
      <c r="J850" s="213">
        <f>ROUND(I850*H850,2)</f>
        <v>0</v>
      </c>
      <c r="K850" s="209" t="s">
        <v>144</v>
      </c>
      <c r="L850" s="47"/>
      <c r="M850" s="214" t="s">
        <v>19</v>
      </c>
      <c r="N850" s="215" t="s">
        <v>43</v>
      </c>
      <c r="O850" s="87"/>
      <c r="P850" s="216">
        <f>O850*H850</f>
        <v>0</v>
      </c>
      <c r="Q850" s="216">
        <v>0</v>
      </c>
      <c r="R850" s="216">
        <f>Q850*H850</f>
        <v>0</v>
      </c>
      <c r="S850" s="216">
        <v>0.0025999999999999999</v>
      </c>
      <c r="T850" s="217">
        <f>S850*H850</f>
        <v>0.0080599999999999995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18" t="s">
        <v>259</v>
      </c>
      <c r="AT850" s="218" t="s">
        <v>140</v>
      </c>
      <c r="AU850" s="218" t="s">
        <v>80</v>
      </c>
      <c r="AY850" s="20" t="s">
        <v>138</v>
      </c>
      <c r="BE850" s="219">
        <f>IF(N850="základní",J850,0)</f>
        <v>0</v>
      </c>
      <c r="BF850" s="219">
        <f>IF(N850="snížená",J850,0)</f>
        <v>0</v>
      </c>
      <c r="BG850" s="219">
        <f>IF(N850="zákl. přenesená",J850,0)</f>
        <v>0</v>
      </c>
      <c r="BH850" s="219">
        <f>IF(N850="sníž. přenesená",J850,0)</f>
        <v>0</v>
      </c>
      <c r="BI850" s="219">
        <f>IF(N850="nulová",J850,0)</f>
        <v>0</v>
      </c>
      <c r="BJ850" s="20" t="s">
        <v>80</v>
      </c>
      <c r="BK850" s="219">
        <f>ROUND(I850*H850,2)</f>
        <v>0</v>
      </c>
      <c r="BL850" s="20" t="s">
        <v>259</v>
      </c>
      <c r="BM850" s="218" t="s">
        <v>1230</v>
      </c>
    </row>
    <row r="851" s="2" customFormat="1">
      <c r="A851" s="41"/>
      <c r="B851" s="42"/>
      <c r="C851" s="43"/>
      <c r="D851" s="220" t="s">
        <v>147</v>
      </c>
      <c r="E851" s="43"/>
      <c r="F851" s="221" t="s">
        <v>1231</v>
      </c>
      <c r="G851" s="43"/>
      <c r="H851" s="43"/>
      <c r="I851" s="222"/>
      <c r="J851" s="43"/>
      <c r="K851" s="43"/>
      <c r="L851" s="47"/>
      <c r="M851" s="223"/>
      <c r="N851" s="224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147</v>
      </c>
      <c r="AU851" s="20" t="s">
        <v>80</v>
      </c>
    </row>
    <row r="852" s="2" customFormat="1">
      <c r="A852" s="41"/>
      <c r="B852" s="42"/>
      <c r="C852" s="43"/>
      <c r="D852" s="225" t="s">
        <v>149</v>
      </c>
      <c r="E852" s="43"/>
      <c r="F852" s="226" t="s">
        <v>1232</v>
      </c>
      <c r="G852" s="43"/>
      <c r="H852" s="43"/>
      <c r="I852" s="222"/>
      <c r="J852" s="43"/>
      <c r="K852" s="43"/>
      <c r="L852" s="47"/>
      <c r="M852" s="223"/>
      <c r="N852" s="22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149</v>
      </c>
      <c r="AU852" s="20" t="s">
        <v>80</v>
      </c>
    </row>
    <row r="853" s="2" customFormat="1" ht="33" customHeight="1">
      <c r="A853" s="41"/>
      <c r="B853" s="42"/>
      <c r="C853" s="207" t="s">
        <v>1233</v>
      </c>
      <c r="D853" s="207" t="s">
        <v>140</v>
      </c>
      <c r="E853" s="208" t="s">
        <v>1234</v>
      </c>
      <c r="F853" s="209" t="s">
        <v>1235</v>
      </c>
      <c r="G853" s="210" t="s">
        <v>143</v>
      </c>
      <c r="H853" s="211">
        <v>1.75</v>
      </c>
      <c r="I853" s="212"/>
      <c r="J853" s="213">
        <f>ROUND(I853*H853,2)</f>
        <v>0</v>
      </c>
      <c r="K853" s="209" t="s">
        <v>144</v>
      </c>
      <c r="L853" s="47"/>
      <c r="M853" s="214" t="s">
        <v>19</v>
      </c>
      <c r="N853" s="215" t="s">
        <v>43</v>
      </c>
      <c r="O853" s="87"/>
      <c r="P853" s="216">
        <f>O853*H853</f>
        <v>0</v>
      </c>
      <c r="Q853" s="216">
        <v>0.0066100000000000004</v>
      </c>
      <c r="R853" s="216">
        <f>Q853*H853</f>
        <v>0.011567500000000001</v>
      </c>
      <c r="S853" s="216">
        <v>0</v>
      </c>
      <c r="T853" s="21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8" t="s">
        <v>259</v>
      </c>
      <c r="AT853" s="218" t="s">
        <v>140</v>
      </c>
      <c r="AU853" s="218" t="s">
        <v>80</v>
      </c>
      <c r="AY853" s="20" t="s">
        <v>138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0" t="s">
        <v>80</v>
      </c>
      <c r="BK853" s="219">
        <f>ROUND(I853*H853,2)</f>
        <v>0</v>
      </c>
      <c r="BL853" s="20" t="s">
        <v>259</v>
      </c>
      <c r="BM853" s="218" t="s">
        <v>1236</v>
      </c>
    </row>
    <row r="854" s="2" customFormat="1">
      <c r="A854" s="41"/>
      <c r="B854" s="42"/>
      <c r="C854" s="43"/>
      <c r="D854" s="220" t="s">
        <v>147</v>
      </c>
      <c r="E854" s="43"/>
      <c r="F854" s="221" t="s">
        <v>1237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147</v>
      </c>
      <c r="AU854" s="20" t="s">
        <v>80</v>
      </c>
    </row>
    <row r="855" s="2" customFormat="1">
      <c r="A855" s="41"/>
      <c r="B855" s="42"/>
      <c r="C855" s="43"/>
      <c r="D855" s="225" t="s">
        <v>149</v>
      </c>
      <c r="E855" s="43"/>
      <c r="F855" s="226" t="s">
        <v>1238</v>
      </c>
      <c r="G855" s="43"/>
      <c r="H855" s="43"/>
      <c r="I855" s="222"/>
      <c r="J855" s="43"/>
      <c r="K855" s="43"/>
      <c r="L855" s="47"/>
      <c r="M855" s="223"/>
      <c r="N855" s="224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149</v>
      </c>
      <c r="AU855" s="20" t="s">
        <v>80</v>
      </c>
    </row>
    <row r="856" s="13" customFormat="1">
      <c r="A856" s="13"/>
      <c r="B856" s="227"/>
      <c r="C856" s="228"/>
      <c r="D856" s="220" t="s">
        <v>151</v>
      </c>
      <c r="E856" s="229" t="s">
        <v>19</v>
      </c>
      <c r="F856" s="230" t="s">
        <v>1218</v>
      </c>
      <c r="G856" s="228"/>
      <c r="H856" s="229" t="s">
        <v>19</v>
      </c>
      <c r="I856" s="231"/>
      <c r="J856" s="228"/>
      <c r="K856" s="228"/>
      <c r="L856" s="232"/>
      <c r="M856" s="233"/>
      <c r="N856" s="234"/>
      <c r="O856" s="234"/>
      <c r="P856" s="234"/>
      <c r="Q856" s="234"/>
      <c r="R856" s="234"/>
      <c r="S856" s="234"/>
      <c r="T856" s="23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6" t="s">
        <v>151</v>
      </c>
      <c r="AU856" s="236" t="s">
        <v>80</v>
      </c>
      <c r="AV856" s="13" t="s">
        <v>76</v>
      </c>
      <c r="AW856" s="13" t="s">
        <v>33</v>
      </c>
      <c r="AX856" s="13" t="s">
        <v>71</v>
      </c>
      <c r="AY856" s="236" t="s">
        <v>138</v>
      </c>
    </row>
    <row r="857" s="14" customFormat="1">
      <c r="A857" s="14"/>
      <c r="B857" s="237"/>
      <c r="C857" s="238"/>
      <c r="D857" s="220" t="s">
        <v>151</v>
      </c>
      <c r="E857" s="239" t="s">
        <v>19</v>
      </c>
      <c r="F857" s="240" t="s">
        <v>1219</v>
      </c>
      <c r="G857" s="238"/>
      <c r="H857" s="241">
        <v>1.75</v>
      </c>
      <c r="I857" s="242"/>
      <c r="J857" s="238"/>
      <c r="K857" s="238"/>
      <c r="L857" s="243"/>
      <c r="M857" s="244"/>
      <c r="N857" s="245"/>
      <c r="O857" s="245"/>
      <c r="P857" s="245"/>
      <c r="Q857" s="245"/>
      <c r="R857" s="245"/>
      <c r="S857" s="245"/>
      <c r="T857" s="24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7" t="s">
        <v>151</v>
      </c>
      <c r="AU857" s="247" t="s">
        <v>80</v>
      </c>
      <c r="AV857" s="14" t="s">
        <v>80</v>
      </c>
      <c r="AW857" s="14" t="s">
        <v>33</v>
      </c>
      <c r="AX857" s="14" t="s">
        <v>76</v>
      </c>
      <c r="AY857" s="247" t="s">
        <v>138</v>
      </c>
    </row>
    <row r="858" s="2" customFormat="1" ht="24.15" customHeight="1">
      <c r="A858" s="41"/>
      <c r="B858" s="42"/>
      <c r="C858" s="207" t="s">
        <v>1239</v>
      </c>
      <c r="D858" s="207" t="s">
        <v>140</v>
      </c>
      <c r="E858" s="208" t="s">
        <v>1240</v>
      </c>
      <c r="F858" s="209" t="s">
        <v>1241</v>
      </c>
      <c r="G858" s="210" t="s">
        <v>406</v>
      </c>
      <c r="H858" s="211">
        <v>3.1000000000000001</v>
      </c>
      <c r="I858" s="212"/>
      <c r="J858" s="213">
        <f>ROUND(I858*H858,2)</f>
        <v>0</v>
      </c>
      <c r="K858" s="209" t="s">
        <v>144</v>
      </c>
      <c r="L858" s="47"/>
      <c r="M858" s="214" t="s">
        <v>19</v>
      </c>
      <c r="N858" s="215" t="s">
        <v>43</v>
      </c>
      <c r="O858" s="87"/>
      <c r="P858" s="216">
        <f>O858*H858</f>
        <v>0</v>
      </c>
      <c r="Q858" s="216">
        <v>0.00297</v>
      </c>
      <c r="R858" s="216">
        <f>Q858*H858</f>
        <v>0.0092069999999999999</v>
      </c>
      <c r="S858" s="216">
        <v>0</v>
      </c>
      <c r="T858" s="217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8" t="s">
        <v>259</v>
      </c>
      <c r="AT858" s="218" t="s">
        <v>140</v>
      </c>
      <c r="AU858" s="218" t="s">
        <v>80</v>
      </c>
      <c r="AY858" s="20" t="s">
        <v>138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20" t="s">
        <v>80</v>
      </c>
      <c r="BK858" s="219">
        <f>ROUND(I858*H858,2)</f>
        <v>0</v>
      </c>
      <c r="BL858" s="20" t="s">
        <v>259</v>
      </c>
      <c r="BM858" s="218" t="s">
        <v>1242</v>
      </c>
    </row>
    <row r="859" s="2" customFormat="1">
      <c r="A859" s="41"/>
      <c r="B859" s="42"/>
      <c r="C859" s="43"/>
      <c r="D859" s="220" t="s">
        <v>147</v>
      </c>
      <c r="E859" s="43"/>
      <c r="F859" s="221" t="s">
        <v>1243</v>
      </c>
      <c r="G859" s="43"/>
      <c r="H859" s="43"/>
      <c r="I859" s="222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147</v>
      </c>
      <c r="AU859" s="20" t="s">
        <v>80</v>
      </c>
    </row>
    <row r="860" s="2" customFormat="1">
      <c r="A860" s="41"/>
      <c r="B860" s="42"/>
      <c r="C860" s="43"/>
      <c r="D860" s="225" t="s">
        <v>149</v>
      </c>
      <c r="E860" s="43"/>
      <c r="F860" s="226" t="s">
        <v>1244</v>
      </c>
      <c r="G860" s="43"/>
      <c r="H860" s="43"/>
      <c r="I860" s="222"/>
      <c r="J860" s="43"/>
      <c r="K860" s="43"/>
      <c r="L860" s="47"/>
      <c r="M860" s="223"/>
      <c r="N860" s="224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149</v>
      </c>
      <c r="AU860" s="20" t="s">
        <v>80</v>
      </c>
    </row>
    <row r="861" s="13" customFormat="1">
      <c r="A861" s="13"/>
      <c r="B861" s="227"/>
      <c r="C861" s="228"/>
      <c r="D861" s="220" t="s">
        <v>151</v>
      </c>
      <c r="E861" s="229" t="s">
        <v>19</v>
      </c>
      <c r="F861" s="230" t="s">
        <v>1245</v>
      </c>
      <c r="G861" s="228"/>
      <c r="H861" s="229" t="s">
        <v>19</v>
      </c>
      <c r="I861" s="231"/>
      <c r="J861" s="228"/>
      <c r="K861" s="228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151</v>
      </c>
      <c r="AU861" s="236" t="s">
        <v>80</v>
      </c>
      <c r="AV861" s="13" t="s">
        <v>76</v>
      </c>
      <c r="AW861" s="13" t="s">
        <v>33</v>
      </c>
      <c r="AX861" s="13" t="s">
        <v>71</v>
      </c>
      <c r="AY861" s="236" t="s">
        <v>138</v>
      </c>
    </row>
    <row r="862" s="14" customFormat="1">
      <c r="A862" s="14"/>
      <c r="B862" s="237"/>
      <c r="C862" s="238"/>
      <c r="D862" s="220" t="s">
        <v>151</v>
      </c>
      <c r="E862" s="239" t="s">
        <v>19</v>
      </c>
      <c r="F862" s="240" t="s">
        <v>1246</v>
      </c>
      <c r="G862" s="238"/>
      <c r="H862" s="241">
        <v>3.1000000000000001</v>
      </c>
      <c r="I862" s="242"/>
      <c r="J862" s="238"/>
      <c r="K862" s="238"/>
      <c r="L862" s="243"/>
      <c r="M862" s="244"/>
      <c r="N862" s="245"/>
      <c r="O862" s="245"/>
      <c r="P862" s="245"/>
      <c r="Q862" s="245"/>
      <c r="R862" s="245"/>
      <c r="S862" s="245"/>
      <c r="T862" s="24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7" t="s">
        <v>151</v>
      </c>
      <c r="AU862" s="247" t="s">
        <v>80</v>
      </c>
      <c r="AV862" s="14" t="s">
        <v>80</v>
      </c>
      <c r="AW862" s="14" t="s">
        <v>33</v>
      </c>
      <c r="AX862" s="14" t="s">
        <v>76</v>
      </c>
      <c r="AY862" s="247" t="s">
        <v>138</v>
      </c>
    </row>
    <row r="863" s="2" customFormat="1" ht="33" customHeight="1">
      <c r="A863" s="41"/>
      <c r="B863" s="42"/>
      <c r="C863" s="207" t="s">
        <v>1247</v>
      </c>
      <c r="D863" s="207" t="s">
        <v>140</v>
      </c>
      <c r="E863" s="208" t="s">
        <v>1248</v>
      </c>
      <c r="F863" s="209" t="s">
        <v>1249</v>
      </c>
      <c r="G863" s="210" t="s">
        <v>406</v>
      </c>
      <c r="H863" s="211">
        <v>15</v>
      </c>
      <c r="I863" s="212"/>
      <c r="J863" s="213">
        <f>ROUND(I863*H863,2)</f>
        <v>0</v>
      </c>
      <c r="K863" s="209" t="s">
        <v>144</v>
      </c>
      <c r="L863" s="47"/>
      <c r="M863" s="214" t="s">
        <v>19</v>
      </c>
      <c r="N863" s="215" t="s">
        <v>43</v>
      </c>
      <c r="O863" s="87"/>
      <c r="P863" s="216">
        <f>O863*H863</f>
        <v>0</v>
      </c>
      <c r="Q863" s="216">
        <v>0.0058399999999999997</v>
      </c>
      <c r="R863" s="216">
        <f>Q863*H863</f>
        <v>0.087599999999999997</v>
      </c>
      <c r="S863" s="216">
        <v>0</v>
      </c>
      <c r="T863" s="217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8" t="s">
        <v>259</v>
      </c>
      <c r="AT863" s="218" t="s">
        <v>140</v>
      </c>
      <c r="AU863" s="218" t="s">
        <v>80</v>
      </c>
      <c r="AY863" s="20" t="s">
        <v>138</v>
      </c>
      <c r="BE863" s="219">
        <f>IF(N863="základní",J863,0)</f>
        <v>0</v>
      </c>
      <c r="BF863" s="219">
        <f>IF(N863="snížená",J863,0)</f>
        <v>0</v>
      </c>
      <c r="BG863" s="219">
        <f>IF(N863="zákl. přenesená",J863,0)</f>
        <v>0</v>
      </c>
      <c r="BH863" s="219">
        <f>IF(N863="sníž. přenesená",J863,0)</f>
        <v>0</v>
      </c>
      <c r="BI863" s="219">
        <f>IF(N863="nulová",J863,0)</f>
        <v>0</v>
      </c>
      <c r="BJ863" s="20" t="s">
        <v>80</v>
      </c>
      <c r="BK863" s="219">
        <f>ROUND(I863*H863,2)</f>
        <v>0</v>
      </c>
      <c r="BL863" s="20" t="s">
        <v>259</v>
      </c>
      <c r="BM863" s="218" t="s">
        <v>1250</v>
      </c>
    </row>
    <row r="864" s="2" customFormat="1">
      <c r="A864" s="41"/>
      <c r="B864" s="42"/>
      <c r="C864" s="43"/>
      <c r="D864" s="220" t="s">
        <v>147</v>
      </c>
      <c r="E864" s="43"/>
      <c r="F864" s="221" t="s">
        <v>1251</v>
      </c>
      <c r="G864" s="43"/>
      <c r="H864" s="43"/>
      <c r="I864" s="222"/>
      <c r="J864" s="43"/>
      <c r="K864" s="43"/>
      <c r="L864" s="47"/>
      <c r="M864" s="223"/>
      <c r="N864" s="22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147</v>
      </c>
      <c r="AU864" s="20" t="s">
        <v>80</v>
      </c>
    </row>
    <row r="865" s="2" customFormat="1">
      <c r="A865" s="41"/>
      <c r="B865" s="42"/>
      <c r="C865" s="43"/>
      <c r="D865" s="225" t="s">
        <v>149</v>
      </c>
      <c r="E865" s="43"/>
      <c r="F865" s="226" t="s">
        <v>1252</v>
      </c>
      <c r="G865" s="43"/>
      <c r="H865" s="43"/>
      <c r="I865" s="222"/>
      <c r="J865" s="43"/>
      <c r="K865" s="43"/>
      <c r="L865" s="47"/>
      <c r="M865" s="223"/>
      <c r="N865" s="224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149</v>
      </c>
      <c r="AU865" s="20" t="s">
        <v>80</v>
      </c>
    </row>
    <row r="866" s="13" customFormat="1">
      <c r="A866" s="13"/>
      <c r="B866" s="227"/>
      <c r="C866" s="228"/>
      <c r="D866" s="220" t="s">
        <v>151</v>
      </c>
      <c r="E866" s="229" t="s">
        <v>19</v>
      </c>
      <c r="F866" s="230" t="s">
        <v>1253</v>
      </c>
      <c r="G866" s="228"/>
      <c r="H866" s="229" t="s">
        <v>19</v>
      </c>
      <c r="I866" s="231"/>
      <c r="J866" s="228"/>
      <c r="K866" s="228"/>
      <c r="L866" s="232"/>
      <c r="M866" s="233"/>
      <c r="N866" s="234"/>
      <c r="O866" s="234"/>
      <c r="P866" s="234"/>
      <c r="Q866" s="234"/>
      <c r="R866" s="234"/>
      <c r="S866" s="234"/>
      <c r="T866" s="23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6" t="s">
        <v>151</v>
      </c>
      <c r="AU866" s="236" t="s">
        <v>80</v>
      </c>
      <c r="AV866" s="13" t="s">
        <v>76</v>
      </c>
      <c r="AW866" s="13" t="s">
        <v>33</v>
      </c>
      <c r="AX866" s="13" t="s">
        <v>71</v>
      </c>
      <c r="AY866" s="236" t="s">
        <v>138</v>
      </c>
    </row>
    <row r="867" s="14" customFormat="1">
      <c r="A867" s="14"/>
      <c r="B867" s="237"/>
      <c r="C867" s="238"/>
      <c r="D867" s="220" t="s">
        <v>151</v>
      </c>
      <c r="E867" s="239" t="s">
        <v>19</v>
      </c>
      <c r="F867" s="240" t="s">
        <v>252</v>
      </c>
      <c r="G867" s="238"/>
      <c r="H867" s="241">
        <v>15</v>
      </c>
      <c r="I867" s="242"/>
      <c r="J867" s="238"/>
      <c r="K867" s="238"/>
      <c r="L867" s="243"/>
      <c r="M867" s="244"/>
      <c r="N867" s="245"/>
      <c r="O867" s="245"/>
      <c r="P867" s="245"/>
      <c r="Q867" s="245"/>
      <c r="R867" s="245"/>
      <c r="S867" s="245"/>
      <c r="T867" s="246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7" t="s">
        <v>151</v>
      </c>
      <c r="AU867" s="247" t="s">
        <v>80</v>
      </c>
      <c r="AV867" s="14" t="s">
        <v>80</v>
      </c>
      <c r="AW867" s="14" t="s">
        <v>33</v>
      </c>
      <c r="AX867" s="14" t="s">
        <v>76</v>
      </c>
      <c r="AY867" s="247" t="s">
        <v>138</v>
      </c>
    </row>
    <row r="868" s="2" customFormat="1" ht="24.15" customHeight="1">
      <c r="A868" s="41"/>
      <c r="B868" s="42"/>
      <c r="C868" s="207" t="s">
        <v>1254</v>
      </c>
      <c r="D868" s="207" t="s">
        <v>140</v>
      </c>
      <c r="E868" s="208" t="s">
        <v>1255</v>
      </c>
      <c r="F868" s="209" t="s">
        <v>1256</v>
      </c>
      <c r="G868" s="210" t="s">
        <v>406</v>
      </c>
      <c r="H868" s="211">
        <v>3.1000000000000001</v>
      </c>
      <c r="I868" s="212"/>
      <c r="J868" s="213">
        <f>ROUND(I868*H868,2)</f>
        <v>0</v>
      </c>
      <c r="K868" s="209" t="s">
        <v>144</v>
      </c>
      <c r="L868" s="47"/>
      <c r="M868" s="214" t="s">
        <v>19</v>
      </c>
      <c r="N868" s="215" t="s">
        <v>43</v>
      </c>
      <c r="O868" s="87"/>
      <c r="P868" s="216">
        <f>O868*H868</f>
        <v>0</v>
      </c>
      <c r="Q868" s="216">
        <v>0.0022799999999999999</v>
      </c>
      <c r="R868" s="216">
        <f>Q868*H868</f>
        <v>0.0070679999999999996</v>
      </c>
      <c r="S868" s="216">
        <v>0</v>
      </c>
      <c r="T868" s="217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8" t="s">
        <v>259</v>
      </c>
      <c r="AT868" s="218" t="s">
        <v>140</v>
      </c>
      <c r="AU868" s="218" t="s">
        <v>80</v>
      </c>
      <c r="AY868" s="20" t="s">
        <v>138</v>
      </c>
      <c r="BE868" s="219">
        <f>IF(N868="základní",J868,0)</f>
        <v>0</v>
      </c>
      <c r="BF868" s="219">
        <f>IF(N868="snížená",J868,0)</f>
        <v>0</v>
      </c>
      <c r="BG868" s="219">
        <f>IF(N868="zákl. přenesená",J868,0)</f>
        <v>0</v>
      </c>
      <c r="BH868" s="219">
        <f>IF(N868="sníž. přenesená",J868,0)</f>
        <v>0</v>
      </c>
      <c r="BI868" s="219">
        <f>IF(N868="nulová",J868,0)</f>
        <v>0</v>
      </c>
      <c r="BJ868" s="20" t="s">
        <v>80</v>
      </c>
      <c r="BK868" s="219">
        <f>ROUND(I868*H868,2)</f>
        <v>0</v>
      </c>
      <c r="BL868" s="20" t="s">
        <v>259</v>
      </c>
      <c r="BM868" s="218" t="s">
        <v>1257</v>
      </c>
    </row>
    <row r="869" s="2" customFormat="1">
      <c r="A869" s="41"/>
      <c r="B869" s="42"/>
      <c r="C869" s="43"/>
      <c r="D869" s="220" t="s">
        <v>147</v>
      </c>
      <c r="E869" s="43"/>
      <c r="F869" s="221" t="s">
        <v>1258</v>
      </c>
      <c r="G869" s="43"/>
      <c r="H869" s="43"/>
      <c r="I869" s="222"/>
      <c r="J869" s="43"/>
      <c r="K869" s="43"/>
      <c r="L869" s="47"/>
      <c r="M869" s="223"/>
      <c r="N869" s="224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147</v>
      </c>
      <c r="AU869" s="20" t="s">
        <v>80</v>
      </c>
    </row>
    <row r="870" s="2" customFormat="1">
      <c r="A870" s="41"/>
      <c r="B870" s="42"/>
      <c r="C870" s="43"/>
      <c r="D870" s="225" t="s">
        <v>149</v>
      </c>
      <c r="E870" s="43"/>
      <c r="F870" s="226" t="s">
        <v>1259</v>
      </c>
      <c r="G870" s="43"/>
      <c r="H870" s="43"/>
      <c r="I870" s="222"/>
      <c r="J870" s="43"/>
      <c r="K870" s="43"/>
      <c r="L870" s="47"/>
      <c r="M870" s="223"/>
      <c r="N870" s="224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149</v>
      </c>
      <c r="AU870" s="20" t="s">
        <v>80</v>
      </c>
    </row>
    <row r="871" s="13" customFormat="1">
      <c r="A871" s="13"/>
      <c r="B871" s="227"/>
      <c r="C871" s="228"/>
      <c r="D871" s="220" t="s">
        <v>151</v>
      </c>
      <c r="E871" s="229" t="s">
        <v>19</v>
      </c>
      <c r="F871" s="230" t="s">
        <v>1260</v>
      </c>
      <c r="G871" s="228"/>
      <c r="H871" s="229" t="s">
        <v>19</v>
      </c>
      <c r="I871" s="231"/>
      <c r="J871" s="228"/>
      <c r="K871" s="228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151</v>
      </c>
      <c r="AU871" s="236" t="s">
        <v>80</v>
      </c>
      <c r="AV871" s="13" t="s">
        <v>76</v>
      </c>
      <c r="AW871" s="13" t="s">
        <v>33</v>
      </c>
      <c r="AX871" s="13" t="s">
        <v>71</v>
      </c>
      <c r="AY871" s="236" t="s">
        <v>138</v>
      </c>
    </row>
    <row r="872" s="14" customFormat="1">
      <c r="A872" s="14"/>
      <c r="B872" s="237"/>
      <c r="C872" s="238"/>
      <c r="D872" s="220" t="s">
        <v>151</v>
      </c>
      <c r="E872" s="239" t="s">
        <v>19</v>
      </c>
      <c r="F872" s="240" t="s">
        <v>1246</v>
      </c>
      <c r="G872" s="238"/>
      <c r="H872" s="241">
        <v>3.1000000000000001</v>
      </c>
      <c r="I872" s="242"/>
      <c r="J872" s="238"/>
      <c r="K872" s="238"/>
      <c r="L872" s="243"/>
      <c r="M872" s="244"/>
      <c r="N872" s="245"/>
      <c r="O872" s="245"/>
      <c r="P872" s="245"/>
      <c r="Q872" s="245"/>
      <c r="R872" s="245"/>
      <c r="S872" s="245"/>
      <c r="T872" s="24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7" t="s">
        <v>151</v>
      </c>
      <c r="AU872" s="247" t="s">
        <v>80</v>
      </c>
      <c r="AV872" s="14" t="s">
        <v>80</v>
      </c>
      <c r="AW872" s="14" t="s">
        <v>33</v>
      </c>
      <c r="AX872" s="14" t="s">
        <v>76</v>
      </c>
      <c r="AY872" s="247" t="s">
        <v>138</v>
      </c>
    </row>
    <row r="873" s="2" customFormat="1" ht="24.15" customHeight="1">
      <c r="A873" s="41"/>
      <c r="B873" s="42"/>
      <c r="C873" s="207" t="s">
        <v>1261</v>
      </c>
      <c r="D873" s="207" t="s">
        <v>140</v>
      </c>
      <c r="E873" s="208" t="s">
        <v>1262</v>
      </c>
      <c r="F873" s="209" t="s">
        <v>1263</v>
      </c>
      <c r="G873" s="210" t="s">
        <v>304</v>
      </c>
      <c r="H873" s="211">
        <v>2</v>
      </c>
      <c r="I873" s="212"/>
      <c r="J873" s="213">
        <f>ROUND(I873*H873,2)</f>
        <v>0</v>
      </c>
      <c r="K873" s="209" t="s">
        <v>144</v>
      </c>
      <c r="L873" s="47"/>
      <c r="M873" s="214" t="s">
        <v>19</v>
      </c>
      <c r="N873" s="215" t="s">
        <v>43</v>
      </c>
      <c r="O873" s="87"/>
      <c r="P873" s="216">
        <f>O873*H873</f>
        <v>0</v>
      </c>
      <c r="Q873" s="216">
        <v>0.00062</v>
      </c>
      <c r="R873" s="216">
        <f>Q873*H873</f>
        <v>0.00124</v>
      </c>
      <c r="S873" s="216">
        <v>0</v>
      </c>
      <c r="T873" s="21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259</v>
      </c>
      <c r="AT873" s="218" t="s">
        <v>140</v>
      </c>
      <c r="AU873" s="218" t="s">
        <v>80</v>
      </c>
      <c r="AY873" s="20" t="s">
        <v>138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80</v>
      </c>
      <c r="BK873" s="219">
        <f>ROUND(I873*H873,2)</f>
        <v>0</v>
      </c>
      <c r="BL873" s="20" t="s">
        <v>259</v>
      </c>
      <c r="BM873" s="218" t="s">
        <v>1264</v>
      </c>
    </row>
    <row r="874" s="2" customFormat="1">
      <c r="A874" s="41"/>
      <c r="B874" s="42"/>
      <c r="C874" s="43"/>
      <c r="D874" s="220" t="s">
        <v>147</v>
      </c>
      <c r="E874" s="43"/>
      <c r="F874" s="221" t="s">
        <v>1265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147</v>
      </c>
      <c r="AU874" s="20" t="s">
        <v>80</v>
      </c>
    </row>
    <row r="875" s="2" customFormat="1">
      <c r="A875" s="41"/>
      <c r="B875" s="42"/>
      <c r="C875" s="43"/>
      <c r="D875" s="225" t="s">
        <v>149</v>
      </c>
      <c r="E875" s="43"/>
      <c r="F875" s="226" t="s">
        <v>1266</v>
      </c>
      <c r="G875" s="43"/>
      <c r="H875" s="43"/>
      <c r="I875" s="222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149</v>
      </c>
      <c r="AU875" s="20" t="s">
        <v>80</v>
      </c>
    </row>
    <row r="876" s="2" customFormat="1" ht="24.15" customHeight="1">
      <c r="A876" s="41"/>
      <c r="B876" s="42"/>
      <c r="C876" s="207" t="s">
        <v>1267</v>
      </c>
      <c r="D876" s="207" t="s">
        <v>140</v>
      </c>
      <c r="E876" s="208" t="s">
        <v>1268</v>
      </c>
      <c r="F876" s="209" t="s">
        <v>1269</v>
      </c>
      <c r="G876" s="210" t="s">
        <v>304</v>
      </c>
      <c r="H876" s="211">
        <v>1</v>
      </c>
      <c r="I876" s="212"/>
      <c r="J876" s="213">
        <f>ROUND(I876*H876,2)</f>
        <v>0</v>
      </c>
      <c r="K876" s="209" t="s">
        <v>832</v>
      </c>
      <c r="L876" s="47"/>
      <c r="M876" s="214" t="s">
        <v>19</v>
      </c>
      <c r="N876" s="215" t="s">
        <v>43</v>
      </c>
      <c r="O876" s="87"/>
      <c r="P876" s="216">
        <f>O876*H876</f>
        <v>0</v>
      </c>
      <c r="Q876" s="216">
        <v>0.00031</v>
      </c>
      <c r="R876" s="216">
        <f>Q876*H876</f>
        <v>0.00031</v>
      </c>
      <c r="S876" s="216">
        <v>0</v>
      </c>
      <c r="T876" s="217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18" t="s">
        <v>259</v>
      </c>
      <c r="AT876" s="218" t="s">
        <v>140</v>
      </c>
      <c r="AU876" s="218" t="s">
        <v>80</v>
      </c>
      <c r="AY876" s="20" t="s">
        <v>138</v>
      </c>
      <c r="BE876" s="219">
        <f>IF(N876="základní",J876,0)</f>
        <v>0</v>
      </c>
      <c r="BF876" s="219">
        <f>IF(N876="snížená",J876,0)</f>
        <v>0</v>
      </c>
      <c r="BG876" s="219">
        <f>IF(N876="zákl. přenesená",J876,0)</f>
        <v>0</v>
      </c>
      <c r="BH876" s="219">
        <f>IF(N876="sníž. přenesená",J876,0)</f>
        <v>0</v>
      </c>
      <c r="BI876" s="219">
        <f>IF(N876="nulová",J876,0)</f>
        <v>0</v>
      </c>
      <c r="BJ876" s="20" t="s">
        <v>80</v>
      </c>
      <c r="BK876" s="219">
        <f>ROUND(I876*H876,2)</f>
        <v>0</v>
      </c>
      <c r="BL876" s="20" t="s">
        <v>259</v>
      </c>
      <c r="BM876" s="218" t="s">
        <v>1270</v>
      </c>
    </row>
    <row r="877" s="2" customFormat="1">
      <c r="A877" s="41"/>
      <c r="B877" s="42"/>
      <c r="C877" s="43"/>
      <c r="D877" s="220" t="s">
        <v>147</v>
      </c>
      <c r="E877" s="43"/>
      <c r="F877" s="221" t="s">
        <v>1271</v>
      </c>
      <c r="G877" s="43"/>
      <c r="H877" s="43"/>
      <c r="I877" s="222"/>
      <c r="J877" s="43"/>
      <c r="K877" s="43"/>
      <c r="L877" s="47"/>
      <c r="M877" s="223"/>
      <c r="N877" s="224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147</v>
      </c>
      <c r="AU877" s="20" t="s">
        <v>80</v>
      </c>
    </row>
    <row r="878" s="2" customFormat="1" ht="24.15" customHeight="1">
      <c r="A878" s="41"/>
      <c r="B878" s="42"/>
      <c r="C878" s="207" t="s">
        <v>1272</v>
      </c>
      <c r="D878" s="207" t="s">
        <v>140</v>
      </c>
      <c r="E878" s="208" t="s">
        <v>1273</v>
      </c>
      <c r="F878" s="209" t="s">
        <v>1274</v>
      </c>
      <c r="G878" s="210" t="s">
        <v>406</v>
      </c>
      <c r="H878" s="211">
        <v>4</v>
      </c>
      <c r="I878" s="212"/>
      <c r="J878" s="213">
        <f>ROUND(I878*H878,2)</f>
        <v>0</v>
      </c>
      <c r="K878" s="209" t="s">
        <v>832</v>
      </c>
      <c r="L878" s="47"/>
      <c r="M878" s="214" t="s">
        <v>19</v>
      </c>
      <c r="N878" s="215" t="s">
        <v>43</v>
      </c>
      <c r="O878" s="87"/>
      <c r="P878" s="216">
        <f>O878*H878</f>
        <v>0</v>
      </c>
      <c r="Q878" s="216">
        <v>0.00066317500000000001</v>
      </c>
      <c r="R878" s="216">
        <f>Q878*H878</f>
        <v>0.0026527</v>
      </c>
      <c r="S878" s="216">
        <v>0</v>
      </c>
      <c r="T878" s="217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18" t="s">
        <v>259</v>
      </c>
      <c r="AT878" s="218" t="s">
        <v>140</v>
      </c>
      <c r="AU878" s="218" t="s">
        <v>80</v>
      </c>
      <c r="AY878" s="20" t="s">
        <v>138</v>
      </c>
      <c r="BE878" s="219">
        <f>IF(N878="základní",J878,0)</f>
        <v>0</v>
      </c>
      <c r="BF878" s="219">
        <f>IF(N878="snížená",J878,0)</f>
        <v>0</v>
      </c>
      <c r="BG878" s="219">
        <f>IF(N878="zákl. přenesená",J878,0)</f>
        <v>0</v>
      </c>
      <c r="BH878" s="219">
        <f>IF(N878="sníž. přenesená",J878,0)</f>
        <v>0</v>
      </c>
      <c r="BI878" s="219">
        <f>IF(N878="nulová",J878,0)</f>
        <v>0</v>
      </c>
      <c r="BJ878" s="20" t="s">
        <v>80</v>
      </c>
      <c r="BK878" s="219">
        <f>ROUND(I878*H878,2)</f>
        <v>0</v>
      </c>
      <c r="BL878" s="20" t="s">
        <v>259</v>
      </c>
      <c r="BM878" s="218" t="s">
        <v>1275</v>
      </c>
    </row>
    <row r="879" s="2" customFormat="1">
      <c r="A879" s="41"/>
      <c r="B879" s="42"/>
      <c r="C879" s="43"/>
      <c r="D879" s="220" t="s">
        <v>147</v>
      </c>
      <c r="E879" s="43"/>
      <c r="F879" s="221" t="s">
        <v>1276</v>
      </c>
      <c r="G879" s="43"/>
      <c r="H879" s="43"/>
      <c r="I879" s="222"/>
      <c r="J879" s="43"/>
      <c r="K879" s="43"/>
      <c r="L879" s="47"/>
      <c r="M879" s="223"/>
      <c r="N879" s="224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147</v>
      </c>
      <c r="AU879" s="20" t="s">
        <v>80</v>
      </c>
    </row>
    <row r="880" s="13" customFormat="1">
      <c r="A880" s="13"/>
      <c r="B880" s="227"/>
      <c r="C880" s="228"/>
      <c r="D880" s="220" t="s">
        <v>151</v>
      </c>
      <c r="E880" s="229" t="s">
        <v>19</v>
      </c>
      <c r="F880" s="230" t="s">
        <v>1277</v>
      </c>
      <c r="G880" s="228"/>
      <c r="H880" s="229" t="s">
        <v>19</v>
      </c>
      <c r="I880" s="231"/>
      <c r="J880" s="228"/>
      <c r="K880" s="228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151</v>
      </c>
      <c r="AU880" s="236" t="s">
        <v>80</v>
      </c>
      <c r="AV880" s="13" t="s">
        <v>76</v>
      </c>
      <c r="AW880" s="13" t="s">
        <v>33</v>
      </c>
      <c r="AX880" s="13" t="s">
        <v>71</v>
      </c>
      <c r="AY880" s="236" t="s">
        <v>138</v>
      </c>
    </row>
    <row r="881" s="14" customFormat="1">
      <c r="A881" s="14"/>
      <c r="B881" s="237"/>
      <c r="C881" s="238"/>
      <c r="D881" s="220" t="s">
        <v>151</v>
      </c>
      <c r="E881" s="239" t="s">
        <v>19</v>
      </c>
      <c r="F881" s="240" t="s">
        <v>145</v>
      </c>
      <c r="G881" s="238"/>
      <c r="H881" s="241">
        <v>4</v>
      </c>
      <c r="I881" s="242"/>
      <c r="J881" s="238"/>
      <c r="K881" s="238"/>
      <c r="L881" s="243"/>
      <c r="M881" s="244"/>
      <c r="N881" s="245"/>
      <c r="O881" s="245"/>
      <c r="P881" s="245"/>
      <c r="Q881" s="245"/>
      <c r="R881" s="245"/>
      <c r="S881" s="245"/>
      <c r="T881" s="24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7" t="s">
        <v>151</v>
      </c>
      <c r="AU881" s="247" t="s">
        <v>80</v>
      </c>
      <c r="AV881" s="14" t="s">
        <v>80</v>
      </c>
      <c r="AW881" s="14" t="s">
        <v>33</v>
      </c>
      <c r="AX881" s="14" t="s">
        <v>76</v>
      </c>
      <c r="AY881" s="247" t="s">
        <v>138</v>
      </c>
    </row>
    <row r="882" s="2" customFormat="1" ht="24.15" customHeight="1">
      <c r="A882" s="41"/>
      <c r="B882" s="42"/>
      <c r="C882" s="207" t="s">
        <v>1278</v>
      </c>
      <c r="D882" s="207" t="s">
        <v>140</v>
      </c>
      <c r="E882" s="208" t="s">
        <v>1279</v>
      </c>
      <c r="F882" s="209" t="s">
        <v>1280</v>
      </c>
      <c r="G882" s="210" t="s">
        <v>406</v>
      </c>
      <c r="H882" s="211">
        <v>1</v>
      </c>
      <c r="I882" s="212"/>
      <c r="J882" s="213">
        <f>ROUND(I882*H882,2)</f>
        <v>0</v>
      </c>
      <c r="K882" s="209" t="s">
        <v>144</v>
      </c>
      <c r="L882" s="47"/>
      <c r="M882" s="214" t="s">
        <v>19</v>
      </c>
      <c r="N882" s="215" t="s">
        <v>43</v>
      </c>
      <c r="O882" s="87"/>
      <c r="P882" s="216">
        <f>O882*H882</f>
        <v>0</v>
      </c>
      <c r="Q882" s="216">
        <v>0.0021700000000000001</v>
      </c>
      <c r="R882" s="216">
        <f>Q882*H882</f>
        <v>0.0021700000000000001</v>
      </c>
      <c r="S882" s="216">
        <v>0</v>
      </c>
      <c r="T882" s="217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18" t="s">
        <v>259</v>
      </c>
      <c r="AT882" s="218" t="s">
        <v>140</v>
      </c>
      <c r="AU882" s="218" t="s">
        <v>80</v>
      </c>
      <c r="AY882" s="20" t="s">
        <v>138</v>
      </c>
      <c r="BE882" s="219">
        <f>IF(N882="základní",J882,0)</f>
        <v>0</v>
      </c>
      <c r="BF882" s="219">
        <f>IF(N882="snížená",J882,0)</f>
        <v>0</v>
      </c>
      <c r="BG882" s="219">
        <f>IF(N882="zákl. přenesená",J882,0)</f>
        <v>0</v>
      </c>
      <c r="BH882" s="219">
        <f>IF(N882="sníž. přenesená",J882,0)</f>
        <v>0</v>
      </c>
      <c r="BI882" s="219">
        <f>IF(N882="nulová",J882,0)</f>
        <v>0</v>
      </c>
      <c r="BJ882" s="20" t="s">
        <v>80</v>
      </c>
      <c r="BK882" s="219">
        <f>ROUND(I882*H882,2)</f>
        <v>0</v>
      </c>
      <c r="BL882" s="20" t="s">
        <v>259</v>
      </c>
      <c r="BM882" s="218" t="s">
        <v>1281</v>
      </c>
    </row>
    <row r="883" s="2" customFormat="1">
      <c r="A883" s="41"/>
      <c r="B883" s="42"/>
      <c r="C883" s="43"/>
      <c r="D883" s="220" t="s">
        <v>147</v>
      </c>
      <c r="E883" s="43"/>
      <c r="F883" s="221" t="s">
        <v>1282</v>
      </c>
      <c r="G883" s="43"/>
      <c r="H883" s="43"/>
      <c r="I883" s="222"/>
      <c r="J883" s="43"/>
      <c r="K883" s="43"/>
      <c r="L883" s="47"/>
      <c r="M883" s="223"/>
      <c r="N883" s="224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147</v>
      </c>
      <c r="AU883" s="20" t="s">
        <v>80</v>
      </c>
    </row>
    <row r="884" s="2" customFormat="1">
      <c r="A884" s="41"/>
      <c r="B884" s="42"/>
      <c r="C884" s="43"/>
      <c r="D884" s="225" t="s">
        <v>149</v>
      </c>
      <c r="E884" s="43"/>
      <c r="F884" s="226" t="s">
        <v>1283</v>
      </c>
      <c r="G884" s="43"/>
      <c r="H884" s="43"/>
      <c r="I884" s="222"/>
      <c r="J884" s="43"/>
      <c r="K884" s="43"/>
      <c r="L884" s="47"/>
      <c r="M884" s="223"/>
      <c r="N884" s="224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149</v>
      </c>
      <c r="AU884" s="20" t="s">
        <v>80</v>
      </c>
    </row>
    <row r="885" s="13" customFormat="1">
      <c r="A885" s="13"/>
      <c r="B885" s="227"/>
      <c r="C885" s="228"/>
      <c r="D885" s="220" t="s">
        <v>151</v>
      </c>
      <c r="E885" s="229" t="s">
        <v>19</v>
      </c>
      <c r="F885" s="230" t="s">
        <v>1284</v>
      </c>
      <c r="G885" s="228"/>
      <c r="H885" s="229" t="s">
        <v>19</v>
      </c>
      <c r="I885" s="231"/>
      <c r="J885" s="228"/>
      <c r="K885" s="228"/>
      <c r="L885" s="232"/>
      <c r="M885" s="233"/>
      <c r="N885" s="234"/>
      <c r="O885" s="234"/>
      <c r="P885" s="234"/>
      <c r="Q885" s="234"/>
      <c r="R885" s="234"/>
      <c r="S885" s="234"/>
      <c r="T885" s="23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6" t="s">
        <v>151</v>
      </c>
      <c r="AU885" s="236" t="s">
        <v>80</v>
      </c>
      <c r="AV885" s="13" t="s">
        <v>76</v>
      </c>
      <c r="AW885" s="13" t="s">
        <v>33</v>
      </c>
      <c r="AX885" s="13" t="s">
        <v>71</v>
      </c>
      <c r="AY885" s="236" t="s">
        <v>138</v>
      </c>
    </row>
    <row r="886" s="14" customFormat="1">
      <c r="A886" s="14"/>
      <c r="B886" s="237"/>
      <c r="C886" s="238"/>
      <c r="D886" s="220" t="s">
        <v>151</v>
      </c>
      <c r="E886" s="239" t="s">
        <v>19</v>
      </c>
      <c r="F886" s="240" t="s">
        <v>76</v>
      </c>
      <c r="G886" s="238"/>
      <c r="H886" s="241">
        <v>1</v>
      </c>
      <c r="I886" s="242"/>
      <c r="J886" s="238"/>
      <c r="K886" s="238"/>
      <c r="L886" s="243"/>
      <c r="M886" s="244"/>
      <c r="N886" s="245"/>
      <c r="O886" s="245"/>
      <c r="P886" s="245"/>
      <c r="Q886" s="245"/>
      <c r="R886" s="245"/>
      <c r="S886" s="245"/>
      <c r="T886" s="24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7" t="s">
        <v>151</v>
      </c>
      <c r="AU886" s="247" t="s">
        <v>80</v>
      </c>
      <c r="AV886" s="14" t="s">
        <v>80</v>
      </c>
      <c r="AW886" s="14" t="s">
        <v>33</v>
      </c>
      <c r="AX886" s="14" t="s">
        <v>76</v>
      </c>
      <c r="AY886" s="247" t="s">
        <v>138</v>
      </c>
    </row>
    <row r="887" s="2" customFormat="1" ht="33" customHeight="1">
      <c r="A887" s="41"/>
      <c r="B887" s="42"/>
      <c r="C887" s="207" t="s">
        <v>1285</v>
      </c>
      <c r="D887" s="207" t="s">
        <v>140</v>
      </c>
      <c r="E887" s="208" t="s">
        <v>1286</v>
      </c>
      <c r="F887" s="209" t="s">
        <v>1287</v>
      </c>
      <c r="G887" s="210" t="s">
        <v>202</v>
      </c>
      <c r="H887" s="211">
        <v>0.122</v>
      </c>
      <c r="I887" s="212"/>
      <c r="J887" s="213">
        <f>ROUND(I887*H887,2)</f>
        <v>0</v>
      </c>
      <c r="K887" s="209" t="s">
        <v>144</v>
      </c>
      <c r="L887" s="47"/>
      <c r="M887" s="214" t="s">
        <v>19</v>
      </c>
      <c r="N887" s="215" t="s">
        <v>43</v>
      </c>
      <c r="O887" s="87"/>
      <c r="P887" s="216">
        <f>O887*H887</f>
        <v>0</v>
      </c>
      <c r="Q887" s="216">
        <v>0</v>
      </c>
      <c r="R887" s="216">
        <f>Q887*H887</f>
        <v>0</v>
      </c>
      <c r="S887" s="216">
        <v>0</v>
      </c>
      <c r="T887" s="217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8" t="s">
        <v>259</v>
      </c>
      <c r="AT887" s="218" t="s">
        <v>140</v>
      </c>
      <c r="AU887" s="218" t="s">
        <v>80</v>
      </c>
      <c r="AY887" s="20" t="s">
        <v>138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20" t="s">
        <v>80</v>
      </c>
      <c r="BK887" s="219">
        <f>ROUND(I887*H887,2)</f>
        <v>0</v>
      </c>
      <c r="BL887" s="20" t="s">
        <v>259</v>
      </c>
      <c r="BM887" s="218" t="s">
        <v>1288</v>
      </c>
    </row>
    <row r="888" s="2" customFormat="1">
      <c r="A888" s="41"/>
      <c r="B888" s="42"/>
      <c r="C888" s="43"/>
      <c r="D888" s="220" t="s">
        <v>147</v>
      </c>
      <c r="E888" s="43"/>
      <c r="F888" s="221" t="s">
        <v>1289</v>
      </c>
      <c r="G888" s="43"/>
      <c r="H888" s="43"/>
      <c r="I888" s="222"/>
      <c r="J888" s="43"/>
      <c r="K888" s="43"/>
      <c r="L888" s="47"/>
      <c r="M888" s="223"/>
      <c r="N888" s="224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147</v>
      </c>
      <c r="AU888" s="20" t="s">
        <v>80</v>
      </c>
    </row>
    <row r="889" s="2" customFormat="1">
      <c r="A889" s="41"/>
      <c r="B889" s="42"/>
      <c r="C889" s="43"/>
      <c r="D889" s="225" t="s">
        <v>149</v>
      </c>
      <c r="E889" s="43"/>
      <c r="F889" s="226" t="s">
        <v>1290</v>
      </c>
      <c r="G889" s="43"/>
      <c r="H889" s="43"/>
      <c r="I889" s="222"/>
      <c r="J889" s="43"/>
      <c r="K889" s="43"/>
      <c r="L889" s="47"/>
      <c r="M889" s="223"/>
      <c r="N889" s="224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149</v>
      </c>
      <c r="AU889" s="20" t="s">
        <v>80</v>
      </c>
    </row>
    <row r="890" s="12" customFormat="1" ht="22.8" customHeight="1">
      <c r="A890" s="12"/>
      <c r="B890" s="191"/>
      <c r="C890" s="192"/>
      <c r="D890" s="193" t="s">
        <v>70</v>
      </c>
      <c r="E890" s="205" t="s">
        <v>1291</v>
      </c>
      <c r="F890" s="205" t="s">
        <v>1292</v>
      </c>
      <c r="G890" s="192"/>
      <c r="H890" s="192"/>
      <c r="I890" s="195"/>
      <c r="J890" s="206">
        <f>BK890</f>
        <v>0</v>
      </c>
      <c r="K890" s="192"/>
      <c r="L890" s="197"/>
      <c r="M890" s="198"/>
      <c r="N890" s="199"/>
      <c r="O890" s="199"/>
      <c r="P890" s="200">
        <f>SUM(P891:P960)</f>
        <v>0</v>
      </c>
      <c r="Q890" s="199"/>
      <c r="R890" s="200">
        <f>SUM(R891:R960)</f>
        <v>0.125112</v>
      </c>
      <c r="S890" s="199"/>
      <c r="T890" s="201">
        <f>SUM(T891:T960)</f>
        <v>0.16800000000000001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2" t="s">
        <v>80</v>
      </c>
      <c r="AT890" s="203" t="s">
        <v>70</v>
      </c>
      <c r="AU890" s="203" t="s">
        <v>76</v>
      </c>
      <c r="AY890" s="202" t="s">
        <v>138</v>
      </c>
      <c r="BK890" s="204">
        <f>SUM(BK891:BK960)</f>
        <v>0</v>
      </c>
    </row>
    <row r="891" s="2" customFormat="1" ht="16.5" customHeight="1">
      <c r="A891" s="41"/>
      <c r="B891" s="42"/>
      <c r="C891" s="207" t="s">
        <v>1293</v>
      </c>
      <c r="D891" s="207" t="s">
        <v>140</v>
      </c>
      <c r="E891" s="208" t="s">
        <v>1294</v>
      </c>
      <c r="F891" s="209" t="s">
        <v>1295</v>
      </c>
      <c r="G891" s="210" t="s">
        <v>406</v>
      </c>
      <c r="H891" s="211">
        <v>9.5999999999999996</v>
      </c>
      <c r="I891" s="212"/>
      <c r="J891" s="213">
        <f>ROUND(I891*H891,2)</f>
        <v>0</v>
      </c>
      <c r="K891" s="209" t="s">
        <v>144</v>
      </c>
      <c r="L891" s="47"/>
      <c r="M891" s="214" t="s">
        <v>19</v>
      </c>
      <c r="N891" s="215" t="s">
        <v>43</v>
      </c>
      <c r="O891" s="87"/>
      <c r="P891" s="216">
        <f>O891*H891</f>
        <v>0</v>
      </c>
      <c r="Q891" s="216">
        <v>0</v>
      </c>
      <c r="R891" s="216">
        <f>Q891*H891</f>
        <v>0</v>
      </c>
      <c r="S891" s="216">
        <v>0</v>
      </c>
      <c r="T891" s="217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18" t="s">
        <v>259</v>
      </c>
      <c r="AT891" s="218" t="s">
        <v>140</v>
      </c>
      <c r="AU891" s="218" t="s">
        <v>80</v>
      </c>
      <c r="AY891" s="20" t="s">
        <v>138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20" t="s">
        <v>80</v>
      </c>
      <c r="BK891" s="219">
        <f>ROUND(I891*H891,2)</f>
        <v>0</v>
      </c>
      <c r="BL891" s="20" t="s">
        <v>259</v>
      </c>
      <c r="BM891" s="218" t="s">
        <v>1296</v>
      </c>
    </row>
    <row r="892" s="2" customFormat="1">
      <c r="A892" s="41"/>
      <c r="B892" s="42"/>
      <c r="C892" s="43"/>
      <c r="D892" s="220" t="s">
        <v>147</v>
      </c>
      <c r="E892" s="43"/>
      <c r="F892" s="221" t="s">
        <v>1297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147</v>
      </c>
      <c r="AU892" s="20" t="s">
        <v>80</v>
      </c>
    </row>
    <row r="893" s="2" customFormat="1">
      <c r="A893" s="41"/>
      <c r="B893" s="42"/>
      <c r="C893" s="43"/>
      <c r="D893" s="225" t="s">
        <v>149</v>
      </c>
      <c r="E893" s="43"/>
      <c r="F893" s="226" t="s">
        <v>1298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149</v>
      </c>
      <c r="AU893" s="20" t="s">
        <v>80</v>
      </c>
    </row>
    <row r="894" s="13" customFormat="1">
      <c r="A894" s="13"/>
      <c r="B894" s="227"/>
      <c r="C894" s="228"/>
      <c r="D894" s="220" t="s">
        <v>151</v>
      </c>
      <c r="E894" s="229" t="s">
        <v>19</v>
      </c>
      <c r="F894" s="230" t="s">
        <v>1299</v>
      </c>
      <c r="G894" s="228"/>
      <c r="H894" s="229" t="s">
        <v>19</v>
      </c>
      <c r="I894" s="231"/>
      <c r="J894" s="228"/>
      <c r="K894" s="228"/>
      <c r="L894" s="232"/>
      <c r="M894" s="233"/>
      <c r="N894" s="234"/>
      <c r="O894" s="234"/>
      <c r="P894" s="234"/>
      <c r="Q894" s="234"/>
      <c r="R894" s="234"/>
      <c r="S894" s="234"/>
      <c r="T894" s="23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6" t="s">
        <v>151</v>
      </c>
      <c r="AU894" s="236" t="s">
        <v>80</v>
      </c>
      <c r="AV894" s="13" t="s">
        <v>76</v>
      </c>
      <c r="AW894" s="13" t="s">
        <v>33</v>
      </c>
      <c r="AX894" s="13" t="s">
        <v>71</v>
      </c>
      <c r="AY894" s="236" t="s">
        <v>138</v>
      </c>
    </row>
    <row r="895" s="13" customFormat="1">
      <c r="A895" s="13"/>
      <c r="B895" s="227"/>
      <c r="C895" s="228"/>
      <c r="D895" s="220" t="s">
        <v>151</v>
      </c>
      <c r="E895" s="229" t="s">
        <v>19</v>
      </c>
      <c r="F895" s="230" t="s">
        <v>309</v>
      </c>
      <c r="G895" s="228"/>
      <c r="H895" s="229" t="s">
        <v>19</v>
      </c>
      <c r="I895" s="231"/>
      <c r="J895" s="228"/>
      <c r="K895" s="228"/>
      <c r="L895" s="232"/>
      <c r="M895" s="233"/>
      <c r="N895" s="234"/>
      <c r="O895" s="234"/>
      <c r="P895" s="234"/>
      <c r="Q895" s="234"/>
      <c r="R895" s="234"/>
      <c r="S895" s="234"/>
      <c r="T895" s="23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6" t="s">
        <v>151</v>
      </c>
      <c r="AU895" s="236" t="s">
        <v>80</v>
      </c>
      <c r="AV895" s="13" t="s">
        <v>76</v>
      </c>
      <c r="AW895" s="13" t="s">
        <v>33</v>
      </c>
      <c r="AX895" s="13" t="s">
        <v>71</v>
      </c>
      <c r="AY895" s="236" t="s">
        <v>138</v>
      </c>
    </row>
    <row r="896" s="14" customFormat="1">
      <c r="A896" s="14"/>
      <c r="B896" s="237"/>
      <c r="C896" s="238"/>
      <c r="D896" s="220" t="s">
        <v>151</v>
      </c>
      <c r="E896" s="239" t="s">
        <v>19</v>
      </c>
      <c r="F896" s="240" t="s">
        <v>1300</v>
      </c>
      <c r="G896" s="238"/>
      <c r="H896" s="241">
        <v>4.7999999999999998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7" t="s">
        <v>151</v>
      </c>
      <c r="AU896" s="247" t="s">
        <v>80</v>
      </c>
      <c r="AV896" s="14" t="s">
        <v>80</v>
      </c>
      <c r="AW896" s="14" t="s">
        <v>33</v>
      </c>
      <c r="AX896" s="14" t="s">
        <v>71</v>
      </c>
      <c r="AY896" s="247" t="s">
        <v>138</v>
      </c>
    </row>
    <row r="897" s="13" customFormat="1">
      <c r="A897" s="13"/>
      <c r="B897" s="227"/>
      <c r="C897" s="228"/>
      <c r="D897" s="220" t="s">
        <v>151</v>
      </c>
      <c r="E897" s="229" t="s">
        <v>19</v>
      </c>
      <c r="F897" s="230" t="s">
        <v>310</v>
      </c>
      <c r="G897" s="228"/>
      <c r="H897" s="229" t="s">
        <v>19</v>
      </c>
      <c r="I897" s="231"/>
      <c r="J897" s="228"/>
      <c r="K897" s="228"/>
      <c r="L897" s="232"/>
      <c r="M897" s="233"/>
      <c r="N897" s="234"/>
      <c r="O897" s="234"/>
      <c r="P897" s="234"/>
      <c r="Q897" s="234"/>
      <c r="R897" s="234"/>
      <c r="S897" s="234"/>
      <c r="T897" s="23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6" t="s">
        <v>151</v>
      </c>
      <c r="AU897" s="236" t="s">
        <v>80</v>
      </c>
      <c r="AV897" s="13" t="s">
        <v>76</v>
      </c>
      <c r="AW897" s="13" t="s">
        <v>33</v>
      </c>
      <c r="AX897" s="13" t="s">
        <v>71</v>
      </c>
      <c r="AY897" s="236" t="s">
        <v>138</v>
      </c>
    </row>
    <row r="898" s="14" customFormat="1">
      <c r="A898" s="14"/>
      <c r="B898" s="237"/>
      <c r="C898" s="238"/>
      <c r="D898" s="220" t="s">
        <v>151</v>
      </c>
      <c r="E898" s="239" t="s">
        <v>19</v>
      </c>
      <c r="F898" s="240" t="s">
        <v>1300</v>
      </c>
      <c r="G898" s="238"/>
      <c r="H898" s="241">
        <v>4.7999999999999998</v>
      </c>
      <c r="I898" s="242"/>
      <c r="J898" s="238"/>
      <c r="K898" s="238"/>
      <c r="L898" s="243"/>
      <c r="M898" s="244"/>
      <c r="N898" s="245"/>
      <c r="O898" s="245"/>
      <c r="P898" s="245"/>
      <c r="Q898" s="245"/>
      <c r="R898" s="245"/>
      <c r="S898" s="245"/>
      <c r="T898" s="246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7" t="s">
        <v>151</v>
      </c>
      <c r="AU898" s="247" t="s">
        <v>80</v>
      </c>
      <c r="AV898" s="14" t="s">
        <v>80</v>
      </c>
      <c r="AW898" s="14" t="s">
        <v>33</v>
      </c>
      <c r="AX898" s="14" t="s">
        <v>71</v>
      </c>
      <c r="AY898" s="247" t="s">
        <v>138</v>
      </c>
    </row>
    <row r="899" s="15" customFormat="1">
      <c r="A899" s="15"/>
      <c r="B899" s="248"/>
      <c r="C899" s="249"/>
      <c r="D899" s="220" t="s">
        <v>151</v>
      </c>
      <c r="E899" s="250" t="s">
        <v>19</v>
      </c>
      <c r="F899" s="251" t="s">
        <v>156</v>
      </c>
      <c r="G899" s="249"/>
      <c r="H899" s="252">
        <v>9.5999999999999996</v>
      </c>
      <c r="I899" s="253"/>
      <c r="J899" s="249"/>
      <c r="K899" s="249"/>
      <c r="L899" s="254"/>
      <c r="M899" s="255"/>
      <c r="N899" s="256"/>
      <c r="O899" s="256"/>
      <c r="P899" s="256"/>
      <c r="Q899" s="256"/>
      <c r="R899" s="256"/>
      <c r="S899" s="256"/>
      <c r="T899" s="257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58" t="s">
        <v>151</v>
      </c>
      <c r="AU899" s="258" t="s">
        <v>80</v>
      </c>
      <c r="AV899" s="15" t="s">
        <v>145</v>
      </c>
      <c r="AW899" s="15" t="s">
        <v>33</v>
      </c>
      <c r="AX899" s="15" t="s">
        <v>76</v>
      </c>
      <c r="AY899" s="258" t="s">
        <v>138</v>
      </c>
    </row>
    <row r="900" s="2" customFormat="1" ht="16.5" customHeight="1">
      <c r="A900" s="41"/>
      <c r="B900" s="42"/>
      <c r="C900" s="270" t="s">
        <v>1301</v>
      </c>
      <c r="D900" s="270" t="s">
        <v>511</v>
      </c>
      <c r="E900" s="271" t="s">
        <v>1302</v>
      </c>
      <c r="F900" s="272" t="s">
        <v>1303</v>
      </c>
      <c r="G900" s="273" t="s">
        <v>406</v>
      </c>
      <c r="H900" s="274">
        <v>10.560000000000001</v>
      </c>
      <c r="I900" s="275"/>
      <c r="J900" s="276">
        <f>ROUND(I900*H900,2)</f>
        <v>0</v>
      </c>
      <c r="K900" s="272" t="s">
        <v>144</v>
      </c>
      <c r="L900" s="277"/>
      <c r="M900" s="278" t="s">
        <v>19</v>
      </c>
      <c r="N900" s="279" t="s">
        <v>43</v>
      </c>
      <c r="O900" s="87"/>
      <c r="P900" s="216">
        <f>O900*H900</f>
        <v>0</v>
      </c>
      <c r="Q900" s="216">
        <v>0.00020000000000000001</v>
      </c>
      <c r="R900" s="216">
        <f>Q900*H900</f>
        <v>0.0021120000000000002</v>
      </c>
      <c r="S900" s="216">
        <v>0</v>
      </c>
      <c r="T900" s="217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18" t="s">
        <v>384</v>
      </c>
      <c r="AT900" s="218" t="s">
        <v>511</v>
      </c>
      <c r="AU900" s="218" t="s">
        <v>80</v>
      </c>
      <c r="AY900" s="20" t="s">
        <v>138</v>
      </c>
      <c r="BE900" s="219">
        <f>IF(N900="základní",J900,0)</f>
        <v>0</v>
      </c>
      <c r="BF900" s="219">
        <f>IF(N900="snížená",J900,0)</f>
        <v>0</v>
      </c>
      <c r="BG900" s="219">
        <f>IF(N900="zákl. přenesená",J900,0)</f>
        <v>0</v>
      </c>
      <c r="BH900" s="219">
        <f>IF(N900="sníž. přenesená",J900,0)</f>
        <v>0</v>
      </c>
      <c r="BI900" s="219">
        <f>IF(N900="nulová",J900,0)</f>
        <v>0</v>
      </c>
      <c r="BJ900" s="20" t="s">
        <v>80</v>
      </c>
      <c r="BK900" s="219">
        <f>ROUND(I900*H900,2)</f>
        <v>0</v>
      </c>
      <c r="BL900" s="20" t="s">
        <v>259</v>
      </c>
      <c r="BM900" s="218" t="s">
        <v>1304</v>
      </c>
    </row>
    <row r="901" s="2" customFormat="1">
      <c r="A901" s="41"/>
      <c r="B901" s="42"/>
      <c r="C901" s="43"/>
      <c r="D901" s="220" t="s">
        <v>147</v>
      </c>
      <c r="E901" s="43"/>
      <c r="F901" s="221" t="s">
        <v>1303</v>
      </c>
      <c r="G901" s="43"/>
      <c r="H901" s="43"/>
      <c r="I901" s="222"/>
      <c r="J901" s="43"/>
      <c r="K901" s="43"/>
      <c r="L901" s="47"/>
      <c r="M901" s="223"/>
      <c r="N901" s="22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147</v>
      </c>
      <c r="AU901" s="20" t="s">
        <v>80</v>
      </c>
    </row>
    <row r="902" s="14" customFormat="1">
      <c r="A902" s="14"/>
      <c r="B902" s="237"/>
      <c r="C902" s="238"/>
      <c r="D902" s="220" t="s">
        <v>151</v>
      </c>
      <c r="E902" s="238"/>
      <c r="F902" s="240" t="s">
        <v>1305</v>
      </c>
      <c r="G902" s="238"/>
      <c r="H902" s="241">
        <v>10.560000000000001</v>
      </c>
      <c r="I902" s="242"/>
      <c r="J902" s="238"/>
      <c r="K902" s="238"/>
      <c r="L902" s="243"/>
      <c r="M902" s="244"/>
      <c r="N902" s="245"/>
      <c r="O902" s="245"/>
      <c r="P902" s="245"/>
      <c r="Q902" s="245"/>
      <c r="R902" s="245"/>
      <c r="S902" s="245"/>
      <c r="T902" s="24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7" t="s">
        <v>151</v>
      </c>
      <c r="AU902" s="247" t="s">
        <v>80</v>
      </c>
      <c r="AV902" s="14" t="s">
        <v>80</v>
      </c>
      <c r="AW902" s="14" t="s">
        <v>4</v>
      </c>
      <c r="AX902" s="14" t="s">
        <v>76</v>
      </c>
      <c r="AY902" s="247" t="s">
        <v>138</v>
      </c>
    </row>
    <row r="903" s="2" customFormat="1" ht="24.15" customHeight="1">
      <c r="A903" s="41"/>
      <c r="B903" s="42"/>
      <c r="C903" s="207" t="s">
        <v>1306</v>
      </c>
      <c r="D903" s="207" t="s">
        <v>140</v>
      </c>
      <c r="E903" s="208" t="s">
        <v>1307</v>
      </c>
      <c r="F903" s="209" t="s">
        <v>1308</v>
      </c>
      <c r="G903" s="210" t="s">
        <v>304</v>
      </c>
      <c r="H903" s="211">
        <v>4</v>
      </c>
      <c r="I903" s="212"/>
      <c r="J903" s="213">
        <f>ROUND(I903*H903,2)</f>
        <v>0</v>
      </c>
      <c r="K903" s="209" t="s">
        <v>144</v>
      </c>
      <c r="L903" s="47"/>
      <c r="M903" s="214" t="s">
        <v>19</v>
      </c>
      <c r="N903" s="215" t="s">
        <v>43</v>
      </c>
      <c r="O903" s="87"/>
      <c r="P903" s="216">
        <f>O903*H903</f>
        <v>0</v>
      </c>
      <c r="Q903" s="216">
        <v>0</v>
      </c>
      <c r="R903" s="216">
        <f>Q903*H903</f>
        <v>0</v>
      </c>
      <c r="S903" s="216">
        <v>0</v>
      </c>
      <c r="T903" s="21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8" t="s">
        <v>259</v>
      </c>
      <c r="AT903" s="218" t="s">
        <v>140</v>
      </c>
      <c r="AU903" s="218" t="s">
        <v>80</v>
      </c>
      <c r="AY903" s="20" t="s">
        <v>138</v>
      </c>
      <c r="BE903" s="219">
        <f>IF(N903="základní",J903,0)</f>
        <v>0</v>
      </c>
      <c r="BF903" s="219">
        <f>IF(N903="snížená",J903,0)</f>
        <v>0</v>
      </c>
      <c r="BG903" s="219">
        <f>IF(N903="zákl. přenesená",J903,0)</f>
        <v>0</v>
      </c>
      <c r="BH903" s="219">
        <f>IF(N903="sníž. přenesená",J903,0)</f>
        <v>0</v>
      </c>
      <c r="BI903" s="219">
        <f>IF(N903="nulová",J903,0)</f>
        <v>0</v>
      </c>
      <c r="BJ903" s="20" t="s">
        <v>80</v>
      </c>
      <c r="BK903" s="219">
        <f>ROUND(I903*H903,2)</f>
        <v>0</v>
      </c>
      <c r="BL903" s="20" t="s">
        <v>259</v>
      </c>
      <c r="BM903" s="218" t="s">
        <v>1309</v>
      </c>
    </row>
    <row r="904" s="2" customFormat="1">
      <c r="A904" s="41"/>
      <c r="B904" s="42"/>
      <c r="C904" s="43"/>
      <c r="D904" s="220" t="s">
        <v>147</v>
      </c>
      <c r="E904" s="43"/>
      <c r="F904" s="221" t="s">
        <v>1310</v>
      </c>
      <c r="G904" s="43"/>
      <c r="H904" s="43"/>
      <c r="I904" s="222"/>
      <c r="J904" s="43"/>
      <c r="K904" s="43"/>
      <c r="L904" s="47"/>
      <c r="M904" s="223"/>
      <c r="N904" s="224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147</v>
      </c>
      <c r="AU904" s="20" t="s">
        <v>80</v>
      </c>
    </row>
    <row r="905" s="2" customFormat="1">
      <c r="A905" s="41"/>
      <c r="B905" s="42"/>
      <c r="C905" s="43"/>
      <c r="D905" s="225" t="s">
        <v>149</v>
      </c>
      <c r="E905" s="43"/>
      <c r="F905" s="226" t="s">
        <v>1311</v>
      </c>
      <c r="G905" s="43"/>
      <c r="H905" s="43"/>
      <c r="I905" s="222"/>
      <c r="J905" s="43"/>
      <c r="K905" s="43"/>
      <c r="L905" s="47"/>
      <c r="M905" s="223"/>
      <c r="N905" s="224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149</v>
      </c>
      <c r="AU905" s="20" t="s">
        <v>80</v>
      </c>
    </row>
    <row r="906" s="13" customFormat="1">
      <c r="A906" s="13"/>
      <c r="B906" s="227"/>
      <c r="C906" s="228"/>
      <c r="D906" s="220" t="s">
        <v>151</v>
      </c>
      <c r="E906" s="229" t="s">
        <v>19</v>
      </c>
      <c r="F906" s="230" t="s">
        <v>741</v>
      </c>
      <c r="G906" s="228"/>
      <c r="H906" s="229" t="s">
        <v>19</v>
      </c>
      <c r="I906" s="231"/>
      <c r="J906" s="228"/>
      <c r="K906" s="228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151</v>
      </c>
      <c r="AU906" s="236" t="s">
        <v>80</v>
      </c>
      <c r="AV906" s="13" t="s">
        <v>76</v>
      </c>
      <c r="AW906" s="13" t="s">
        <v>33</v>
      </c>
      <c r="AX906" s="13" t="s">
        <v>71</v>
      </c>
      <c r="AY906" s="236" t="s">
        <v>138</v>
      </c>
    </row>
    <row r="907" s="14" customFormat="1">
      <c r="A907" s="14"/>
      <c r="B907" s="237"/>
      <c r="C907" s="238"/>
      <c r="D907" s="220" t="s">
        <v>151</v>
      </c>
      <c r="E907" s="239" t="s">
        <v>19</v>
      </c>
      <c r="F907" s="240" t="s">
        <v>145</v>
      </c>
      <c r="G907" s="238"/>
      <c r="H907" s="241">
        <v>4</v>
      </c>
      <c r="I907" s="242"/>
      <c r="J907" s="238"/>
      <c r="K907" s="238"/>
      <c r="L907" s="243"/>
      <c r="M907" s="244"/>
      <c r="N907" s="245"/>
      <c r="O907" s="245"/>
      <c r="P907" s="245"/>
      <c r="Q907" s="245"/>
      <c r="R907" s="245"/>
      <c r="S907" s="245"/>
      <c r="T907" s="24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7" t="s">
        <v>151</v>
      </c>
      <c r="AU907" s="247" t="s">
        <v>80</v>
      </c>
      <c r="AV907" s="14" t="s">
        <v>80</v>
      </c>
      <c r="AW907" s="14" t="s">
        <v>33</v>
      </c>
      <c r="AX907" s="14" t="s">
        <v>71</v>
      </c>
      <c r="AY907" s="247" t="s">
        <v>138</v>
      </c>
    </row>
    <row r="908" s="15" customFormat="1">
      <c r="A908" s="15"/>
      <c r="B908" s="248"/>
      <c r="C908" s="249"/>
      <c r="D908" s="220" t="s">
        <v>151</v>
      </c>
      <c r="E908" s="250" t="s">
        <v>19</v>
      </c>
      <c r="F908" s="251" t="s">
        <v>156</v>
      </c>
      <c r="G908" s="249"/>
      <c r="H908" s="252">
        <v>4</v>
      </c>
      <c r="I908" s="253"/>
      <c r="J908" s="249"/>
      <c r="K908" s="249"/>
      <c r="L908" s="254"/>
      <c r="M908" s="255"/>
      <c r="N908" s="256"/>
      <c r="O908" s="256"/>
      <c r="P908" s="256"/>
      <c r="Q908" s="256"/>
      <c r="R908" s="256"/>
      <c r="S908" s="256"/>
      <c r="T908" s="257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8" t="s">
        <v>151</v>
      </c>
      <c r="AU908" s="258" t="s">
        <v>80</v>
      </c>
      <c r="AV908" s="15" t="s">
        <v>145</v>
      </c>
      <c r="AW908" s="15" t="s">
        <v>33</v>
      </c>
      <c r="AX908" s="15" t="s">
        <v>76</v>
      </c>
      <c r="AY908" s="258" t="s">
        <v>138</v>
      </c>
    </row>
    <row r="909" s="2" customFormat="1" ht="37.8" customHeight="1">
      <c r="A909" s="41"/>
      <c r="B909" s="42"/>
      <c r="C909" s="270" t="s">
        <v>1312</v>
      </c>
      <c r="D909" s="270" t="s">
        <v>511</v>
      </c>
      <c r="E909" s="271" t="s">
        <v>1313</v>
      </c>
      <c r="F909" s="272" t="s">
        <v>1314</v>
      </c>
      <c r="G909" s="273" t="s">
        <v>304</v>
      </c>
      <c r="H909" s="274">
        <v>4</v>
      </c>
      <c r="I909" s="275"/>
      <c r="J909" s="276">
        <f>ROUND(I909*H909,2)</f>
        <v>0</v>
      </c>
      <c r="K909" s="272" t="s">
        <v>832</v>
      </c>
      <c r="L909" s="277"/>
      <c r="M909" s="278" t="s">
        <v>19</v>
      </c>
      <c r="N909" s="279" t="s">
        <v>43</v>
      </c>
      <c r="O909" s="87"/>
      <c r="P909" s="216">
        <f>O909*H909</f>
        <v>0</v>
      </c>
      <c r="Q909" s="216">
        <v>0.0195</v>
      </c>
      <c r="R909" s="216">
        <f>Q909*H909</f>
        <v>0.078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384</v>
      </c>
      <c r="AT909" s="218" t="s">
        <v>511</v>
      </c>
      <c r="AU909" s="218" t="s">
        <v>80</v>
      </c>
      <c r="AY909" s="20" t="s">
        <v>138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80</v>
      </c>
      <c r="BK909" s="219">
        <f>ROUND(I909*H909,2)</f>
        <v>0</v>
      </c>
      <c r="BL909" s="20" t="s">
        <v>259</v>
      </c>
      <c r="BM909" s="218" t="s">
        <v>1315</v>
      </c>
    </row>
    <row r="910" s="2" customFormat="1">
      <c r="A910" s="41"/>
      <c r="B910" s="42"/>
      <c r="C910" s="43"/>
      <c r="D910" s="220" t="s">
        <v>147</v>
      </c>
      <c r="E910" s="43"/>
      <c r="F910" s="221" t="s">
        <v>1316</v>
      </c>
      <c r="G910" s="43"/>
      <c r="H910" s="43"/>
      <c r="I910" s="222"/>
      <c r="J910" s="43"/>
      <c r="K910" s="43"/>
      <c r="L910" s="47"/>
      <c r="M910" s="223"/>
      <c r="N910" s="224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147</v>
      </c>
      <c r="AU910" s="20" t="s">
        <v>80</v>
      </c>
    </row>
    <row r="911" s="2" customFormat="1" ht="24.15" customHeight="1">
      <c r="A911" s="41"/>
      <c r="B911" s="42"/>
      <c r="C911" s="207" t="s">
        <v>1317</v>
      </c>
      <c r="D911" s="207" t="s">
        <v>140</v>
      </c>
      <c r="E911" s="208" t="s">
        <v>1318</v>
      </c>
      <c r="F911" s="209" t="s">
        <v>1319</v>
      </c>
      <c r="G911" s="210" t="s">
        <v>304</v>
      </c>
      <c r="H911" s="211">
        <v>1</v>
      </c>
      <c r="I911" s="212"/>
      <c r="J911" s="213">
        <f>ROUND(I911*H911,2)</f>
        <v>0</v>
      </c>
      <c r="K911" s="209" t="s">
        <v>144</v>
      </c>
      <c r="L911" s="47"/>
      <c r="M911" s="214" t="s">
        <v>19</v>
      </c>
      <c r="N911" s="215" t="s">
        <v>43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259</v>
      </c>
      <c r="AT911" s="218" t="s">
        <v>140</v>
      </c>
      <c r="AU911" s="218" t="s">
        <v>80</v>
      </c>
      <c r="AY911" s="20" t="s">
        <v>138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80</v>
      </c>
      <c r="BK911" s="219">
        <f>ROUND(I911*H911,2)</f>
        <v>0</v>
      </c>
      <c r="BL911" s="20" t="s">
        <v>259</v>
      </c>
      <c r="BM911" s="218" t="s">
        <v>1320</v>
      </c>
    </row>
    <row r="912" s="2" customFormat="1">
      <c r="A912" s="41"/>
      <c r="B912" s="42"/>
      <c r="C912" s="43"/>
      <c r="D912" s="220" t="s">
        <v>147</v>
      </c>
      <c r="E912" s="43"/>
      <c r="F912" s="221" t="s">
        <v>1321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147</v>
      </c>
      <c r="AU912" s="20" t="s">
        <v>80</v>
      </c>
    </row>
    <row r="913" s="2" customFormat="1">
      <c r="A913" s="41"/>
      <c r="B913" s="42"/>
      <c r="C913" s="43"/>
      <c r="D913" s="225" t="s">
        <v>149</v>
      </c>
      <c r="E913" s="43"/>
      <c r="F913" s="226" t="s">
        <v>1322</v>
      </c>
      <c r="G913" s="43"/>
      <c r="H913" s="43"/>
      <c r="I913" s="222"/>
      <c r="J913" s="43"/>
      <c r="K913" s="43"/>
      <c r="L913" s="47"/>
      <c r="M913" s="223"/>
      <c r="N913" s="22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149</v>
      </c>
      <c r="AU913" s="20" t="s">
        <v>80</v>
      </c>
    </row>
    <row r="914" s="13" customFormat="1">
      <c r="A914" s="13"/>
      <c r="B914" s="227"/>
      <c r="C914" s="228"/>
      <c r="D914" s="220" t="s">
        <v>151</v>
      </c>
      <c r="E914" s="229" t="s">
        <v>19</v>
      </c>
      <c r="F914" s="230" t="s">
        <v>740</v>
      </c>
      <c r="G914" s="228"/>
      <c r="H914" s="229" t="s">
        <v>19</v>
      </c>
      <c r="I914" s="231"/>
      <c r="J914" s="228"/>
      <c r="K914" s="228"/>
      <c r="L914" s="232"/>
      <c r="M914" s="233"/>
      <c r="N914" s="234"/>
      <c r="O914" s="234"/>
      <c r="P914" s="234"/>
      <c r="Q914" s="234"/>
      <c r="R914" s="234"/>
      <c r="S914" s="234"/>
      <c r="T914" s="23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6" t="s">
        <v>151</v>
      </c>
      <c r="AU914" s="236" t="s">
        <v>80</v>
      </c>
      <c r="AV914" s="13" t="s">
        <v>76</v>
      </c>
      <c r="AW914" s="13" t="s">
        <v>33</v>
      </c>
      <c r="AX914" s="13" t="s">
        <v>71</v>
      </c>
      <c r="AY914" s="236" t="s">
        <v>138</v>
      </c>
    </row>
    <row r="915" s="14" customFormat="1">
      <c r="A915" s="14"/>
      <c r="B915" s="237"/>
      <c r="C915" s="238"/>
      <c r="D915" s="220" t="s">
        <v>151</v>
      </c>
      <c r="E915" s="239" t="s">
        <v>19</v>
      </c>
      <c r="F915" s="240" t="s">
        <v>76</v>
      </c>
      <c r="G915" s="238"/>
      <c r="H915" s="241">
        <v>1</v>
      </c>
      <c r="I915" s="242"/>
      <c r="J915" s="238"/>
      <c r="K915" s="238"/>
      <c r="L915" s="243"/>
      <c r="M915" s="244"/>
      <c r="N915" s="245"/>
      <c r="O915" s="245"/>
      <c r="P915" s="245"/>
      <c r="Q915" s="245"/>
      <c r="R915" s="245"/>
      <c r="S915" s="245"/>
      <c r="T915" s="24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7" t="s">
        <v>151</v>
      </c>
      <c r="AU915" s="247" t="s">
        <v>80</v>
      </c>
      <c r="AV915" s="14" t="s">
        <v>80</v>
      </c>
      <c r="AW915" s="14" t="s">
        <v>33</v>
      </c>
      <c r="AX915" s="14" t="s">
        <v>76</v>
      </c>
      <c r="AY915" s="247" t="s">
        <v>138</v>
      </c>
    </row>
    <row r="916" s="2" customFormat="1" ht="33" customHeight="1">
      <c r="A916" s="41"/>
      <c r="B916" s="42"/>
      <c r="C916" s="270" t="s">
        <v>1323</v>
      </c>
      <c r="D916" s="270" t="s">
        <v>511</v>
      </c>
      <c r="E916" s="271" t="s">
        <v>1324</v>
      </c>
      <c r="F916" s="272" t="s">
        <v>1325</v>
      </c>
      <c r="G916" s="273" t="s">
        <v>304</v>
      </c>
      <c r="H916" s="274">
        <v>1</v>
      </c>
      <c r="I916" s="275"/>
      <c r="J916" s="276">
        <f>ROUND(I916*H916,2)</f>
        <v>0</v>
      </c>
      <c r="K916" s="272" t="s">
        <v>144</v>
      </c>
      <c r="L916" s="277"/>
      <c r="M916" s="278" t="s">
        <v>19</v>
      </c>
      <c r="N916" s="279" t="s">
        <v>43</v>
      </c>
      <c r="O916" s="87"/>
      <c r="P916" s="216">
        <f>O916*H916</f>
        <v>0</v>
      </c>
      <c r="Q916" s="216">
        <v>0.021499999999999998</v>
      </c>
      <c r="R916" s="216">
        <f>Q916*H916</f>
        <v>0.021499999999999998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384</v>
      </c>
      <c r="AT916" s="218" t="s">
        <v>511</v>
      </c>
      <c r="AU916" s="218" t="s">
        <v>80</v>
      </c>
      <c r="AY916" s="20" t="s">
        <v>138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80</v>
      </c>
      <c r="BK916" s="219">
        <f>ROUND(I916*H916,2)</f>
        <v>0</v>
      </c>
      <c r="BL916" s="20" t="s">
        <v>259</v>
      </c>
      <c r="BM916" s="218" t="s">
        <v>1326</v>
      </c>
    </row>
    <row r="917" s="2" customFormat="1">
      <c r="A917" s="41"/>
      <c r="B917" s="42"/>
      <c r="C917" s="43"/>
      <c r="D917" s="220" t="s">
        <v>147</v>
      </c>
      <c r="E917" s="43"/>
      <c r="F917" s="221" t="s">
        <v>1325</v>
      </c>
      <c r="G917" s="43"/>
      <c r="H917" s="43"/>
      <c r="I917" s="222"/>
      <c r="J917" s="43"/>
      <c r="K917" s="43"/>
      <c r="L917" s="47"/>
      <c r="M917" s="223"/>
      <c r="N917" s="224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147</v>
      </c>
      <c r="AU917" s="20" t="s">
        <v>80</v>
      </c>
    </row>
    <row r="918" s="2" customFormat="1" ht="24.15" customHeight="1">
      <c r="A918" s="41"/>
      <c r="B918" s="42"/>
      <c r="C918" s="207" t="s">
        <v>1327</v>
      </c>
      <c r="D918" s="207" t="s">
        <v>140</v>
      </c>
      <c r="E918" s="208" t="s">
        <v>1328</v>
      </c>
      <c r="F918" s="209" t="s">
        <v>1329</v>
      </c>
      <c r="G918" s="210" t="s">
        <v>304</v>
      </c>
      <c r="H918" s="211">
        <v>5</v>
      </c>
      <c r="I918" s="212"/>
      <c r="J918" s="213">
        <f>ROUND(I918*H918,2)</f>
        <v>0</v>
      </c>
      <c r="K918" s="209" t="s">
        <v>144</v>
      </c>
      <c r="L918" s="47"/>
      <c r="M918" s="214" t="s">
        <v>19</v>
      </c>
      <c r="N918" s="215" t="s">
        <v>43</v>
      </c>
      <c r="O918" s="87"/>
      <c r="P918" s="216">
        <f>O918*H918</f>
        <v>0</v>
      </c>
      <c r="Q918" s="216">
        <v>0</v>
      </c>
      <c r="R918" s="216">
        <f>Q918*H918</f>
        <v>0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259</v>
      </c>
      <c r="AT918" s="218" t="s">
        <v>140</v>
      </c>
      <c r="AU918" s="218" t="s">
        <v>80</v>
      </c>
      <c r="AY918" s="20" t="s">
        <v>138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80</v>
      </c>
      <c r="BK918" s="219">
        <f>ROUND(I918*H918,2)</f>
        <v>0</v>
      </c>
      <c r="BL918" s="20" t="s">
        <v>259</v>
      </c>
      <c r="BM918" s="218" t="s">
        <v>1330</v>
      </c>
    </row>
    <row r="919" s="2" customFormat="1">
      <c r="A919" s="41"/>
      <c r="B919" s="42"/>
      <c r="C919" s="43"/>
      <c r="D919" s="220" t="s">
        <v>147</v>
      </c>
      <c r="E919" s="43"/>
      <c r="F919" s="221" t="s">
        <v>1331</v>
      </c>
      <c r="G919" s="43"/>
      <c r="H919" s="43"/>
      <c r="I919" s="222"/>
      <c r="J919" s="43"/>
      <c r="K919" s="43"/>
      <c r="L919" s="47"/>
      <c r="M919" s="223"/>
      <c r="N919" s="22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147</v>
      </c>
      <c r="AU919" s="20" t="s">
        <v>80</v>
      </c>
    </row>
    <row r="920" s="2" customFormat="1">
      <c r="A920" s="41"/>
      <c r="B920" s="42"/>
      <c r="C920" s="43"/>
      <c r="D920" s="225" t="s">
        <v>149</v>
      </c>
      <c r="E920" s="43"/>
      <c r="F920" s="226" t="s">
        <v>1332</v>
      </c>
      <c r="G920" s="43"/>
      <c r="H920" s="43"/>
      <c r="I920" s="222"/>
      <c r="J920" s="43"/>
      <c r="K920" s="43"/>
      <c r="L920" s="47"/>
      <c r="M920" s="223"/>
      <c r="N920" s="224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149</v>
      </c>
      <c r="AU920" s="20" t="s">
        <v>80</v>
      </c>
    </row>
    <row r="921" s="2" customFormat="1" ht="16.5" customHeight="1">
      <c r="A921" s="41"/>
      <c r="B921" s="42"/>
      <c r="C921" s="270" t="s">
        <v>1333</v>
      </c>
      <c r="D921" s="270" t="s">
        <v>511</v>
      </c>
      <c r="E921" s="271" t="s">
        <v>1334</v>
      </c>
      <c r="F921" s="272" t="s">
        <v>1335</v>
      </c>
      <c r="G921" s="273" t="s">
        <v>304</v>
      </c>
      <c r="H921" s="274">
        <v>5</v>
      </c>
      <c r="I921" s="275"/>
      <c r="J921" s="276">
        <f>ROUND(I921*H921,2)</f>
        <v>0</v>
      </c>
      <c r="K921" s="272" t="s">
        <v>144</v>
      </c>
      <c r="L921" s="277"/>
      <c r="M921" s="278" t="s">
        <v>19</v>
      </c>
      <c r="N921" s="279" t="s">
        <v>43</v>
      </c>
      <c r="O921" s="87"/>
      <c r="P921" s="216">
        <f>O921*H921</f>
        <v>0</v>
      </c>
      <c r="Q921" s="216">
        <v>0.0023999999999999998</v>
      </c>
      <c r="R921" s="216">
        <f>Q921*H921</f>
        <v>0.011999999999999999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384</v>
      </c>
      <c r="AT921" s="218" t="s">
        <v>511</v>
      </c>
      <c r="AU921" s="218" t="s">
        <v>80</v>
      </c>
      <c r="AY921" s="20" t="s">
        <v>138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80</v>
      </c>
      <c r="BK921" s="219">
        <f>ROUND(I921*H921,2)</f>
        <v>0</v>
      </c>
      <c r="BL921" s="20" t="s">
        <v>259</v>
      </c>
      <c r="BM921" s="218" t="s">
        <v>1336</v>
      </c>
    </row>
    <row r="922" s="2" customFormat="1">
      <c r="A922" s="41"/>
      <c r="B922" s="42"/>
      <c r="C922" s="43"/>
      <c r="D922" s="220" t="s">
        <v>147</v>
      </c>
      <c r="E922" s="43"/>
      <c r="F922" s="221" t="s">
        <v>1335</v>
      </c>
      <c r="G922" s="43"/>
      <c r="H922" s="43"/>
      <c r="I922" s="222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147</v>
      </c>
      <c r="AU922" s="20" t="s">
        <v>80</v>
      </c>
    </row>
    <row r="923" s="2" customFormat="1" ht="16.5" customHeight="1">
      <c r="A923" s="41"/>
      <c r="B923" s="42"/>
      <c r="C923" s="207" t="s">
        <v>1337</v>
      </c>
      <c r="D923" s="207" t="s">
        <v>140</v>
      </c>
      <c r="E923" s="208" t="s">
        <v>1338</v>
      </c>
      <c r="F923" s="209" t="s">
        <v>1339</v>
      </c>
      <c r="G923" s="210" t="s">
        <v>304</v>
      </c>
      <c r="H923" s="211">
        <v>9</v>
      </c>
      <c r="I923" s="212"/>
      <c r="J923" s="213">
        <f>ROUND(I923*H923,2)</f>
        <v>0</v>
      </c>
      <c r="K923" s="209" t="s">
        <v>144</v>
      </c>
      <c r="L923" s="47"/>
      <c r="M923" s="214" t="s">
        <v>19</v>
      </c>
      <c r="N923" s="215" t="s">
        <v>43</v>
      </c>
      <c r="O923" s="87"/>
      <c r="P923" s="216">
        <f>O923*H923</f>
        <v>0</v>
      </c>
      <c r="Q923" s="216">
        <v>0</v>
      </c>
      <c r="R923" s="216">
        <f>Q923*H923</f>
        <v>0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259</v>
      </c>
      <c r="AT923" s="218" t="s">
        <v>140</v>
      </c>
      <c r="AU923" s="218" t="s">
        <v>80</v>
      </c>
      <c r="AY923" s="20" t="s">
        <v>138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80</v>
      </c>
      <c r="BK923" s="219">
        <f>ROUND(I923*H923,2)</f>
        <v>0</v>
      </c>
      <c r="BL923" s="20" t="s">
        <v>259</v>
      </c>
      <c r="BM923" s="218" t="s">
        <v>1340</v>
      </c>
    </row>
    <row r="924" s="2" customFormat="1">
      <c r="A924" s="41"/>
      <c r="B924" s="42"/>
      <c r="C924" s="43"/>
      <c r="D924" s="220" t="s">
        <v>147</v>
      </c>
      <c r="E924" s="43"/>
      <c r="F924" s="221" t="s">
        <v>1341</v>
      </c>
      <c r="G924" s="43"/>
      <c r="H924" s="43"/>
      <c r="I924" s="222"/>
      <c r="J924" s="43"/>
      <c r="K924" s="43"/>
      <c r="L924" s="47"/>
      <c r="M924" s="223"/>
      <c r="N924" s="22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147</v>
      </c>
      <c r="AU924" s="20" t="s">
        <v>80</v>
      </c>
    </row>
    <row r="925" s="2" customFormat="1">
      <c r="A925" s="41"/>
      <c r="B925" s="42"/>
      <c r="C925" s="43"/>
      <c r="D925" s="225" t="s">
        <v>149</v>
      </c>
      <c r="E925" s="43"/>
      <c r="F925" s="226" t="s">
        <v>1342</v>
      </c>
      <c r="G925" s="43"/>
      <c r="H925" s="43"/>
      <c r="I925" s="222"/>
      <c r="J925" s="43"/>
      <c r="K925" s="43"/>
      <c r="L925" s="47"/>
      <c r="M925" s="223"/>
      <c r="N925" s="22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149</v>
      </c>
      <c r="AU925" s="20" t="s">
        <v>80</v>
      </c>
    </row>
    <row r="926" s="2" customFormat="1" ht="16.5" customHeight="1">
      <c r="A926" s="41"/>
      <c r="B926" s="42"/>
      <c r="C926" s="270" t="s">
        <v>1343</v>
      </c>
      <c r="D926" s="270" t="s">
        <v>511</v>
      </c>
      <c r="E926" s="271" t="s">
        <v>1344</v>
      </c>
      <c r="F926" s="272" t="s">
        <v>1345</v>
      </c>
      <c r="G926" s="273" t="s">
        <v>304</v>
      </c>
      <c r="H926" s="274">
        <v>9</v>
      </c>
      <c r="I926" s="275"/>
      <c r="J926" s="276">
        <f>ROUND(I926*H926,2)</f>
        <v>0</v>
      </c>
      <c r="K926" s="272" t="s">
        <v>144</v>
      </c>
      <c r="L926" s="277"/>
      <c r="M926" s="278" t="s">
        <v>19</v>
      </c>
      <c r="N926" s="279" t="s">
        <v>43</v>
      </c>
      <c r="O926" s="87"/>
      <c r="P926" s="216">
        <f>O926*H926</f>
        <v>0</v>
      </c>
      <c r="Q926" s="216">
        <v>0.00014999999999999999</v>
      </c>
      <c r="R926" s="216">
        <f>Q926*H926</f>
        <v>0.0013499999999999999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384</v>
      </c>
      <c r="AT926" s="218" t="s">
        <v>511</v>
      </c>
      <c r="AU926" s="218" t="s">
        <v>80</v>
      </c>
      <c r="AY926" s="20" t="s">
        <v>138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80</v>
      </c>
      <c r="BK926" s="219">
        <f>ROUND(I926*H926,2)</f>
        <v>0</v>
      </c>
      <c r="BL926" s="20" t="s">
        <v>259</v>
      </c>
      <c r="BM926" s="218" t="s">
        <v>1346</v>
      </c>
    </row>
    <row r="927" s="2" customFormat="1">
      <c r="A927" s="41"/>
      <c r="B927" s="42"/>
      <c r="C927" s="43"/>
      <c r="D927" s="220" t="s">
        <v>147</v>
      </c>
      <c r="E927" s="43"/>
      <c r="F927" s="221" t="s">
        <v>1345</v>
      </c>
      <c r="G927" s="43"/>
      <c r="H927" s="43"/>
      <c r="I927" s="222"/>
      <c r="J927" s="43"/>
      <c r="K927" s="43"/>
      <c r="L927" s="47"/>
      <c r="M927" s="223"/>
      <c r="N927" s="224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147</v>
      </c>
      <c r="AU927" s="20" t="s">
        <v>80</v>
      </c>
    </row>
    <row r="928" s="2" customFormat="1" ht="16.5" customHeight="1">
      <c r="A928" s="41"/>
      <c r="B928" s="42"/>
      <c r="C928" s="270" t="s">
        <v>1347</v>
      </c>
      <c r="D928" s="270" t="s">
        <v>511</v>
      </c>
      <c r="E928" s="271" t="s">
        <v>1348</v>
      </c>
      <c r="F928" s="272" t="s">
        <v>1349</v>
      </c>
      <c r="G928" s="273" t="s">
        <v>304</v>
      </c>
      <c r="H928" s="274">
        <v>9</v>
      </c>
      <c r="I928" s="275"/>
      <c r="J928" s="276">
        <f>ROUND(I928*H928,2)</f>
        <v>0</v>
      </c>
      <c r="K928" s="272" t="s">
        <v>144</v>
      </c>
      <c r="L928" s="277"/>
      <c r="M928" s="278" t="s">
        <v>19</v>
      </c>
      <c r="N928" s="279" t="s">
        <v>43</v>
      </c>
      <c r="O928" s="87"/>
      <c r="P928" s="216">
        <f>O928*H928</f>
        <v>0</v>
      </c>
      <c r="Q928" s="216">
        <v>0.00014999999999999999</v>
      </c>
      <c r="R928" s="216">
        <f>Q928*H928</f>
        <v>0.0013499999999999999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384</v>
      </c>
      <c r="AT928" s="218" t="s">
        <v>511</v>
      </c>
      <c r="AU928" s="218" t="s">
        <v>80</v>
      </c>
      <c r="AY928" s="20" t="s">
        <v>138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80</v>
      </c>
      <c r="BK928" s="219">
        <f>ROUND(I928*H928,2)</f>
        <v>0</v>
      </c>
      <c r="BL928" s="20" t="s">
        <v>259</v>
      </c>
      <c r="BM928" s="218" t="s">
        <v>1350</v>
      </c>
    </row>
    <row r="929" s="2" customFormat="1">
      <c r="A929" s="41"/>
      <c r="B929" s="42"/>
      <c r="C929" s="43"/>
      <c r="D929" s="220" t="s">
        <v>147</v>
      </c>
      <c r="E929" s="43"/>
      <c r="F929" s="221" t="s">
        <v>1349</v>
      </c>
      <c r="G929" s="43"/>
      <c r="H929" s="43"/>
      <c r="I929" s="222"/>
      <c r="J929" s="43"/>
      <c r="K929" s="43"/>
      <c r="L929" s="47"/>
      <c r="M929" s="223"/>
      <c r="N929" s="224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147</v>
      </c>
      <c r="AU929" s="20" t="s">
        <v>80</v>
      </c>
    </row>
    <row r="930" s="2" customFormat="1" ht="21.75" customHeight="1">
      <c r="A930" s="41"/>
      <c r="B930" s="42"/>
      <c r="C930" s="207" t="s">
        <v>1351</v>
      </c>
      <c r="D930" s="207" t="s">
        <v>140</v>
      </c>
      <c r="E930" s="208" t="s">
        <v>1352</v>
      </c>
      <c r="F930" s="209" t="s">
        <v>1353</v>
      </c>
      <c r="G930" s="210" t="s">
        <v>304</v>
      </c>
      <c r="H930" s="211">
        <v>9</v>
      </c>
      <c r="I930" s="212"/>
      <c r="J930" s="213">
        <f>ROUND(I930*H930,2)</f>
        <v>0</v>
      </c>
      <c r="K930" s="209" t="s">
        <v>144</v>
      </c>
      <c r="L930" s="47"/>
      <c r="M930" s="214" t="s">
        <v>19</v>
      </c>
      <c r="N930" s="215" t="s">
        <v>43</v>
      </c>
      <c r="O930" s="87"/>
      <c r="P930" s="216">
        <f>O930*H930</f>
        <v>0</v>
      </c>
      <c r="Q930" s="216">
        <v>0</v>
      </c>
      <c r="R930" s="216">
        <f>Q930*H930</f>
        <v>0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259</v>
      </c>
      <c r="AT930" s="218" t="s">
        <v>140</v>
      </c>
      <c r="AU930" s="218" t="s">
        <v>80</v>
      </c>
      <c r="AY930" s="20" t="s">
        <v>138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80</v>
      </c>
      <c r="BK930" s="219">
        <f>ROUND(I930*H930,2)</f>
        <v>0</v>
      </c>
      <c r="BL930" s="20" t="s">
        <v>259</v>
      </c>
      <c r="BM930" s="218" t="s">
        <v>1354</v>
      </c>
    </row>
    <row r="931" s="2" customFormat="1">
      <c r="A931" s="41"/>
      <c r="B931" s="42"/>
      <c r="C931" s="43"/>
      <c r="D931" s="220" t="s">
        <v>147</v>
      </c>
      <c r="E931" s="43"/>
      <c r="F931" s="221" t="s">
        <v>1355</v>
      </c>
      <c r="G931" s="43"/>
      <c r="H931" s="43"/>
      <c r="I931" s="222"/>
      <c r="J931" s="43"/>
      <c r="K931" s="43"/>
      <c r="L931" s="47"/>
      <c r="M931" s="223"/>
      <c r="N931" s="224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147</v>
      </c>
      <c r="AU931" s="20" t="s">
        <v>80</v>
      </c>
    </row>
    <row r="932" s="2" customFormat="1">
      <c r="A932" s="41"/>
      <c r="B932" s="42"/>
      <c r="C932" s="43"/>
      <c r="D932" s="225" t="s">
        <v>149</v>
      </c>
      <c r="E932" s="43"/>
      <c r="F932" s="226" t="s">
        <v>1356</v>
      </c>
      <c r="G932" s="43"/>
      <c r="H932" s="43"/>
      <c r="I932" s="222"/>
      <c r="J932" s="43"/>
      <c r="K932" s="43"/>
      <c r="L932" s="47"/>
      <c r="M932" s="223"/>
      <c r="N932" s="22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149</v>
      </c>
      <c r="AU932" s="20" t="s">
        <v>80</v>
      </c>
    </row>
    <row r="933" s="13" customFormat="1">
      <c r="A933" s="13"/>
      <c r="B933" s="227"/>
      <c r="C933" s="228"/>
      <c r="D933" s="220" t="s">
        <v>151</v>
      </c>
      <c r="E933" s="229" t="s">
        <v>19</v>
      </c>
      <c r="F933" s="230" t="s">
        <v>740</v>
      </c>
      <c r="G933" s="228"/>
      <c r="H933" s="229" t="s">
        <v>19</v>
      </c>
      <c r="I933" s="231"/>
      <c r="J933" s="228"/>
      <c r="K933" s="228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151</v>
      </c>
      <c r="AU933" s="236" t="s">
        <v>80</v>
      </c>
      <c r="AV933" s="13" t="s">
        <v>76</v>
      </c>
      <c r="AW933" s="13" t="s">
        <v>33</v>
      </c>
      <c r="AX933" s="13" t="s">
        <v>71</v>
      </c>
      <c r="AY933" s="236" t="s">
        <v>138</v>
      </c>
    </row>
    <row r="934" s="14" customFormat="1">
      <c r="A934" s="14"/>
      <c r="B934" s="237"/>
      <c r="C934" s="238"/>
      <c r="D934" s="220" t="s">
        <v>151</v>
      </c>
      <c r="E934" s="239" t="s">
        <v>19</v>
      </c>
      <c r="F934" s="240" t="s">
        <v>76</v>
      </c>
      <c r="G934" s="238"/>
      <c r="H934" s="241">
        <v>1</v>
      </c>
      <c r="I934" s="242"/>
      <c r="J934" s="238"/>
      <c r="K934" s="238"/>
      <c r="L934" s="243"/>
      <c r="M934" s="244"/>
      <c r="N934" s="245"/>
      <c r="O934" s="245"/>
      <c r="P934" s="245"/>
      <c r="Q934" s="245"/>
      <c r="R934" s="245"/>
      <c r="S934" s="245"/>
      <c r="T934" s="24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7" t="s">
        <v>151</v>
      </c>
      <c r="AU934" s="247" t="s">
        <v>80</v>
      </c>
      <c r="AV934" s="14" t="s">
        <v>80</v>
      </c>
      <c r="AW934" s="14" t="s">
        <v>33</v>
      </c>
      <c r="AX934" s="14" t="s">
        <v>71</v>
      </c>
      <c r="AY934" s="247" t="s">
        <v>138</v>
      </c>
    </row>
    <row r="935" s="13" customFormat="1">
      <c r="A935" s="13"/>
      <c r="B935" s="227"/>
      <c r="C935" s="228"/>
      <c r="D935" s="220" t="s">
        <v>151</v>
      </c>
      <c r="E935" s="229" t="s">
        <v>19</v>
      </c>
      <c r="F935" s="230" t="s">
        <v>741</v>
      </c>
      <c r="G935" s="228"/>
      <c r="H935" s="229" t="s">
        <v>19</v>
      </c>
      <c r="I935" s="231"/>
      <c r="J935" s="228"/>
      <c r="K935" s="228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151</v>
      </c>
      <c r="AU935" s="236" t="s">
        <v>80</v>
      </c>
      <c r="AV935" s="13" t="s">
        <v>76</v>
      </c>
      <c r="AW935" s="13" t="s">
        <v>33</v>
      </c>
      <c r="AX935" s="13" t="s">
        <v>71</v>
      </c>
      <c r="AY935" s="236" t="s">
        <v>138</v>
      </c>
    </row>
    <row r="936" s="14" customFormat="1">
      <c r="A936" s="14"/>
      <c r="B936" s="237"/>
      <c r="C936" s="238"/>
      <c r="D936" s="220" t="s">
        <v>151</v>
      </c>
      <c r="E936" s="239" t="s">
        <v>19</v>
      </c>
      <c r="F936" s="240" t="s">
        <v>145</v>
      </c>
      <c r="G936" s="238"/>
      <c r="H936" s="241">
        <v>4</v>
      </c>
      <c r="I936" s="242"/>
      <c r="J936" s="238"/>
      <c r="K936" s="238"/>
      <c r="L936" s="243"/>
      <c r="M936" s="244"/>
      <c r="N936" s="245"/>
      <c r="O936" s="245"/>
      <c r="P936" s="245"/>
      <c r="Q936" s="245"/>
      <c r="R936" s="245"/>
      <c r="S936" s="245"/>
      <c r="T936" s="24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7" t="s">
        <v>151</v>
      </c>
      <c r="AU936" s="247" t="s">
        <v>80</v>
      </c>
      <c r="AV936" s="14" t="s">
        <v>80</v>
      </c>
      <c r="AW936" s="14" t="s">
        <v>33</v>
      </c>
      <c r="AX936" s="14" t="s">
        <v>71</v>
      </c>
      <c r="AY936" s="247" t="s">
        <v>138</v>
      </c>
    </row>
    <row r="937" s="16" customFormat="1">
      <c r="A937" s="16"/>
      <c r="B937" s="259"/>
      <c r="C937" s="260"/>
      <c r="D937" s="220" t="s">
        <v>151</v>
      </c>
      <c r="E937" s="261" t="s">
        <v>19</v>
      </c>
      <c r="F937" s="262" t="s">
        <v>433</v>
      </c>
      <c r="G937" s="260"/>
      <c r="H937" s="263">
        <v>5</v>
      </c>
      <c r="I937" s="264"/>
      <c r="J937" s="260"/>
      <c r="K937" s="260"/>
      <c r="L937" s="265"/>
      <c r="M937" s="266"/>
      <c r="N937" s="267"/>
      <c r="O937" s="267"/>
      <c r="P937" s="267"/>
      <c r="Q937" s="267"/>
      <c r="R937" s="267"/>
      <c r="S937" s="267"/>
      <c r="T937" s="268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69" t="s">
        <v>151</v>
      </c>
      <c r="AU937" s="269" t="s">
        <v>80</v>
      </c>
      <c r="AV937" s="16" t="s">
        <v>83</v>
      </c>
      <c r="AW937" s="16" t="s">
        <v>33</v>
      </c>
      <c r="AX937" s="16" t="s">
        <v>71</v>
      </c>
      <c r="AY937" s="269" t="s">
        <v>138</v>
      </c>
    </row>
    <row r="938" s="13" customFormat="1">
      <c r="A938" s="13"/>
      <c r="B938" s="227"/>
      <c r="C938" s="228"/>
      <c r="D938" s="220" t="s">
        <v>151</v>
      </c>
      <c r="E938" s="229" t="s">
        <v>19</v>
      </c>
      <c r="F938" s="230" t="s">
        <v>759</v>
      </c>
      <c r="G938" s="228"/>
      <c r="H938" s="229" t="s">
        <v>19</v>
      </c>
      <c r="I938" s="231"/>
      <c r="J938" s="228"/>
      <c r="K938" s="228"/>
      <c r="L938" s="232"/>
      <c r="M938" s="233"/>
      <c r="N938" s="234"/>
      <c r="O938" s="234"/>
      <c r="P938" s="234"/>
      <c r="Q938" s="234"/>
      <c r="R938" s="234"/>
      <c r="S938" s="234"/>
      <c r="T938" s="23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6" t="s">
        <v>151</v>
      </c>
      <c r="AU938" s="236" t="s">
        <v>80</v>
      </c>
      <c r="AV938" s="13" t="s">
        <v>76</v>
      </c>
      <c r="AW938" s="13" t="s">
        <v>33</v>
      </c>
      <c r="AX938" s="13" t="s">
        <v>71</v>
      </c>
      <c r="AY938" s="236" t="s">
        <v>138</v>
      </c>
    </row>
    <row r="939" s="14" customFormat="1">
      <c r="A939" s="14"/>
      <c r="B939" s="237"/>
      <c r="C939" s="238"/>
      <c r="D939" s="220" t="s">
        <v>151</v>
      </c>
      <c r="E939" s="239" t="s">
        <v>19</v>
      </c>
      <c r="F939" s="240" t="s">
        <v>80</v>
      </c>
      <c r="G939" s="238"/>
      <c r="H939" s="241">
        <v>2</v>
      </c>
      <c r="I939" s="242"/>
      <c r="J939" s="238"/>
      <c r="K939" s="238"/>
      <c r="L939" s="243"/>
      <c r="M939" s="244"/>
      <c r="N939" s="245"/>
      <c r="O939" s="245"/>
      <c r="P939" s="245"/>
      <c r="Q939" s="245"/>
      <c r="R939" s="245"/>
      <c r="S939" s="245"/>
      <c r="T939" s="246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7" t="s">
        <v>151</v>
      </c>
      <c r="AU939" s="247" t="s">
        <v>80</v>
      </c>
      <c r="AV939" s="14" t="s">
        <v>80</v>
      </c>
      <c r="AW939" s="14" t="s">
        <v>33</v>
      </c>
      <c r="AX939" s="14" t="s">
        <v>71</v>
      </c>
      <c r="AY939" s="247" t="s">
        <v>138</v>
      </c>
    </row>
    <row r="940" s="13" customFormat="1">
      <c r="A940" s="13"/>
      <c r="B940" s="227"/>
      <c r="C940" s="228"/>
      <c r="D940" s="220" t="s">
        <v>151</v>
      </c>
      <c r="E940" s="229" t="s">
        <v>19</v>
      </c>
      <c r="F940" s="230" t="s">
        <v>760</v>
      </c>
      <c r="G940" s="228"/>
      <c r="H940" s="229" t="s">
        <v>19</v>
      </c>
      <c r="I940" s="231"/>
      <c r="J940" s="228"/>
      <c r="K940" s="228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151</v>
      </c>
      <c r="AU940" s="236" t="s">
        <v>80</v>
      </c>
      <c r="AV940" s="13" t="s">
        <v>76</v>
      </c>
      <c r="AW940" s="13" t="s">
        <v>33</v>
      </c>
      <c r="AX940" s="13" t="s">
        <v>71</v>
      </c>
      <c r="AY940" s="236" t="s">
        <v>138</v>
      </c>
    </row>
    <row r="941" s="14" customFormat="1">
      <c r="A941" s="14"/>
      <c r="B941" s="237"/>
      <c r="C941" s="238"/>
      <c r="D941" s="220" t="s">
        <v>151</v>
      </c>
      <c r="E941" s="239" t="s">
        <v>19</v>
      </c>
      <c r="F941" s="240" t="s">
        <v>80</v>
      </c>
      <c r="G941" s="238"/>
      <c r="H941" s="241">
        <v>2</v>
      </c>
      <c r="I941" s="242"/>
      <c r="J941" s="238"/>
      <c r="K941" s="238"/>
      <c r="L941" s="243"/>
      <c r="M941" s="244"/>
      <c r="N941" s="245"/>
      <c r="O941" s="245"/>
      <c r="P941" s="245"/>
      <c r="Q941" s="245"/>
      <c r="R941" s="245"/>
      <c r="S941" s="245"/>
      <c r="T941" s="24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7" t="s">
        <v>151</v>
      </c>
      <c r="AU941" s="247" t="s">
        <v>80</v>
      </c>
      <c r="AV941" s="14" t="s">
        <v>80</v>
      </c>
      <c r="AW941" s="14" t="s">
        <v>33</v>
      </c>
      <c r="AX941" s="14" t="s">
        <v>71</v>
      </c>
      <c r="AY941" s="247" t="s">
        <v>138</v>
      </c>
    </row>
    <row r="942" s="16" customFormat="1">
      <c r="A942" s="16"/>
      <c r="B942" s="259"/>
      <c r="C942" s="260"/>
      <c r="D942" s="220" t="s">
        <v>151</v>
      </c>
      <c r="E942" s="261" t="s">
        <v>19</v>
      </c>
      <c r="F942" s="262" t="s">
        <v>433</v>
      </c>
      <c r="G942" s="260"/>
      <c r="H942" s="263">
        <v>4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T942" s="269" t="s">
        <v>151</v>
      </c>
      <c r="AU942" s="269" t="s">
        <v>80</v>
      </c>
      <c r="AV942" s="16" t="s">
        <v>83</v>
      </c>
      <c r="AW942" s="16" t="s">
        <v>33</v>
      </c>
      <c r="AX942" s="16" t="s">
        <v>71</v>
      </c>
      <c r="AY942" s="269" t="s">
        <v>138</v>
      </c>
    </row>
    <row r="943" s="15" customFormat="1">
      <c r="A943" s="15"/>
      <c r="B943" s="248"/>
      <c r="C943" s="249"/>
      <c r="D943" s="220" t="s">
        <v>151</v>
      </c>
      <c r="E943" s="250" t="s">
        <v>19</v>
      </c>
      <c r="F943" s="251" t="s">
        <v>156</v>
      </c>
      <c r="G943" s="249"/>
      <c r="H943" s="252">
        <v>9</v>
      </c>
      <c r="I943" s="253"/>
      <c r="J943" s="249"/>
      <c r="K943" s="249"/>
      <c r="L943" s="254"/>
      <c r="M943" s="255"/>
      <c r="N943" s="256"/>
      <c r="O943" s="256"/>
      <c r="P943" s="256"/>
      <c r="Q943" s="256"/>
      <c r="R943" s="256"/>
      <c r="S943" s="256"/>
      <c r="T943" s="257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8" t="s">
        <v>151</v>
      </c>
      <c r="AU943" s="258" t="s">
        <v>80</v>
      </c>
      <c r="AV943" s="15" t="s">
        <v>145</v>
      </c>
      <c r="AW943" s="15" t="s">
        <v>33</v>
      </c>
      <c r="AX943" s="15" t="s">
        <v>76</v>
      </c>
      <c r="AY943" s="258" t="s">
        <v>138</v>
      </c>
    </row>
    <row r="944" s="2" customFormat="1" ht="16.5" customHeight="1">
      <c r="A944" s="41"/>
      <c r="B944" s="42"/>
      <c r="C944" s="270" t="s">
        <v>1357</v>
      </c>
      <c r="D944" s="270" t="s">
        <v>511</v>
      </c>
      <c r="E944" s="271" t="s">
        <v>1358</v>
      </c>
      <c r="F944" s="272" t="s">
        <v>1359</v>
      </c>
      <c r="G944" s="273" t="s">
        <v>304</v>
      </c>
      <c r="H944" s="274">
        <v>4</v>
      </c>
      <c r="I944" s="275"/>
      <c r="J944" s="276">
        <f>ROUND(I944*H944,2)</f>
        <v>0</v>
      </c>
      <c r="K944" s="272" t="s">
        <v>144</v>
      </c>
      <c r="L944" s="277"/>
      <c r="M944" s="278" t="s">
        <v>19</v>
      </c>
      <c r="N944" s="279" t="s">
        <v>43</v>
      </c>
      <c r="O944" s="87"/>
      <c r="P944" s="216">
        <f>O944*H944</f>
        <v>0</v>
      </c>
      <c r="Q944" s="216">
        <v>0.0022000000000000001</v>
      </c>
      <c r="R944" s="216">
        <f>Q944*H944</f>
        <v>0.0088000000000000005</v>
      </c>
      <c r="S944" s="216">
        <v>0</v>
      </c>
      <c r="T944" s="217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18" t="s">
        <v>384</v>
      </c>
      <c r="AT944" s="218" t="s">
        <v>511</v>
      </c>
      <c r="AU944" s="218" t="s">
        <v>80</v>
      </c>
      <c r="AY944" s="20" t="s">
        <v>138</v>
      </c>
      <c r="BE944" s="219">
        <f>IF(N944="základní",J944,0)</f>
        <v>0</v>
      </c>
      <c r="BF944" s="219">
        <f>IF(N944="snížená",J944,0)</f>
        <v>0</v>
      </c>
      <c r="BG944" s="219">
        <f>IF(N944="zákl. přenesená",J944,0)</f>
        <v>0</v>
      </c>
      <c r="BH944" s="219">
        <f>IF(N944="sníž. přenesená",J944,0)</f>
        <v>0</v>
      </c>
      <c r="BI944" s="219">
        <f>IF(N944="nulová",J944,0)</f>
        <v>0</v>
      </c>
      <c r="BJ944" s="20" t="s">
        <v>80</v>
      </c>
      <c r="BK944" s="219">
        <f>ROUND(I944*H944,2)</f>
        <v>0</v>
      </c>
      <c r="BL944" s="20" t="s">
        <v>259</v>
      </c>
      <c r="BM944" s="218" t="s">
        <v>1360</v>
      </c>
    </row>
    <row r="945" s="2" customFormat="1">
      <c r="A945" s="41"/>
      <c r="B945" s="42"/>
      <c r="C945" s="43"/>
      <c r="D945" s="220" t="s">
        <v>147</v>
      </c>
      <c r="E945" s="43"/>
      <c r="F945" s="221" t="s">
        <v>1359</v>
      </c>
      <c r="G945" s="43"/>
      <c r="H945" s="43"/>
      <c r="I945" s="222"/>
      <c r="J945" s="43"/>
      <c r="K945" s="43"/>
      <c r="L945" s="47"/>
      <c r="M945" s="223"/>
      <c r="N945" s="224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147</v>
      </c>
      <c r="AU945" s="20" t="s">
        <v>80</v>
      </c>
    </row>
    <row r="946" s="2" customFormat="1" ht="16.5" customHeight="1">
      <c r="A946" s="41"/>
      <c r="B946" s="42"/>
      <c r="C946" s="270" t="s">
        <v>1361</v>
      </c>
      <c r="D946" s="270" t="s">
        <v>511</v>
      </c>
      <c r="E946" s="271" t="s">
        <v>1362</v>
      </c>
      <c r="F946" s="272" t="s">
        <v>1363</v>
      </c>
      <c r="G946" s="273" t="s">
        <v>304</v>
      </c>
      <c r="H946" s="274">
        <v>5</v>
      </c>
      <c r="I946" s="275"/>
      <c r="J946" s="276">
        <f>ROUND(I946*H946,2)</f>
        <v>0</v>
      </c>
      <c r="K946" s="272" t="s">
        <v>514</v>
      </c>
      <c r="L946" s="277"/>
      <c r="M946" s="278" t="s">
        <v>19</v>
      </c>
      <c r="N946" s="279" t="s">
        <v>43</v>
      </c>
      <c r="O946" s="87"/>
      <c r="P946" s="216">
        <f>O946*H946</f>
        <v>0</v>
      </c>
      <c r="Q946" s="216">
        <v>0</v>
      </c>
      <c r="R946" s="216">
        <f>Q946*H946</f>
        <v>0</v>
      </c>
      <c r="S946" s="216">
        <v>0</v>
      </c>
      <c r="T946" s="217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18" t="s">
        <v>384</v>
      </c>
      <c r="AT946" s="218" t="s">
        <v>511</v>
      </c>
      <c r="AU946" s="218" t="s">
        <v>80</v>
      </c>
      <c r="AY946" s="20" t="s">
        <v>138</v>
      </c>
      <c r="BE946" s="219">
        <f>IF(N946="základní",J946,0)</f>
        <v>0</v>
      </c>
      <c r="BF946" s="219">
        <f>IF(N946="snížená",J946,0)</f>
        <v>0</v>
      </c>
      <c r="BG946" s="219">
        <f>IF(N946="zákl. přenesená",J946,0)</f>
        <v>0</v>
      </c>
      <c r="BH946" s="219">
        <f>IF(N946="sníž. přenesená",J946,0)</f>
        <v>0</v>
      </c>
      <c r="BI946" s="219">
        <f>IF(N946="nulová",J946,0)</f>
        <v>0</v>
      </c>
      <c r="BJ946" s="20" t="s">
        <v>80</v>
      </c>
      <c r="BK946" s="219">
        <f>ROUND(I946*H946,2)</f>
        <v>0</v>
      </c>
      <c r="BL946" s="20" t="s">
        <v>259</v>
      </c>
      <c r="BM946" s="218" t="s">
        <v>1364</v>
      </c>
    </row>
    <row r="947" s="2" customFormat="1">
      <c r="A947" s="41"/>
      <c r="B947" s="42"/>
      <c r="C947" s="43"/>
      <c r="D947" s="220" t="s">
        <v>147</v>
      </c>
      <c r="E947" s="43"/>
      <c r="F947" s="221" t="s">
        <v>1363</v>
      </c>
      <c r="G947" s="43"/>
      <c r="H947" s="43"/>
      <c r="I947" s="222"/>
      <c r="J947" s="43"/>
      <c r="K947" s="43"/>
      <c r="L947" s="47"/>
      <c r="M947" s="223"/>
      <c r="N947" s="22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147</v>
      </c>
      <c r="AU947" s="20" t="s">
        <v>80</v>
      </c>
    </row>
    <row r="948" s="2" customFormat="1" ht="24.15" customHeight="1">
      <c r="A948" s="41"/>
      <c r="B948" s="42"/>
      <c r="C948" s="207" t="s">
        <v>1365</v>
      </c>
      <c r="D948" s="207" t="s">
        <v>140</v>
      </c>
      <c r="E948" s="208" t="s">
        <v>1366</v>
      </c>
      <c r="F948" s="209" t="s">
        <v>1367</v>
      </c>
      <c r="G948" s="210" t="s">
        <v>304</v>
      </c>
      <c r="H948" s="211">
        <v>7</v>
      </c>
      <c r="I948" s="212"/>
      <c r="J948" s="213">
        <f>ROUND(I948*H948,2)</f>
        <v>0</v>
      </c>
      <c r="K948" s="209" t="s">
        <v>144</v>
      </c>
      <c r="L948" s="47"/>
      <c r="M948" s="214" t="s">
        <v>19</v>
      </c>
      <c r="N948" s="215" t="s">
        <v>43</v>
      </c>
      <c r="O948" s="87"/>
      <c r="P948" s="216">
        <f>O948*H948</f>
        <v>0</v>
      </c>
      <c r="Q948" s="216">
        <v>0</v>
      </c>
      <c r="R948" s="216">
        <f>Q948*H948</f>
        <v>0</v>
      </c>
      <c r="S948" s="216">
        <v>0.024</v>
      </c>
      <c r="T948" s="217">
        <f>S948*H948</f>
        <v>0.16800000000000001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259</v>
      </c>
      <c r="AT948" s="218" t="s">
        <v>140</v>
      </c>
      <c r="AU948" s="218" t="s">
        <v>80</v>
      </c>
      <c r="AY948" s="20" t="s">
        <v>138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80</v>
      </c>
      <c r="BK948" s="219">
        <f>ROUND(I948*H948,2)</f>
        <v>0</v>
      </c>
      <c r="BL948" s="20" t="s">
        <v>259</v>
      </c>
      <c r="BM948" s="218" t="s">
        <v>1368</v>
      </c>
    </row>
    <row r="949" s="2" customFormat="1">
      <c r="A949" s="41"/>
      <c r="B949" s="42"/>
      <c r="C949" s="43"/>
      <c r="D949" s="220" t="s">
        <v>147</v>
      </c>
      <c r="E949" s="43"/>
      <c r="F949" s="221" t="s">
        <v>1369</v>
      </c>
      <c r="G949" s="43"/>
      <c r="H949" s="43"/>
      <c r="I949" s="222"/>
      <c r="J949" s="43"/>
      <c r="K949" s="43"/>
      <c r="L949" s="47"/>
      <c r="M949" s="223"/>
      <c r="N949" s="224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147</v>
      </c>
      <c r="AU949" s="20" t="s">
        <v>80</v>
      </c>
    </row>
    <row r="950" s="2" customFormat="1">
      <c r="A950" s="41"/>
      <c r="B950" s="42"/>
      <c r="C950" s="43"/>
      <c r="D950" s="225" t="s">
        <v>149</v>
      </c>
      <c r="E950" s="43"/>
      <c r="F950" s="226" t="s">
        <v>1370</v>
      </c>
      <c r="G950" s="43"/>
      <c r="H950" s="43"/>
      <c r="I950" s="222"/>
      <c r="J950" s="43"/>
      <c r="K950" s="43"/>
      <c r="L950" s="47"/>
      <c r="M950" s="223"/>
      <c r="N950" s="224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149</v>
      </c>
      <c r="AU950" s="20" t="s">
        <v>80</v>
      </c>
    </row>
    <row r="951" s="13" customFormat="1">
      <c r="A951" s="13"/>
      <c r="B951" s="227"/>
      <c r="C951" s="228"/>
      <c r="D951" s="220" t="s">
        <v>151</v>
      </c>
      <c r="E951" s="229" t="s">
        <v>19</v>
      </c>
      <c r="F951" s="230" t="s">
        <v>317</v>
      </c>
      <c r="G951" s="228"/>
      <c r="H951" s="229" t="s">
        <v>19</v>
      </c>
      <c r="I951" s="231"/>
      <c r="J951" s="228"/>
      <c r="K951" s="228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151</v>
      </c>
      <c r="AU951" s="236" t="s">
        <v>80</v>
      </c>
      <c r="AV951" s="13" t="s">
        <v>76</v>
      </c>
      <c r="AW951" s="13" t="s">
        <v>33</v>
      </c>
      <c r="AX951" s="13" t="s">
        <v>71</v>
      </c>
      <c r="AY951" s="236" t="s">
        <v>138</v>
      </c>
    </row>
    <row r="952" s="14" customFormat="1">
      <c r="A952" s="14"/>
      <c r="B952" s="237"/>
      <c r="C952" s="238"/>
      <c r="D952" s="220" t="s">
        <v>151</v>
      </c>
      <c r="E952" s="239" t="s">
        <v>19</v>
      </c>
      <c r="F952" s="240" t="s">
        <v>83</v>
      </c>
      <c r="G952" s="238"/>
      <c r="H952" s="241">
        <v>3</v>
      </c>
      <c r="I952" s="242"/>
      <c r="J952" s="238"/>
      <c r="K952" s="238"/>
      <c r="L952" s="243"/>
      <c r="M952" s="244"/>
      <c r="N952" s="245"/>
      <c r="O952" s="245"/>
      <c r="P952" s="245"/>
      <c r="Q952" s="245"/>
      <c r="R952" s="245"/>
      <c r="S952" s="245"/>
      <c r="T952" s="24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7" t="s">
        <v>151</v>
      </c>
      <c r="AU952" s="247" t="s">
        <v>80</v>
      </c>
      <c r="AV952" s="14" t="s">
        <v>80</v>
      </c>
      <c r="AW952" s="14" t="s">
        <v>33</v>
      </c>
      <c r="AX952" s="14" t="s">
        <v>71</v>
      </c>
      <c r="AY952" s="247" t="s">
        <v>138</v>
      </c>
    </row>
    <row r="953" s="13" customFormat="1">
      <c r="A953" s="13"/>
      <c r="B953" s="227"/>
      <c r="C953" s="228"/>
      <c r="D953" s="220" t="s">
        <v>151</v>
      </c>
      <c r="E953" s="229" t="s">
        <v>19</v>
      </c>
      <c r="F953" s="230" t="s">
        <v>309</v>
      </c>
      <c r="G953" s="228"/>
      <c r="H953" s="229" t="s">
        <v>19</v>
      </c>
      <c r="I953" s="231"/>
      <c r="J953" s="228"/>
      <c r="K953" s="228"/>
      <c r="L953" s="232"/>
      <c r="M953" s="233"/>
      <c r="N953" s="234"/>
      <c r="O953" s="234"/>
      <c r="P953" s="234"/>
      <c r="Q953" s="234"/>
      <c r="R953" s="234"/>
      <c r="S953" s="234"/>
      <c r="T953" s="23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6" t="s">
        <v>151</v>
      </c>
      <c r="AU953" s="236" t="s">
        <v>80</v>
      </c>
      <c r="AV953" s="13" t="s">
        <v>76</v>
      </c>
      <c r="AW953" s="13" t="s">
        <v>33</v>
      </c>
      <c r="AX953" s="13" t="s">
        <v>71</v>
      </c>
      <c r="AY953" s="236" t="s">
        <v>138</v>
      </c>
    </row>
    <row r="954" s="14" customFormat="1">
      <c r="A954" s="14"/>
      <c r="B954" s="237"/>
      <c r="C954" s="238"/>
      <c r="D954" s="220" t="s">
        <v>151</v>
      </c>
      <c r="E954" s="239" t="s">
        <v>19</v>
      </c>
      <c r="F954" s="240" t="s">
        <v>80</v>
      </c>
      <c r="G954" s="238"/>
      <c r="H954" s="241">
        <v>2</v>
      </c>
      <c r="I954" s="242"/>
      <c r="J954" s="238"/>
      <c r="K954" s="238"/>
      <c r="L954" s="243"/>
      <c r="M954" s="244"/>
      <c r="N954" s="245"/>
      <c r="O954" s="245"/>
      <c r="P954" s="245"/>
      <c r="Q954" s="245"/>
      <c r="R954" s="245"/>
      <c r="S954" s="245"/>
      <c r="T954" s="24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7" t="s">
        <v>151</v>
      </c>
      <c r="AU954" s="247" t="s">
        <v>80</v>
      </c>
      <c r="AV954" s="14" t="s">
        <v>80</v>
      </c>
      <c r="AW954" s="14" t="s">
        <v>33</v>
      </c>
      <c r="AX954" s="14" t="s">
        <v>71</v>
      </c>
      <c r="AY954" s="247" t="s">
        <v>138</v>
      </c>
    </row>
    <row r="955" s="13" customFormat="1">
      <c r="A955" s="13"/>
      <c r="B955" s="227"/>
      <c r="C955" s="228"/>
      <c r="D955" s="220" t="s">
        <v>151</v>
      </c>
      <c r="E955" s="229" t="s">
        <v>19</v>
      </c>
      <c r="F955" s="230" t="s">
        <v>310</v>
      </c>
      <c r="G955" s="228"/>
      <c r="H955" s="229" t="s">
        <v>19</v>
      </c>
      <c r="I955" s="231"/>
      <c r="J955" s="228"/>
      <c r="K955" s="228"/>
      <c r="L955" s="232"/>
      <c r="M955" s="233"/>
      <c r="N955" s="234"/>
      <c r="O955" s="234"/>
      <c r="P955" s="234"/>
      <c r="Q955" s="234"/>
      <c r="R955" s="234"/>
      <c r="S955" s="234"/>
      <c r="T955" s="23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6" t="s">
        <v>151</v>
      </c>
      <c r="AU955" s="236" t="s">
        <v>80</v>
      </c>
      <c r="AV955" s="13" t="s">
        <v>76</v>
      </c>
      <c r="AW955" s="13" t="s">
        <v>33</v>
      </c>
      <c r="AX955" s="13" t="s">
        <v>71</v>
      </c>
      <c r="AY955" s="236" t="s">
        <v>138</v>
      </c>
    </row>
    <row r="956" s="14" customFormat="1">
      <c r="A956" s="14"/>
      <c r="B956" s="237"/>
      <c r="C956" s="238"/>
      <c r="D956" s="220" t="s">
        <v>151</v>
      </c>
      <c r="E956" s="239" t="s">
        <v>19</v>
      </c>
      <c r="F956" s="240" t="s">
        <v>80</v>
      </c>
      <c r="G956" s="238"/>
      <c r="H956" s="241">
        <v>2</v>
      </c>
      <c r="I956" s="242"/>
      <c r="J956" s="238"/>
      <c r="K956" s="238"/>
      <c r="L956" s="243"/>
      <c r="M956" s="244"/>
      <c r="N956" s="245"/>
      <c r="O956" s="245"/>
      <c r="P956" s="245"/>
      <c r="Q956" s="245"/>
      <c r="R956" s="245"/>
      <c r="S956" s="245"/>
      <c r="T956" s="24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7" t="s">
        <v>151</v>
      </c>
      <c r="AU956" s="247" t="s">
        <v>80</v>
      </c>
      <c r="AV956" s="14" t="s">
        <v>80</v>
      </c>
      <c r="AW956" s="14" t="s">
        <v>33</v>
      </c>
      <c r="AX956" s="14" t="s">
        <v>71</v>
      </c>
      <c r="AY956" s="247" t="s">
        <v>138</v>
      </c>
    </row>
    <row r="957" s="15" customFormat="1">
      <c r="A957" s="15"/>
      <c r="B957" s="248"/>
      <c r="C957" s="249"/>
      <c r="D957" s="220" t="s">
        <v>151</v>
      </c>
      <c r="E957" s="250" t="s">
        <v>19</v>
      </c>
      <c r="F957" s="251" t="s">
        <v>156</v>
      </c>
      <c r="G957" s="249"/>
      <c r="H957" s="252">
        <v>7</v>
      </c>
      <c r="I957" s="253"/>
      <c r="J957" s="249"/>
      <c r="K957" s="249"/>
      <c r="L957" s="254"/>
      <c r="M957" s="255"/>
      <c r="N957" s="256"/>
      <c r="O957" s="256"/>
      <c r="P957" s="256"/>
      <c r="Q957" s="256"/>
      <c r="R957" s="256"/>
      <c r="S957" s="256"/>
      <c r="T957" s="257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8" t="s">
        <v>151</v>
      </c>
      <c r="AU957" s="258" t="s">
        <v>80</v>
      </c>
      <c r="AV957" s="15" t="s">
        <v>145</v>
      </c>
      <c r="AW957" s="15" t="s">
        <v>33</v>
      </c>
      <c r="AX957" s="15" t="s">
        <v>76</v>
      </c>
      <c r="AY957" s="258" t="s">
        <v>138</v>
      </c>
    </row>
    <row r="958" s="2" customFormat="1" ht="33" customHeight="1">
      <c r="A958" s="41"/>
      <c r="B958" s="42"/>
      <c r="C958" s="207" t="s">
        <v>1371</v>
      </c>
      <c r="D958" s="207" t="s">
        <v>140</v>
      </c>
      <c r="E958" s="208" t="s">
        <v>1372</v>
      </c>
      <c r="F958" s="209" t="s">
        <v>1373</v>
      </c>
      <c r="G958" s="210" t="s">
        <v>202</v>
      </c>
      <c r="H958" s="211">
        <v>0.125</v>
      </c>
      <c r="I958" s="212"/>
      <c r="J958" s="213">
        <f>ROUND(I958*H958,2)</f>
        <v>0</v>
      </c>
      <c r="K958" s="209" t="s">
        <v>144</v>
      </c>
      <c r="L958" s="47"/>
      <c r="M958" s="214" t="s">
        <v>19</v>
      </c>
      <c r="N958" s="215" t="s">
        <v>43</v>
      </c>
      <c r="O958" s="87"/>
      <c r="P958" s="216">
        <f>O958*H958</f>
        <v>0</v>
      </c>
      <c r="Q958" s="216">
        <v>0</v>
      </c>
      <c r="R958" s="216">
        <f>Q958*H958</f>
        <v>0</v>
      </c>
      <c r="S958" s="216">
        <v>0</v>
      </c>
      <c r="T958" s="217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8" t="s">
        <v>259</v>
      </c>
      <c r="AT958" s="218" t="s">
        <v>140</v>
      </c>
      <c r="AU958" s="218" t="s">
        <v>80</v>
      </c>
      <c r="AY958" s="20" t="s">
        <v>138</v>
      </c>
      <c r="BE958" s="219">
        <f>IF(N958="základní",J958,0)</f>
        <v>0</v>
      </c>
      <c r="BF958" s="219">
        <f>IF(N958="snížená",J958,0)</f>
        <v>0</v>
      </c>
      <c r="BG958" s="219">
        <f>IF(N958="zákl. přenesená",J958,0)</f>
        <v>0</v>
      </c>
      <c r="BH958" s="219">
        <f>IF(N958="sníž. přenesená",J958,0)</f>
        <v>0</v>
      </c>
      <c r="BI958" s="219">
        <f>IF(N958="nulová",J958,0)</f>
        <v>0</v>
      </c>
      <c r="BJ958" s="20" t="s">
        <v>80</v>
      </c>
      <c r="BK958" s="219">
        <f>ROUND(I958*H958,2)</f>
        <v>0</v>
      </c>
      <c r="BL958" s="20" t="s">
        <v>259</v>
      </c>
      <c r="BM958" s="218" t="s">
        <v>1374</v>
      </c>
    </row>
    <row r="959" s="2" customFormat="1">
      <c r="A959" s="41"/>
      <c r="B959" s="42"/>
      <c r="C959" s="43"/>
      <c r="D959" s="220" t="s">
        <v>147</v>
      </c>
      <c r="E959" s="43"/>
      <c r="F959" s="221" t="s">
        <v>1375</v>
      </c>
      <c r="G959" s="43"/>
      <c r="H959" s="43"/>
      <c r="I959" s="222"/>
      <c r="J959" s="43"/>
      <c r="K959" s="43"/>
      <c r="L959" s="47"/>
      <c r="M959" s="223"/>
      <c r="N959" s="224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147</v>
      </c>
      <c r="AU959" s="20" t="s">
        <v>80</v>
      </c>
    </row>
    <row r="960" s="2" customFormat="1">
      <c r="A960" s="41"/>
      <c r="B960" s="42"/>
      <c r="C960" s="43"/>
      <c r="D960" s="225" t="s">
        <v>149</v>
      </c>
      <c r="E960" s="43"/>
      <c r="F960" s="226" t="s">
        <v>1376</v>
      </c>
      <c r="G960" s="43"/>
      <c r="H960" s="43"/>
      <c r="I960" s="222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149</v>
      </c>
      <c r="AU960" s="20" t="s">
        <v>80</v>
      </c>
    </row>
    <row r="961" s="12" customFormat="1" ht="22.8" customHeight="1">
      <c r="A961" s="12"/>
      <c r="B961" s="191"/>
      <c r="C961" s="192"/>
      <c r="D961" s="193" t="s">
        <v>70</v>
      </c>
      <c r="E961" s="205" t="s">
        <v>1377</v>
      </c>
      <c r="F961" s="205" t="s">
        <v>1378</v>
      </c>
      <c r="G961" s="192"/>
      <c r="H961" s="192"/>
      <c r="I961" s="195"/>
      <c r="J961" s="206">
        <f>BK961</f>
        <v>0</v>
      </c>
      <c r="K961" s="192"/>
      <c r="L961" s="197"/>
      <c r="M961" s="198"/>
      <c r="N961" s="199"/>
      <c r="O961" s="199"/>
      <c r="P961" s="200">
        <f>SUM(P962:P985)</f>
        <v>0</v>
      </c>
      <c r="Q961" s="199"/>
      <c r="R961" s="200">
        <f>SUM(R962:R985)</f>
        <v>0.40408275999999999</v>
      </c>
      <c r="S961" s="199"/>
      <c r="T961" s="201">
        <f>SUM(T962:T985)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02" t="s">
        <v>80</v>
      </c>
      <c r="AT961" s="203" t="s">
        <v>70</v>
      </c>
      <c r="AU961" s="203" t="s">
        <v>76</v>
      </c>
      <c r="AY961" s="202" t="s">
        <v>138</v>
      </c>
      <c r="BK961" s="204">
        <f>SUM(BK962:BK985)</f>
        <v>0</v>
      </c>
    </row>
    <row r="962" s="2" customFormat="1" ht="24.15" customHeight="1">
      <c r="A962" s="41"/>
      <c r="B962" s="42"/>
      <c r="C962" s="207" t="s">
        <v>1379</v>
      </c>
      <c r="D962" s="207" t="s">
        <v>140</v>
      </c>
      <c r="E962" s="208" t="s">
        <v>1380</v>
      </c>
      <c r="F962" s="209" t="s">
        <v>1381</v>
      </c>
      <c r="G962" s="210" t="s">
        <v>304</v>
      </c>
      <c r="H962" s="211">
        <v>4</v>
      </c>
      <c r="I962" s="212"/>
      <c r="J962" s="213">
        <f>ROUND(I962*H962,2)</f>
        <v>0</v>
      </c>
      <c r="K962" s="209" t="s">
        <v>144</v>
      </c>
      <c r="L962" s="47"/>
      <c r="M962" s="214" t="s">
        <v>19</v>
      </c>
      <c r="N962" s="215" t="s">
        <v>43</v>
      </c>
      <c r="O962" s="87"/>
      <c r="P962" s="216">
        <f>O962*H962</f>
        <v>0</v>
      </c>
      <c r="Q962" s="216">
        <v>0.00055999999999999995</v>
      </c>
      <c r="R962" s="216">
        <f>Q962*H962</f>
        <v>0.0022399999999999998</v>
      </c>
      <c r="S962" s="216">
        <v>0</v>
      </c>
      <c r="T962" s="21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18" t="s">
        <v>259</v>
      </c>
      <c r="AT962" s="218" t="s">
        <v>140</v>
      </c>
      <c r="AU962" s="218" t="s">
        <v>80</v>
      </c>
      <c r="AY962" s="20" t="s">
        <v>138</v>
      </c>
      <c r="BE962" s="219">
        <f>IF(N962="základní",J962,0)</f>
        <v>0</v>
      </c>
      <c r="BF962" s="219">
        <f>IF(N962="snížená",J962,0)</f>
        <v>0</v>
      </c>
      <c r="BG962" s="219">
        <f>IF(N962="zákl. přenesená",J962,0)</f>
        <v>0</v>
      </c>
      <c r="BH962" s="219">
        <f>IF(N962="sníž. přenesená",J962,0)</f>
        <v>0</v>
      </c>
      <c r="BI962" s="219">
        <f>IF(N962="nulová",J962,0)</f>
        <v>0</v>
      </c>
      <c r="BJ962" s="20" t="s">
        <v>80</v>
      </c>
      <c r="BK962" s="219">
        <f>ROUND(I962*H962,2)</f>
        <v>0</v>
      </c>
      <c r="BL962" s="20" t="s">
        <v>259</v>
      </c>
      <c r="BM962" s="218" t="s">
        <v>1382</v>
      </c>
    </row>
    <row r="963" s="2" customFormat="1">
      <c r="A963" s="41"/>
      <c r="B963" s="42"/>
      <c r="C963" s="43"/>
      <c r="D963" s="220" t="s">
        <v>147</v>
      </c>
      <c r="E963" s="43"/>
      <c r="F963" s="221" t="s">
        <v>1383</v>
      </c>
      <c r="G963" s="43"/>
      <c r="H963" s="43"/>
      <c r="I963" s="222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147</v>
      </c>
      <c r="AU963" s="20" t="s">
        <v>80</v>
      </c>
    </row>
    <row r="964" s="2" customFormat="1">
      <c r="A964" s="41"/>
      <c r="B964" s="42"/>
      <c r="C964" s="43"/>
      <c r="D964" s="225" t="s">
        <v>149</v>
      </c>
      <c r="E964" s="43"/>
      <c r="F964" s="226" t="s">
        <v>1384</v>
      </c>
      <c r="G964" s="43"/>
      <c r="H964" s="43"/>
      <c r="I964" s="222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149</v>
      </c>
      <c r="AU964" s="20" t="s">
        <v>80</v>
      </c>
    </row>
    <row r="965" s="13" customFormat="1">
      <c r="A965" s="13"/>
      <c r="B965" s="227"/>
      <c r="C965" s="228"/>
      <c r="D965" s="220" t="s">
        <v>151</v>
      </c>
      <c r="E965" s="229" t="s">
        <v>19</v>
      </c>
      <c r="F965" s="230" t="s">
        <v>759</v>
      </c>
      <c r="G965" s="228"/>
      <c r="H965" s="229" t="s">
        <v>19</v>
      </c>
      <c r="I965" s="231"/>
      <c r="J965" s="228"/>
      <c r="K965" s="228"/>
      <c r="L965" s="232"/>
      <c r="M965" s="233"/>
      <c r="N965" s="234"/>
      <c r="O965" s="234"/>
      <c r="P965" s="234"/>
      <c r="Q965" s="234"/>
      <c r="R965" s="234"/>
      <c r="S965" s="234"/>
      <c r="T965" s="23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6" t="s">
        <v>151</v>
      </c>
      <c r="AU965" s="236" t="s">
        <v>80</v>
      </c>
      <c r="AV965" s="13" t="s">
        <v>76</v>
      </c>
      <c r="AW965" s="13" t="s">
        <v>33</v>
      </c>
      <c r="AX965" s="13" t="s">
        <v>71</v>
      </c>
      <c r="AY965" s="236" t="s">
        <v>138</v>
      </c>
    </row>
    <row r="966" s="14" customFormat="1">
      <c r="A966" s="14"/>
      <c r="B966" s="237"/>
      <c r="C966" s="238"/>
      <c r="D966" s="220" t="s">
        <v>151</v>
      </c>
      <c r="E966" s="239" t="s">
        <v>19</v>
      </c>
      <c r="F966" s="240" t="s">
        <v>80</v>
      </c>
      <c r="G966" s="238"/>
      <c r="H966" s="241">
        <v>2</v>
      </c>
      <c r="I966" s="242"/>
      <c r="J966" s="238"/>
      <c r="K966" s="238"/>
      <c r="L966" s="243"/>
      <c r="M966" s="244"/>
      <c r="N966" s="245"/>
      <c r="O966" s="245"/>
      <c r="P966" s="245"/>
      <c r="Q966" s="245"/>
      <c r="R966" s="245"/>
      <c r="S966" s="245"/>
      <c r="T966" s="24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7" t="s">
        <v>151</v>
      </c>
      <c r="AU966" s="247" t="s">
        <v>80</v>
      </c>
      <c r="AV966" s="14" t="s">
        <v>80</v>
      </c>
      <c r="AW966" s="14" t="s">
        <v>33</v>
      </c>
      <c r="AX966" s="14" t="s">
        <v>71</v>
      </c>
      <c r="AY966" s="247" t="s">
        <v>138</v>
      </c>
    </row>
    <row r="967" s="13" customFormat="1">
      <c r="A967" s="13"/>
      <c r="B967" s="227"/>
      <c r="C967" s="228"/>
      <c r="D967" s="220" t="s">
        <v>151</v>
      </c>
      <c r="E967" s="229" t="s">
        <v>19</v>
      </c>
      <c r="F967" s="230" t="s">
        <v>760</v>
      </c>
      <c r="G967" s="228"/>
      <c r="H967" s="229" t="s">
        <v>19</v>
      </c>
      <c r="I967" s="231"/>
      <c r="J967" s="228"/>
      <c r="K967" s="228"/>
      <c r="L967" s="232"/>
      <c r="M967" s="233"/>
      <c r="N967" s="234"/>
      <c r="O967" s="234"/>
      <c r="P967" s="234"/>
      <c r="Q967" s="234"/>
      <c r="R967" s="234"/>
      <c r="S967" s="234"/>
      <c r="T967" s="23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6" t="s">
        <v>151</v>
      </c>
      <c r="AU967" s="236" t="s">
        <v>80</v>
      </c>
      <c r="AV967" s="13" t="s">
        <v>76</v>
      </c>
      <c r="AW967" s="13" t="s">
        <v>33</v>
      </c>
      <c r="AX967" s="13" t="s">
        <v>71</v>
      </c>
      <c r="AY967" s="236" t="s">
        <v>138</v>
      </c>
    </row>
    <row r="968" s="14" customFormat="1">
      <c r="A968" s="14"/>
      <c r="B968" s="237"/>
      <c r="C968" s="238"/>
      <c r="D968" s="220" t="s">
        <v>151</v>
      </c>
      <c r="E968" s="239" t="s">
        <v>19</v>
      </c>
      <c r="F968" s="240" t="s">
        <v>80</v>
      </c>
      <c r="G968" s="238"/>
      <c r="H968" s="241">
        <v>2</v>
      </c>
      <c r="I968" s="242"/>
      <c r="J968" s="238"/>
      <c r="K968" s="238"/>
      <c r="L968" s="243"/>
      <c r="M968" s="244"/>
      <c r="N968" s="245"/>
      <c r="O968" s="245"/>
      <c r="P968" s="245"/>
      <c r="Q968" s="245"/>
      <c r="R968" s="245"/>
      <c r="S968" s="245"/>
      <c r="T968" s="24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7" t="s">
        <v>151</v>
      </c>
      <c r="AU968" s="247" t="s">
        <v>80</v>
      </c>
      <c r="AV968" s="14" t="s">
        <v>80</v>
      </c>
      <c r="AW968" s="14" t="s">
        <v>33</v>
      </c>
      <c r="AX968" s="14" t="s">
        <v>71</v>
      </c>
      <c r="AY968" s="247" t="s">
        <v>138</v>
      </c>
    </row>
    <row r="969" s="15" customFormat="1">
      <c r="A969" s="15"/>
      <c r="B969" s="248"/>
      <c r="C969" s="249"/>
      <c r="D969" s="220" t="s">
        <v>151</v>
      </c>
      <c r="E969" s="250" t="s">
        <v>19</v>
      </c>
      <c r="F969" s="251" t="s">
        <v>156</v>
      </c>
      <c r="G969" s="249"/>
      <c r="H969" s="252">
        <v>4</v>
      </c>
      <c r="I969" s="253"/>
      <c r="J969" s="249"/>
      <c r="K969" s="249"/>
      <c r="L969" s="254"/>
      <c r="M969" s="255"/>
      <c r="N969" s="256"/>
      <c r="O969" s="256"/>
      <c r="P969" s="256"/>
      <c r="Q969" s="256"/>
      <c r="R969" s="256"/>
      <c r="S969" s="256"/>
      <c r="T969" s="257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58" t="s">
        <v>151</v>
      </c>
      <c r="AU969" s="258" t="s">
        <v>80</v>
      </c>
      <c r="AV969" s="15" t="s">
        <v>145</v>
      </c>
      <c r="AW969" s="15" t="s">
        <v>33</v>
      </c>
      <c r="AX969" s="15" t="s">
        <v>76</v>
      </c>
      <c r="AY969" s="258" t="s">
        <v>138</v>
      </c>
    </row>
    <row r="970" s="2" customFormat="1" ht="33" customHeight="1">
      <c r="A970" s="41"/>
      <c r="B970" s="42"/>
      <c r="C970" s="270" t="s">
        <v>1385</v>
      </c>
      <c r="D970" s="270" t="s">
        <v>511</v>
      </c>
      <c r="E970" s="271" t="s">
        <v>1386</v>
      </c>
      <c r="F970" s="272" t="s">
        <v>1387</v>
      </c>
      <c r="G970" s="273" t="s">
        <v>143</v>
      </c>
      <c r="H970" s="274">
        <v>10.244</v>
      </c>
      <c r="I970" s="275"/>
      <c r="J970" s="276">
        <f>ROUND(I970*H970,2)</f>
        <v>0</v>
      </c>
      <c r="K970" s="272" t="s">
        <v>144</v>
      </c>
      <c r="L970" s="277"/>
      <c r="M970" s="278" t="s">
        <v>19</v>
      </c>
      <c r="N970" s="279" t="s">
        <v>43</v>
      </c>
      <c r="O970" s="87"/>
      <c r="P970" s="216">
        <f>O970*H970</f>
        <v>0</v>
      </c>
      <c r="Q970" s="216">
        <v>0.038289999999999998</v>
      </c>
      <c r="R970" s="216">
        <f>Q970*H970</f>
        <v>0.39224275999999997</v>
      </c>
      <c r="S970" s="216">
        <v>0</v>
      </c>
      <c r="T970" s="217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18" t="s">
        <v>384</v>
      </c>
      <c r="AT970" s="218" t="s">
        <v>511</v>
      </c>
      <c r="AU970" s="218" t="s">
        <v>80</v>
      </c>
      <c r="AY970" s="20" t="s">
        <v>138</v>
      </c>
      <c r="BE970" s="219">
        <f>IF(N970="základní",J970,0)</f>
        <v>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20" t="s">
        <v>80</v>
      </c>
      <c r="BK970" s="219">
        <f>ROUND(I970*H970,2)</f>
        <v>0</v>
      </c>
      <c r="BL970" s="20" t="s">
        <v>259</v>
      </c>
      <c r="BM970" s="218" t="s">
        <v>1388</v>
      </c>
    </row>
    <row r="971" s="2" customFormat="1">
      <c r="A971" s="41"/>
      <c r="B971" s="42"/>
      <c r="C971" s="43"/>
      <c r="D971" s="220" t="s">
        <v>147</v>
      </c>
      <c r="E971" s="43"/>
      <c r="F971" s="221" t="s">
        <v>1389</v>
      </c>
      <c r="G971" s="43"/>
      <c r="H971" s="43"/>
      <c r="I971" s="222"/>
      <c r="J971" s="43"/>
      <c r="K971" s="43"/>
      <c r="L971" s="47"/>
      <c r="M971" s="223"/>
      <c r="N971" s="224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147</v>
      </c>
      <c r="AU971" s="20" t="s">
        <v>80</v>
      </c>
    </row>
    <row r="972" s="2" customFormat="1">
      <c r="A972" s="41"/>
      <c r="B972" s="42"/>
      <c r="C972" s="43"/>
      <c r="D972" s="220" t="s">
        <v>746</v>
      </c>
      <c r="E972" s="43"/>
      <c r="F972" s="280" t="s">
        <v>1390</v>
      </c>
      <c r="G972" s="43"/>
      <c r="H972" s="43"/>
      <c r="I972" s="222"/>
      <c r="J972" s="43"/>
      <c r="K972" s="43"/>
      <c r="L972" s="47"/>
      <c r="M972" s="223"/>
      <c r="N972" s="224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746</v>
      </c>
      <c r="AU972" s="20" t="s">
        <v>80</v>
      </c>
    </row>
    <row r="973" s="13" customFormat="1">
      <c r="A973" s="13"/>
      <c r="B973" s="227"/>
      <c r="C973" s="228"/>
      <c r="D973" s="220" t="s">
        <v>151</v>
      </c>
      <c r="E973" s="229" t="s">
        <v>19</v>
      </c>
      <c r="F973" s="230" t="s">
        <v>759</v>
      </c>
      <c r="G973" s="228"/>
      <c r="H973" s="229" t="s">
        <v>19</v>
      </c>
      <c r="I973" s="231"/>
      <c r="J973" s="228"/>
      <c r="K973" s="228"/>
      <c r="L973" s="232"/>
      <c r="M973" s="233"/>
      <c r="N973" s="234"/>
      <c r="O973" s="234"/>
      <c r="P973" s="234"/>
      <c r="Q973" s="234"/>
      <c r="R973" s="234"/>
      <c r="S973" s="234"/>
      <c r="T973" s="23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6" t="s">
        <v>151</v>
      </c>
      <c r="AU973" s="236" t="s">
        <v>80</v>
      </c>
      <c r="AV973" s="13" t="s">
        <v>76</v>
      </c>
      <c r="AW973" s="13" t="s">
        <v>33</v>
      </c>
      <c r="AX973" s="13" t="s">
        <v>71</v>
      </c>
      <c r="AY973" s="236" t="s">
        <v>138</v>
      </c>
    </row>
    <row r="974" s="14" customFormat="1">
      <c r="A974" s="14"/>
      <c r="B974" s="237"/>
      <c r="C974" s="238"/>
      <c r="D974" s="220" t="s">
        <v>151</v>
      </c>
      <c r="E974" s="239" t="s">
        <v>19</v>
      </c>
      <c r="F974" s="240" t="s">
        <v>1391</v>
      </c>
      <c r="G974" s="238"/>
      <c r="H974" s="241">
        <v>5.1219999999999999</v>
      </c>
      <c r="I974" s="242"/>
      <c r="J974" s="238"/>
      <c r="K974" s="238"/>
      <c r="L974" s="243"/>
      <c r="M974" s="244"/>
      <c r="N974" s="245"/>
      <c r="O974" s="245"/>
      <c r="P974" s="245"/>
      <c r="Q974" s="245"/>
      <c r="R974" s="245"/>
      <c r="S974" s="245"/>
      <c r="T974" s="246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7" t="s">
        <v>151</v>
      </c>
      <c r="AU974" s="247" t="s">
        <v>80</v>
      </c>
      <c r="AV974" s="14" t="s">
        <v>80</v>
      </c>
      <c r="AW974" s="14" t="s">
        <v>33</v>
      </c>
      <c r="AX974" s="14" t="s">
        <v>71</v>
      </c>
      <c r="AY974" s="247" t="s">
        <v>138</v>
      </c>
    </row>
    <row r="975" s="13" customFormat="1">
      <c r="A975" s="13"/>
      <c r="B975" s="227"/>
      <c r="C975" s="228"/>
      <c r="D975" s="220" t="s">
        <v>151</v>
      </c>
      <c r="E975" s="229" t="s">
        <v>19</v>
      </c>
      <c r="F975" s="230" t="s">
        <v>760</v>
      </c>
      <c r="G975" s="228"/>
      <c r="H975" s="229" t="s">
        <v>19</v>
      </c>
      <c r="I975" s="231"/>
      <c r="J975" s="228"/>
      <c r="K975" s="228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151</v>
      </c>
      <c r="AU975" s="236" t="s">
        <v>80</v>
      </c>
      <c r="AV975" s="13" t="s">
        <v>76</v>
      </c>
      <c r="AW975" s="13" t="s">
        <v>33</v>
      </c>
      <c r="AX975" s="13" t="s">
        <v>71</v>
      </c>
      <c r="AY975" s="236" t="s">
        <v>138</v>
      </c>
    </row>
    <row r="976" s="14" customFormat="1">
      <c r="A976" s="14"/>
      <c r="B976" s="237"/>
      <c r="C976" s="238"/>
      <c r="D976" s="220" t="s">
        <v>151</v>
      </c>
      <c r="E976" s="239" t="s">
        <v>19</v>
      </c>
      <c r="F976" s="240" t="s">
        <v>1391</v>
      </c>
      <c r="G976" s="238"/>
      <c r="H976" s="241">
        <v>5.1219999999999999</v>
      </c>
      <c r="I976" s="242"/>
      <c r="J976" s="238"/>
      <c r="K976" s="238"/>
      <c r="L976" s="243"/>
      <c r="M976" s="244"/>
      <c r="N976" s="245"/>
      <c r="O976" s="245"/>
      <c r="P976" s="245"/>
      <c r="Q976" s="245"/>
      <c r="R976" s="245"/>
      <c r="S976" s="245"/>
      <c r="T976" s="24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7" t="s">
        <v>151</v>
      </c>
      <c r="AU976" s="247" t="s">
        <v>80</v>
      </c>
      <c r="AV976" s="14" t="s">
        <v>80</v>
      </c>
      <c r="AW976" s="14" t="s">
        <v>33</v>
      </c>
      <c r="AX976" s="14" t="s">
        <v>71</v>
      </c>
      <c r="AY976" s="247" t="s">
        <v>138</v>
      </c>
    </row>
    <row r="977" s="15" customFormat="1">
      <c r="A977" s="15"/>
      <c r="B977" s="248"/>
      <c r="C977" s="249"/>
      <c r="D977" s="220" t="s">
        <v>151</v>
      </c>
      <c r="E977" s="250" t="s">
        <v>19</v>
      </c>
      <c r="F977" s="251" t="s">
        <v>156</v>
      </c>
      <c r="G977" s="249"/>
      <c r="H977" s="252">
        <v>10.244</v>
      </c>
      <c r="I977" s="253"/>
      <c r="J977" s="249"/>
      <c r="K977" s="249"/>
      <c r="L977" s="254"/>
      <c r="M977" s="255"/>
      <c r="N977" s="256"/>
      <c r="O977" s="256"/>
      <c r="P977" s="256"/>
      <c r="Q977" s="256"/>
      <c r="R977" s="256"/>
      <c r="S977" s="256"/>
      <c r="T977" s="257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8" t="s">
        <v>151</v>
      </c>
      <c r="AU977" s="258" t="s">
        <v>80</v>
      </c>
      <c r="AV977" s="15" t="s">
        <v>145</v>
      </c>
      <c r="AW977" s="15" t="s">
        <v>33</v>
      </c>
      <c r="AX977" s="15" t="s">
        <v>76</v>
      </c>
      <c r="AY977" s="258" t="s">
        <v>138</v>
      </c>
    </row>
    <row r="978" s="2" customFormat="1" ht="16.5" customHeight="1">
      <c r="A978" s="41"/>
      <c r="B978" s="42"/>
      <c r="C978" s="207" t="s">
        <v>1392</v>
      </c>
      <c r="D978" s="207" t="s">
        <v>140</v>
      </c>
      <c r="E978" s="208" t="s">
        <v>1393</v>
      </c>
      <c r="F978" s="209" t="s">
        <v>1394</v>
      </c>
      <c r="G978" s="210" t="s">
        <v>304</v>
      </c>
      <c r="H978" s="211">
        <v>4</v>
      </c>
      <c r="I978" s="212"/>
      <c r="J978" s="213">
        <f>ROUND(I978*H978,2)</f>
        <v>0</v>
      </c>
      <c r="K978" s="209" t="s">
        <v>144</v>
      </c>
      <c r="L978" s="47"/>
      <c r="M978" s="214" t="s">
        <v>19</v>
      </c>
      <c r="N978" s="215" t="s">
        <v>43</v>
      </c>
      <c r="O978" s="87"/>
      <c r="P978" s="216">
        <f>O978*H978</f>
        <v>0</v>
      </c>
      <c r="Q978" s="216">
        <v>0</v>
      </c>
      <c r="R978" s="216">
        <f>Q978*H978</f>
        <v>0</v>
      </c>
      <c r="S978" s="216">
        <v>0</v>
      </c>
      <c r="T978" s="217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18" t="s">
        <v>259</v>
      </c>
      <c r="AT978" s="218" t="s">
        <v>140</v>
      </c>
      <c r="AU978" s="218" t="s">
        <v>80</v>
      </c>
      <c r="AY978" s="20" t="s">
        <v>138</v>
      </c>
      <c r="BE978" s="219">
        <f>IF(N978="základní",J978,0)</f>
        <v>0</v>
      </c>
      <c r="BF978" s="219">
        <f>IF(N978="snížená",J978,0)</f>
        <v>0</v>
      </c>
      <c r="BG978" s="219">
        <f>IF(N978="zákl. přenesená",J978,0)</f>
        <v>0</v>
      </c>
      <c r="BH978" s="219">
        <f>IF(N978="sníž. přenesená",J978,0)</f>
        <v>0</v>
      </c>
      <c r="BI978" s="219">
        <f>IF(N978="nulová",J978,0)</f>
        <v>0</v>
      </c>
      <c r="BJ978" s="20" t="s">
        <v>80</v>
      </c>
      <c r="BK978" s="219">
        <f>ROUND(I978*H978,2)</f>
        <v>0</v>
      </c>
      <c r="BL978" s="20" t="s">
        <v>259</v>
      </c>
      <c r="BM978" s="218" t="s">
        <v>1395</v>
      </c>
    </row>
    <row r="979" s="2" customFormat="1">
      <c r="A979" s="41"/>
      <c r="B979" s="42"/>
      <c r="C979" s="43"/>
      <c r="D979" s="220" t="s">
        <v>147</v>
      </c>
      <c r="E979" s="43"/>
      <c r="F979" s="221" t="s">
        <v>1396</v>
      </c>
      <c r="G979" s="43"/>
      <c r="H979" s="43"/>
      <c r="I979" s="222"/>
      <c r="J979" s="43"/>
      <c r="K979" s="43"/>
      <c r="L979" s="47"/>
      <c r="M979" s="223"/>
      <c r="N979" s="224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147</v>
      </c>
      <c r="AU979" s="20" t="s">
        <v>80</v>
      </c>
    </row>
    <row r="980" s="2" customFormat="1">
      <c r="A980" s="41"/>
      <c r="B980" s="42"/>
      <c r="C980" s="43"/>
      <c r="D980" s="225" t="s">
        <v>149</v>
      </c>
      <c r="E980" s="43"/>
      <c r="F980" s="226" t="s">
        <v>1397</v>
      </c>
      <c r="G980" s="43"/>
      <c r="H980" s="43"/>
      <c r="I980" s="222"/>
      <c r="J980" s="43"/>
      <c r="K980" s="43"/>
      <c r="L980" s="47"/>
      <c r="M980" s="223"/>
      <c r="N980" s="224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149</v>
      </c>
      <c r="AU980" s="20" t="s">
        <v>80</v>
      </c>
    </row>
    <row r="981" s="2" customFormat="1" ht="16.5" customHeight="1">
      <c r="A981" s="41"/>
      <c r="B981" s="42"/>
      <c r="C981" s="270" t="s">
        <v>1398</v>
      </c>
      <c r="D981" s="270" t="s">
        <v>511</v>
      </c>
      <c r="E981" s="271" t="s">
        <v>1334</v>
      </c>
      <c r="F981" s="272" t="s">
        <v>1335</v>
      </c>
      <c r="G981" s="273" t="s">
        <v>304</v>
      </c>
      <c r="H981" s="274">
        <v>4</v>
      </c>
      <c r="I981" s="275"/>
      <c r="J981" s="276">
        <f>ROUND(I981*H981,2)</f>
        <v>0</v>
      </c>
      <c r="K981" s="272" t="s">
        <v>144</v>
      </c>
      <c r="L981" s="277"/>
      <c r="M981" s="278" t="s">
        <v>19</v>
      </c>
      <c r="N981" s="279" t="s">
        <v>43</v>
      </c>
      <c r="O981" s="87"/>
      <c r="P981" s="216">
        <f>O981*H981</f>
        <v>0</v>
      </c>
      <c r="Q981" s="216">
        <v>0.0023999999999999998</v>
      </c>
      <c r="R981" s="216">
        <f>Q981*H981</f>
        <v>0.0095999999999999992</v>
      </c>
      <c r="S981" s="216">
        <v>0</v>
      </c>
      <c r="T981" s="217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8" t="s">
        <v>384</v>
      </c>
      <c r="AT981" s="218" t="s">
        <v>511</v>
      </c>
      <c r="AU981" s="218" t="s">
        <v>80</v>
      </c>
      <c r="AY981" s="20" t="s">
        <v>138</v>
      </c>
      <c r="BE981" s="219">
        <f>IF(N981="základní",J981,0)</f>
        <v>0</v>
      </c>
      <c r="BF981" s="219">
        <f>IF(N981="snížená",J981,0)</f>
        <v>0</v>
      </c>
      <c r="BG981" s="219">
        <f>IF(N981="zákl. přenesená",J981,0)</f>
        <v>0</v>
      </c>
      <c r="BH981" s="219">
        <f>IF(N981="sníž. přenesená",J981,0)</f>
        <v>0</v>
      </c>
      <c r="BI981" s="219">
        <f>IF(N981="nulová",J981,0)</f>
        <v>0</v>
      </c>
      <c r="BJ981" s="20" t="s">
        <v>80</v>
      </c>
      <c r="BK981" s="219">
        <f>ROUND(I981*H981,2)</f>
        <v>0</v>
      </c>
      <c r="BL981" s="20" t="s">
        <v>259</v>
      </c>
      <c r="BM981" s="218" t="s">
        <v>1399</v>
      </c>
    </row>
    <row r="982" s="2" customFormat="1">
      <c r="A982" s="41"/>
      <c r="B982" s="42"/>
      <c r="C982" s="43"/>
      <c r="D982" s="220" t="s">
        <v>147</v>
      </c>
      <c r="E982" s="43"/>
      <c r="F982" s="221" t="s">
        <v>1335</v>
      </c>
      <c r="G982" s="43"/>
      <c r="H982" s="43"/>
      <c r="I982" s="222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147</v>
      </c>
      <c r="AU982" s="20" t="s">
        <v>80</v>
      </c>
    </row>
    <row r="983" s="2" customFormat="1" ht="33" customHeight="1">
      <c r="A983" s="41"/>
      <c r="B983" s="42"/>
      <c r="C983" s="207" t="s">
        <v>1400</v>
      </c>
      <c r="D983" s="207" t="s">
        <v>140</v>
      </c>
      <c r="E983" s="208" t="s">
        <v>1401</v>
      </c>
      <c r="F983" s="209" t="s">
        <v>1402</v>
      </c>
      <c r="G983" s="210" t="s">
        <v>202</v>
      </c>
      <c r="H983" s="211">
        <v>0.40400000000000003</v>
      </c>
      <c r="I983" s="212"/>
      <c r="J983" s="213">
        <f>ROUND(I983*H983,2)</f>
        <v>0</v>
      </c>
      <c r="K983" s="209" t="s">
        <v>144</v>
      </c>
      <c r="L983" s="47"/>
      <c r="M983" s="214" t="s">
        <v>19</v>
      </c>
      <c r="N983" s="215" t="s">
        <v>43</v>
      </c>
      <c r="O983" s="87"/>
      <c r="P983" s="216">
        <f>O983*H983</f>
        <v>0</v>
      </c>
      <c r="Q983" s="216">
        <v>0</v>
      </c>
      <c r="R983" s="216">
        <f>Q983*H983</f>
        <v>0</v>
      </c>
      <c r="S983" s="216">
        <v>0</v>
      </c>
      <c r="T983" s="217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18" t="s">
        <v>259</v>
      </c>
      <c r="AT983" s="218" t="s">
        <v>140</v>
      </c>
      <c r="AU983" s="218" t="s">
        <v>80</v>
      </c>
      <c r="AY983" s="20" t="s">
        <v>138</v>
      </c>
      <c r="BE983" s="219">
        <f>IF(N983="základní",J983,0)</f>
        <v>0</v>
      </c>
      <c r="BF983" s="219">
        <f>IF(N983="snížená",J983,0)</f>
        <v>0</v>
      </c>
      <c r="BG983" s="219">
        <f>IF(N983="zákl. přenesená",J983,0)</f>
        <v>0</v>
      </c>
      <c r="BH983" s="219">
        <f>IF(N983="sníž. přenesená",J983,0)</f>
        <v>0</v>
      </c>
      <c r="BI983" s="219">
        <f>IF(N983="nulová",J983,0)</f>
        <v>0</v>
      </c>
      <c r="BJ983" s="20" t="s">
        <v>80</v>
      </c>
      <c r="BK983" s="219">
        <f>ROUND(I983*H983,2)</f>
        <v>0</v>
      </c>
      <c r="BL983" s="20" t="s">
        <v>259</v>
      </c>
      <c r="BM983" s="218" t="s">
        <v>1403</v>
      </c>
    </row>
    <row r="984" s="2" customFormat="1">
      <c r="A984" s="41"/>
      <c r="B984" s="42"/>
      <c r="C984" s="43"/>
      <c r="D984" s="220" t="s">
        <v>147</v>
      </c>
      <c r="E984" s="43"/>
      <c r="F984" s="221" t="s">
        <v>1404</v>
      </c>
      <c r="G984" s="43"/>
      <c r="H984" s="43"/>
      <c r="I984" s="222"/>
      <c r="J984" s="43"/>
      <c r="K984" s="43"/>
      <c r="L984" s="47"/>
      <c r="M984" s="223"/>
      <c r="N984" s="224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T984" s="20" t="s">
        <v>147</v>
      </c>
      <c r="AU984" s="20" t="s">
        <v>80</v>
      </c>
    </row>
    <row r="985" s="2" customFormat="1">
      <c r="A985" s="41"/>
      <c r="B985" s="42"/>
      <c r="C985" s="43"/>
      <c r="D985" s="225" t="s">
        <v>149</v>
      </c>
      <c r="E985" s="43"/>
      <c r="F985" s="226" t="s">
        <v>1405</v>
      </c>
      <c r="G985" s="43"/>
      <c r="H985" s="43"/>
      <c r="I985" s="222"/>
      <c r="J985" s="43"/>
      <c r="K985" s="43"/>
      <c r="L985" s="47"/>
      <c r="M985" s="223"/>
      <c r="N985" s="224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20" t="s">
        <v>149</v>
      </c>
      <c r="AU985" s="20" t="s">
        <v>80</v>
      </c>
    </row>
    <row r="986" s="12" customFormat="1" ht="22.8" customHeight="1">
      <c r="A986" s="12"/>
      <c r="B986" s="191"/>
      <c r="C986" s="192"/>
      <c r="D986" s="193" t="s">
        <v>70</v>
      </c>
      <c r="E986" s="205" t="s">
        <v>1406</v>
      </c>
      <c r="F986" s="205" t="s">
        <v>1407</v>
      </c>
      <c r="G986" s="192"/>
      <c r="H986" s="192"/>
      <c r="I986" s="195"/>
      <c r="J986" s="206">
        <f>BK986</f>
        <v>0</v>
      </c>
      <c r="K986" s="192"/>
      <c r="L986" s="197"/>
      <c r="M986" s="198"/>
      <c r="N986" s="199"/>
      <c r="O986" s="199"/>
      <c r="P986" s="200">
        <f>SUM(P987:P1016)</f>
        <v>0</v>
      </c>
      <c r="Q986" s="199"/>
      <c r="R986" s="200">
        <f>SUM(R987:R1016)</f>
        <v>0.054239999999999997</v>
      </c>
      <c r="S986" s="199"/>
      <c r="T986" s="201">
        <f>SUM(T987:T1016)</f>
        <v>0</v>
      </c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R986" s="202" t="s">
        <v>80</v>
      </c>
      <c r="AT986" s="203" t="s">
        <v>70</v>
      </c>
      <c r="AU986" s="203" t="s">
        <v>76</v>
      </c>
      <c r="AY986" s="202" t="s">
        <v>138</v>
      </c>
      <c r="BK986" s="204">
        <f>SUM(BK987:BK1016)</f>
        <v>0</v>
      </c>
    </row>
    <row r="987" s="2" customFormat="1" ht="16.5" customHeight="1">
      <c r="A987" s="41"/>
      <c r="B987" s="42"/>
      <c r="C987" s="207" t="s">
        <v>1408</v>
      </c>
      <c r="D987" s="207" t="s">
        <v>140</v>
      </c>
      <c r="E987" s="208" t="s">
        <v>1409</v>
      </c>
      <c r="F987" s="209" t="s">
        <v>1410</v>
      </c>
      <c r="G987" s="210" t="s">
        <v>143</v>
      </c>
      <c r="H987" s="211">
        <v>4.9500000000000002</v>
      </c>
      <c r="I987" s="212"/>
      <c r="J987" s="213">
        <f>ROUND(I987*H987,2)</f>
        <v>0</v>
      </c>
      <c r="K987" s="209" t="s">
        <v>144</v>
      </c>
      <c r="L987" s="47"/>
      <c r="M987" s="214" t="s">
        <v>19</v>
      </c>
      <c r="N987" s="215" t="s">
        <v>43</v>
      </c>
      <c r="O987" s="87"/>
      <c r="P987" s="216">
        <f>O987*H987</f>
        <v>0</v>
      </c>
      <c r="Q987" s="216">
        <v>0</v>
      </c>
      <c r="R987" s="216">
        <f>Q987*H987</f>
        <v>0</v>
      </c>
      <c r="S987" s="216">
        <v>0</v>
      </c>
      <c r="T987" s="217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18" t="s">
        <v>259</v>
      </c>
      <c r="AT987" s="218" t="s">
        <v>140</v>
      </c>
      <c r="AU987" s="218" t="s">
        <v>80</v>
      </c>
      <c r="AY987" s="20" t="s">
        <v>138</v>
      </c>
      <c r="BE987" s="219">
        <f>IF(N987="základní",J987,0)</f>
        <v>0</v>
      </c>
      <c r="BF987" s="219">
        <f>IF(N987="snížená",J987,0)</f>
        <v>0</v>
      </c>
      <c r="BG987" s="219">
        <f>IF(N987="zákl. přenesená",J987,0)</f>
        <v>0</v>
      </c>
      <c r="BH987" s="219">
        <f>IF(N987="sníž. přenesená",J987,0)</f>
        <v>0</v>
      </c>
      <c r="BI987" s="219">
        <f>IF(N987="nulová",J987,0)</f>
        <v>0</v>
      </c>
      <c r="BJ987" s="20" t="s">
        <v>80</v>
      </c>
      <c r="BK987" s="219">
        <f>ROUND(I987*H987,2)</f>
        <v>0</v>
      </c>
      <c r="BL987" s="20" t="s">
        <v>259</v>
      </c>
      <c r="BM987" s="218" t="s">
        <v>1411</v>
      </c>
    </row>
    <row r="988" s="2" customFormat="1">
      <c r="A988" s="41"/>
      <c r="B988" s="42"/>
      <c r="C988" s="43"/>
      <c r="D988" s="220" t="s">
        <v>147</v>
      </c>
      <c r="E988" s="43"/>
      <c r="F988" s="221" t="s">
        <v>1412</v>
      </c>
      <c r="G988" s="43"/>
      <c r="H988" s="43"/>
      <c r="I988" s="222"/>
      <c r="J988" s="43"/>
      <c r="K988" s="43"/>
      <c r="L988" s="47"/>
      <c r="M988" s="223"/>
      <c r="N988" s="224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147</v>
      </c>
      <c r="AU988" s="20" t="s">
        <v>80</v>
      </c>
    </row>
    <row r="989" s="2" customFormat="1">
      <c r="A989" s="41"/>
      <c r="B989" s="42"/>
      <c r="C989" s="43"/>
      <c r="D989" s="225" t="s">
        <v>149</v>
      </c>
      <c r="E989" s="43"/>
      <c r="F989" s="226" t="s">
        <v>1413</v>
      </c>
      <c r="G989" s="43"/>
      <c r="H989" s="43"/>
      <c r="I989" s="222"/>
      <c r="J989" s="43"/>
      <c r="K989" s="43"/>
      <c r="L989" s="47"/>
      <c r="M989" s="223"/>
      <c r="N989" s="224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149</v>
      </c>
      <c r="AU989" s="20" t="s">
        <v>80</v>
      </c>
    </row>
    <row r="990" s="2" customFormat="1" ht="33" customHeight="1">
      <c r="A990" s="41"/>
      <c r="B990" s="42"/>
      <c r="C990" s="207" t="s">
        <v>1414</v>
      </c>
      <c r="D990" s="207" t="s">
        <v>140</v>
      </c>
      <c r="E990" s="208" t="s">
        <v>1415</v>
      </c>
      <c r="F990" s="209" t="s">
        <v>1416</v>
      </c>
      <c r="G990" s="210" t="s">
        <v>406</v>
      </c>
      <c r="H990" s="211">
        <v>6</v>
      </c>
      <c r="I990" s="212"/>
      <c r="J990" s="213">
        <f>ROUND(I990*H990,2)</f>
        <v>0</v>
      </c>
      <c r="K990" s="209" t="s">
        <v>144</v>
      </c>
      <c r="L990" s="47"/>
      <c r="M990" s="214" t="s">
        <v>19</v>
      </c>
      <c r="N990" s="215" t="s">
        <v>43</v>
      </c>
      <c r="O990" s="87"/>
      <c r="P990" s="216">
        <f>O990*H990</f>
        <v>0</v>
      </c>
      <c r="Q990" s="216">
        <v>0.00042999999999999999</v>
      </c>
      <c r="R990" s="216">
        <f>Q990*H990</f>
        <v>0.0025799999999999998</v>
      </c>
      <c r="S990" s="216">
        <v>0</v>
      </c>
      <c r="T990" s="217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18" t="s">
        <v>259</v>
      </c>
      <c r="AT990" s="218" t="s">
        <v>140</v>
      </c>
      <c r="AU990" s="218" t="s">
        <v>80</v>
      </c>
      <c r="AY990" s="20" t="s">
        <v>138</v>
      </c>
      <c r="BE990" s="219">
        <f>IF(N990="základní",J990,0)</f>
        <v>0</v>
      </c>
      <c r="BF990" s="219">
        <f>IF(N990="snížená",J990,0)</f>
        <v>0</v>
      </c>
      <c r="BG990" s="219">
        <f>IF(N990="zákl. přenesená",J990,0)</f>
        <v>0</v>
      </c>
      <c r="BH990" s="219">
        <f>IF(N990="sníž. přenesená",J990,0)</f>
        <v>0</v>
      </c>
      <c r="BI990" s="219">
        <f>IF(N990="nulová",J990,0)</f>
        <v>0</v>
      </c>
      <c r="BJ990" s="20" t="s">
        <v>80</v>
      </c>
      <c r="BK990" s="219">
        <f>ROUND(I990*H990,2)</f>
        <v>0</v>
      </c>
      <c r="BL990" s="20" t="s">
        <v>259</v>
      </c>
      <c r="BM990" s="218" t="s">
        <v>1417</v>
      </c>
    </row>
    <row r="991" s="2" customFormat="1">
      <c r="A991" s="41"/>
      <c r="B991" s="42"/>
      <c r="C991" s="43"/>
      <c r="D991" s="220" t="s">
        <v>147</v>
      </c>
      <c r="E991" s="43"/>
      <c r="F991" s="221" t="s">
        <v>1418</v>
      </c>
      <c r="G991" s="43"/>
      <c r="H991" s="43"/>
      <c r="I991" s="222"/>
      <c r="J991" s="43"/>
      <c r="K991" s="43"/>
      <c r="L991" s="47"/>
      <c r="M991" s="223"/>
      <c r="N991" s="224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147</v>
      </c>
      <c r="AU991" s="20" t="s">
        <v>80</v>
      </c>
    </row>
    <row r="992" s="2" customFormat="1">
      <c r="A992" s="41"/>
      <c r="B992" s="42"/>
      <c r="C992" s="43"/>
      <c r="D992" s="225" t="s">
        <v>149</v>
      </c>
      <c r="E992" s="43"/>
      <c r="F992" s="226" t="s">
        <v>1419</v>
      </c>
      <c r="G992" s="43"/>
      <c r="H992" s="43"/>
      <c r="I992" s="222"/>
      <c r="J992" s="43"/>
      <c r="K992" s="43"/>
      <c r="L992" s="47"/>
      <c r="M992" s="223"/>
      <c r="N992" s="224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149</v>
      </c>
      <c r="AU992" s="20" t="s">
        <v>80</v>
      </c>
    </row>
    <row r="993" s="14" customFormat="1">
      <c r="A993" s="14"/>
      <c r="B993" s="237"/>
      <c r="C993" s="238"/>
      <c r="D993" s="220" t="s">
        <v>151</v>
      </c>
      <c r="E993" s="239" t="s">
        <v>19</v>
      </c>
      <c r="F993" s="240" t="s">
        <v>1420</v>
      </c>
      <c r="G993" s="238"/>
      <c r="H993" s="241">
        <v>6</v>
      </c>
      <c r="I993" s="242"/>
      <c r="J993" s="238"/>
      <c r="K993" s="238"/>
      <c r="L993" s="243"/>
      <c r="M993" s="244"/>
      <c r="N993" s="245"/>
      <c r="O993" s="245"/>
      <c r="P993" s="245"/>
      <c r="Q993" s="245"/>
      <c r="R993" s="245"/>
      <c r="S993" s="245"/>
      <c r="T993" s="24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7" t="s">
        <v>151</v>
      </c>
      <c r="AU993" s="247" t="s">
        <v>80</v>
      </c>
      <c r="AV993" s="14" t="s">
        <v>80</v>
      </c>
      <c r="AW993" s="14" t="s">
        <v>33</v>
      </c>
      <c r="AX993" s="14" t="s">
        <v>76</v>
      </c>
      <c r="AY993" s="247" t="s">
        <v>138</v>
      </c>
    </row>
    <row r="994" s="2" customFormat="1" ht="24.15" customHeight="1">
      <c r="A994" s="41"/>
      <c r="B994" s="42"/>
      <c r="C994" s="270" t="s">
        <v>1421</v>
      </c>
      <c r="D994" s="270" t="s">
        <v>511</v>
      </c>
      <c r="E994" s="271" t="s">
        <v>1422</v>
      </c>
      <c r="F994" s="272" t="s">
        <v>1423</v>
      </c>
      <c r="G994" s="273" t="s">
        <v>406</v>
      </c>
      <c r="H994" s="274">
        <v>6.5999999999999996</v>
      </c>
      <c r="I994" s="275"/>
      <c r="J994" s="276">
        <f>ROUND(I994*H994,2)</f>
        <v>0</v>
      </c>
      <c r="K994" s="272" t="s">
        <v>144</v>
      </c>
      <c r="L994" s="277"/>
      <c r="M994" s="278" t="s">
        <v>19</v>
      </c>
      <c r="N994" s="279" t="s">
        <v>43</v>
      </c>
      <c r="O994" s="87"/>
      <c r="P994" s="216">
        <f>O994*H994</f>
        <v>0</v>
      </c>
      <c r="Q994" s="216">
        <v>0.00198</v>
      </c>
      <c r="R994" s="216">
        <f>Q994*H994</f>
        <v>0.013068</v>
      </c>
      <c r="S994" s="216">
        <v>0</v>
      </c>
      <c r="T994" s="217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18" t="s">
        <v>384</v>
      </c>
      <c r="AT994" s="218" t="s">
        <v>511</v>
      </c>
      <c r="AU994" s="218" t="s">
        <v>80</v>
      </c>
      <c r="AY994" s="20" t="s">
        <v>138</v>
      </c>
      <c r="BE994" s="219">
        <f>IF(N994="základní",J994,0)</f>
        <v>0</v>
      </c>
      <c r="BF994" s="219">
        <f>IF(N994="snížená",J994,0)</f>
        <v>0</v>
      </c>
      <c r="BG994" s="219">
        <f>IF(N994="zákl. přenesená",J994,0)</f>
        <v>0</v>
      </c>
      <c r="BH994" s="219">
        <f>IF(N994="sníž. přenesená",J994,0)</f>
        <v>0</v>
      </c>
      <c r="BI994" s="219">
        <f>IF(N994="nulová",J994,0)</f>
        <v>0</v>
      </c>
      <c r="BJ994" s="20" t="s">
        <v>80</v>
      </c>
      <c r="BK994" s="219">
        <f>ROUND(I994*H994,2)</f>
        <v>0</v>
      </c>
      <c r="BL994" s="20" t="s">
        <v>259</v>
      </c>
      <c r="BM994" s="218" t="s">
        <v>1424</v>
      </c>
    </row>
    <row r="995" s="2" customFormat="1">
      <c r="A995" s="41"/>
      <c r="B995" s="42"/>
      <c r="C995" s="43"/>
      <c r="D995" s="220" t="s">
        <v>147</v>
      </c>
      <c r="E995" s="43"/>
      <c r="F995" s="221" t="s">
        <v>1423</v>
      </c>
      <c r="G995" s="43"/>
      <c r="H995" s="43"/>
      <c r="I995" s="222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147</v>
      </c>
      <c r="AU995" s="20" t="s">
        <v>80</v>
      </c>
    </row>
    <row r="996" s="14" customFormat="1">
      <c r="A996" s="14"/>
      <c r="B996" s="237"/>
      <c r="C996" s="238"/>
      <c r="D996" s="220" t="s">
        <v>151</v>
      </c>
      <c r="E996" s="238"/>
      <c r="F996" s="240" t="s">
        <v>1425</v>
      </c>
      <c r="G996" s="238"/>
      <c r="H996" s="241">
        <v>6.5999999999999996</v>
      </c>
      <c r="I996" s="242"/>
      <c r="J996" s="238"/>
      <c r="K996" s="238"/>
      <c r="L996" s="243"/>
      <c r="M996" s="244"/>
      <c r="N996" s="245"/>
      <c r="O996" s="245"/>
      <c r="P996" s="245"/>
      <c r="Q996" s="245"/>
      <c r="R996" s="245"/>
      <c r="S996" s="245"/>
      <c r="T996" s="246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7" t="s">
        <v>151</v>
      </c>
      <c r="AU996" s="247" t="s">
        <v>80</v>
      </c>
      <c r="AV996" s="14" t="s">
        <v>80</v>
      </c>
      <c r="AW996" s="14" t="s">
        <v>4</v>
      </c>
      <c r="AX996" s="14" t="s">
        <v>76</v>
      </c>
      <c r="AY996" s="247" t="s">
        <v>138</v>
      </c>
    </row>
    <row r="997" s="2" customFormat="1" ht="37.8" customHeight="1">
      <c r="A997" s="41"/>
      <c r="B997" s="42"/>
      <c r="C997" s="207" t="s">
        <v>1426</v>
      </c>
      <c r="D997" s="207" t="s">
        <v>140</v>
      </c>
      <c r="E997" s="208" t="s">
        <v>1427</v>
      </c>
      <c r="F997" s="209" t="s">
        <v>1428</v>
      </c>
      <c r="G997" s="210" t="s">
        <v>143</v>
      </c>
      <c r="H997" s="211">
        <v>4.9500000000000002</v>
      </c>
      <c r="I997" s="212"/>
      <c r="J997" s="213">
        <f>ROUND(I997*H997,2)</f>
        <v>0</v>
      </c>
      <c r="K997" s="209" t="s">
        <v>144</v>
      </c>
      <c r="L997" s="47"/>
      <c r="M997" s="214" t="s">
        <v>19</v>
      </c>
      <c r="N997" s="215" t="s">
        <v>43</v>
      </c>
      <c r="O997" s="87"/>
      <c r="P997" s="216">
        <f>O997*H997</f>
        <v>0</v>
      </c>
      <c r="Q997" s="216">
        <v>0.0077099999999999998</v>
      </c>
      <c r="R997" s="216">
        <f>Q997*H997</f>
        <v>0.038164500000000004</v>
      </c>
      <c r="S997" s="216">
        <v>0</v>
      </c>
      <c r="T997" s="217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18" t="s">
        <v>259</v>
      </c>
      <c r="AT997" s="218" t="s">
        <v>140</v>
      </c>
      <c r="AU997" s="218" t="s">
        <v>80</v>
      </c>
      <c r="AY997" s="20" t="s">
        <v>138</v>
      </c>
      <c r="BE997" s="219">
        <f>IF(N997="základní",J997,0)</f>
        <v>0</v>
      </c>
      <c r="BF997" s="219">
        <f>IF(N997="snížená",J997,0)</f>
        <v>0</v>
      </c>
      <c r="BG997" s="219">
        <f>IF(N997="zákl. přenesená",J997,0)</f>
        <v>0</v>
      </c>
      <c r="BH997" s="219">
        <f>IF(N997="sníž. přenesená",J997,0)</f>
        <v>0</v>
      </c>
      <c r="BI997" s="219">
        <f>IF(N997="nulová",J997,0)</f>
        <v>0</v>
      </c>
      <c r="BJ997" s="20" t="s">
        <v>80</v>
      </c>
      <c r="BK997" s="219">
        <f>ROUND(I997*H997,2)</f>
        <v>0</v>
      </c>
      <c r="BL997" s="20" t="s">
        <v>259</v>
      </c>
      <c r="BM997" s="218" t="s">
        <v>1429</v>
      </c>
    </row>
    <row r="998" s="2" customFormat="1">
      <c r="A998" s="41"/>
      <c r="B998" s="42"/>
      <c r="C998" s="43"/>
      <c r="D998" s="220" t="s">
        <v>147</v>
      </c>
      <c r="E998" s="43"/>
      <c r="F998" s="221" t="s">
        <v>1430</v>
      </c>
      <c r="G998" s="43"/>
      <c r="H998" s="43"/>
      <c r="I998" s="222"/>
      <c r="J998" s="43"/>
      <c r="K998" s="43"/>
      <c r="L998" s="47"/>
      <c r="M998" s="223"/>
      <c r="N998" s="224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147</v>
      </c>
      <c r="AU998" s="20" t="s">
        <v>80</v>
      </c>
    </row>
    <row r="999" s="2" customFormat="1">
      <c r="A999" s="41"/>
      <c r="B999" s="42"/>
      <c r="C999" s="43"/>
      <c r="D999" s="225" t="s">
        <v>149</v>
      </c>
      <c r="E999" s="43"/>
      <c r="F999" s="226" t="s">
        <v>1431</v>
      </c>
      <c r="G999" s="43"/>
      <c r="H999" s="43"/>
      <c r="I999" s="222"/>
      <c r="J999" s="43"/>
      <c r="K999" s="43"/>
      <c r="L999" s="47"/>
      <c r="M999" s="223"/>
      <c r="N999" s="22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149</v>
      </c>
      <c r="AU999" s="20" t="s">
        <v>80</v>
      </c>
    </row>
    <row r="1000" s="13" customFormat="1">
      <c r="A1000" s="13"/>
      <c r="B1000" s="227"/>
      <c r="C1000" s="228"/>
      <c r="D1000" s="220" t="s">
        <v>151</v>
      </c>
      <c r="E1000" s="229" t="s">
        <v>19</v>
      </c>
      <c r="F1000" s="230" t="s">
        <v>710</v>
      </c>
      <c r="G1000" s="228"/>
      <c r="H1000" s="229" t="s">
        <v>19</v>
      </c>
      <c r="I1000" s="231"/>
      <c r="J1000" s="228"/>
      <c r="K1000" s="228"/>
      <c r="L1000" s="232"/>
      <c r="M1000" s="233"/>
      <c r="N1000" s="234"/>
      <c r="O1000" s="234"/>
      <c r="P1000" s="234"/>
      <c r="Q1000" s="234"/>
      <c r="R1000" s="234"/>
      <c r="S1000" s="234"/>
      <c r="T1000" s="23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6" t="s">
        <v>151</v>
      </c>
      <c r="AU1000" s="236" t="s">
        <v>80</v>
      </c>
      <c r="AV1000" s="13" t="s">
        <v>76</v>
      </c>
      <c r="AW1000" s="13" t="s">
        <v>33</v>
      </c>
      <c r="AX1000" s="13" t="s">
        <v>71</v>
      </c>
      <c r="AY1000" s="236" t="s">
        <v>138</v>
      </c>
    </row>
    <row r="1001" s="14" customFormat="1">
      <c r="A1001" s="14"/>
      <c r="B1001" s="237"/>
      <c r="C1001" s="238"/>
      <c r="D1001" s="220" t="s">
        <v>151</v>
      </c>
      <c r="E1001" s="239" t="s">
        <v>19</v>
      </c>
      <c r="F1001" s="240" t="s">
        <v>711</v>
      </c>
      <c r="G1001" s="238"/>
      <c r="H1001" s="241">
        <v>4.9500000000000002</v>
      </c>
      <c r="I1001" s="242"/>
      <c r="J1001" s="238"/>
      <c r="K1001" s="238"/>
      <c r="L1001" s="243"/>
      <c r="M1001" s="244"/>
      <c r="N1001" s="245"/>
      <c r="O1001" s="245"/>
      <c r="P1001" s="245"/>
      <c r="Q1001" s="245"/>
      <c r="R1001" s="245"/>
      <c r="S1001" s="245"/>
      <c r="T1001" s="24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7" t="s">
        <v>151</v>
      </c>
      <c r="AU1001" s="247" t="s">
        <v>80</v>
      </c>
      <c r="AV1001" s="14" t="s">
        <v>80</v>
      </c>
      <c r="AW1001" s="14" t="s">
        <v>33</v>
      </c>
      <c r="AX1001" s="14" t="s">
        <v>76</v>
      </c>
      <c r="AY1001" s="247" t="s">
        <v>138</v>
      </c>
    </row>
    <row r="1002" s="2" customFormat="1" ht="24.15" customHeight="1">
      <c r="A1002" s="41"/>
      <c r="B1002" s="42"/>
      <c r="C1002" s="270" t="s">
        <v>1432</v>
      </c>
      <c r="D1002" s="270" t="s">
        <v>511</v>
      </c>
      <c r="E1002" s="271" t="s">
        <v>1433</v>
      </c>
      <c r="F1002" s="272" t="s">
        <v>1434</v>
      </c>
      <c r="G1002" s="273" t="s">
        <v>143</v>
      </c>
      <c r="H1002" s="274">
        <v>5.4450000000000003</v>
      </c>
      <c r="I1002" s="275"/>
      <c r="J1002" s="276">
        <f>ROUND(I1002*H1002,2)</f>
        <v>0</v>
      </c>
      <c r="K1002" s="272" t="s">
        <v>514</v>
      </c>
      <c r="L1002" s="277"/>
      <c r="M1002" s="278" t="s">
        <v>19</v>
      </c>
      <c r="N1002" s="279" t="s">
        <v>43</v>
      </c>
      <c r="O1002" s="87"/>
      <c r="P1002" s="216">
        <f>O1002*H1002</f>
        <v>0</v>
      </c>
      <c r="Q1002" s="216">
        <v>0</v>
      </c>
      <c r="R1002" s="216">
        <f>Q1002*H1002</f>
        <v>0</v>
      </c>
      <c r="S1002" s="216">
        <v>0</v>
      </c>
      <c r="T1002" s="217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18" t="s">
        <v>384</v>
      </c>
      <c r="AT1002" s="218" t="s">
        <v>511</v>
      </c>
      <c r="AU1002" s="218" t="s">
        <v>80</v>
      </c>
      <c r="AY1002" s="20" t="s">
        <v>138</v>
      </c>
      <c r="BE1002" s="219">
        <f>IF(N1002="základní",J1002,0)</f>
        <v>0</v>
      </c>
      <c r="BF1002" s="219">
        <f>IF(N1002="snížená",J1002,0)</f>
        <v>0</v>
      </c>
      <c r="BG1002" s="219">
        <f>IF(N1002="zákl. přenesená",J1002,0)</f>
        <v>0</v>
      </c>
      <c r="BH1002" s="219">
        <f>IF(N1002="sníž. přenesená",J1002,0)</f>
        <v>0</v>
      </c>
      <c r="BI1002" s="219">
        <f>IF(N1002="nulová",J1002,0)</f>
        <v>0</v>
      </c>
      <c r="BJ1002" s="20" t="s">
        <v>80</v>
      </c>
      <c r="BK1002" s="219">
        <f>ROUND(I1002*H1002,2)</f>
        <v>0</v>
      </c>
      <c r="BL1002" s="20" t="s">
        <v>259</v>
      </c>
      <c r="BM1002" s="218" t="s">
        <v>1435</v>
      </c>
    </row>
    <row r="1003" s="2" customFormat="1">
      <c r="A1003" s="41"/>
      <c r="B1003" s="42"/>
      <c r="C1003" s="43"/>
      <c r="D1003" s="220" t="s">
        <v>147</v>
      </c>
      <c r="E1003" s="43"/>
      <c r="F1003" s="221" t="s">
        <v>1434</v>
      </c>
      <c r="G1003" s="43"/>
      <c r="H1003" s="43"/>
      <c r="I1003" s="222"/>
      <c r="J1003" s="43"/>
      <c r="K1003" s="43"/>
      <c r="L1003" s="47"/>
      <c r="M1003" s="223"/>
      <c r="N1003" s="22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147</v>
      </c>
      <c r="AU1003" s="20" t="s">
        <v>80</v>
      </c>
    </row>
    <row r="1004" s="14" customFormat="1">
      <c r="A1004" s="14"/>
      <c r="B1004" s="237"/>
      <c r="C1004" s="238"/>
      <c r="D1004" s="220" t="s">
        <v>151</v>
      </c>
      <c r="E1004" s="238"/>
      <c r="F1004" s="240" t="s">
        <v>1436</v>
      </c>
      <c r="G1004" s="238"/>
      <c r="H1004" s="241">
        <v>5.4450000000000003</v>
      </c>
      <c r="I1004" s="242"/>
      <c r="J1004" s="238"/>
      <c r="K1004" s="238"/>
      <c r="L1004" s="243"/>
      <c r="M1004" s="244"/>
      <c r="N1004" s="245"/>
      <c r="O1004" s="245"/>
      <c r="P1004" s="245"/>
      <c r="Q1004" s="245"/>
      <c r="R1004" s="245"/>
      <c r="S1004" s="245"/>
      <c r="T1004" s="24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7" t="s">
        <v>151</v>
      </c>
      <c r="AU1004" s="247" t="s">
        <v>80</v>
      </c>
      <c r="AV1004" s="14" t="s">
        <v>80</v>
      </c>
      <c r="AW1004" s="14" t="s">
        <v>4</v>
      </c>
      <c r="AX1004" s="14" t="s">
        <v>76</v>
      </c>
      <c r="AY1004" s="247" t="s">
        <v>138</v>
      </c>
    </row>
    <row r="1005" s="2" customFormat="1" ht="33" customHeight="1">
      <c r="A1005" s="41"/>
      <c r="B1005" s="42"/>
      <c r="C1005" s="207" t="s">
        <v>1437</v>
      </c>
      <c r="D1005" s="207" t="s">
        <v>140</v>
      </c>
      <c r="E1005" s="208" t="s">
        <v>1438</v>
      </c>
      <c r="F1005" s="209" t="s">
        <v>1439</v>
      </c>
      <c r="G1005" s="210" t="s">
        <v>143</v>
      </c>
      <c r="H1005" s="211">
        <v>4.9500000000000002</v>
      </c>
      <c r="I1005" s="212"/>
      <c r="J1005" s="213">
        <f>ROUND(I1005*H1005,2)</f>
        <v>0</v>
      </c>
      <c r="K1005" s="209" t="s">
        <v>144</v>
      </c>
      <c r="L1005" s="47"/>
      <c r="M1005" s="214" t="s">
        <v>19</v>
      </c>
      <c r="N1005" s="215" t="s">
        <v>43</v>
      </c>
      <c r="O1005" s="87"/>
      <c r="P1005" s="216">
        <f>O1005*H1005</f>
        <v>0</v>
      </c>
      <c r="Q1005" s="216">
        <v>0</v>
      </c>
      <c r="R1005" s="216">
        <f>Q1005*H1005</f>
        <v>0</v>
      </c>
      <c r="S1005" s="216">
        <v>0</v>
      </c>
      <c r="T1005" s="217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18" t="s">
        <v>259</v>
      </c>
      <c r="AT1005" s="218" t="s">
        <v>140</v>
      </c>
      <c r="AU1005" s="218" t="s">
        <v>80</v>
      </c>
      <c r="AY1005" s="20" t="s">
        <v>138</v>
      </c>
      <c r="BE1005" s="219">
        <f>IF(N1005="základní",J1005,0)</f>
        <v>0</v>
      </c>
      <c r="BF1005" s="219">
        <f>IF(N1005="snížená",J1005,0)</f>
        <v>0</v>
      </c>
      <c r="BG1005" s="219">
        <f>IF(N1005="zákl. přenesená",J1005,0)</f>
        <v>0</v>
      </c>
      <c r="BH1005" s="219">
        <f>IF(N1005="sníž. přenesená",J1005,0)</f>
        <v>0</v>
      </c>
      <c r="BI1005" s="219">
        <f>IF(N1005="nulová",J1005,0)</f>
        <v>0</v>
      </c>
      <c r="BJ1005" s="20" t="s">
        <v>80</v>
      </c>
      <c r="BK1005" s="219">
        <f>ROUND(I1005*H1005,2)</f>
        <v>0</v>
      </c>
      <c r="BL1005" s="20" t="s">
        <v>259</v>
      </c>
      <c r="BM1005" s="218" t="s">
        <v>1440</v>
      </c>
    </row>
    <row r="1006" s="2" customFormat="1">
      <c r="A1006" s="41"/>
      <c r="B1006" s="42"/>
      <c r="C1006" s="43"/>
      <c r="D1006" s="220" t="s">
        <v>147</v>
      </c>
      <c r="E1006" s="43"/>
      <c r="F1006" s="221" t="s">
        <v>1441</v>
      </c>
      <c r="G1006" s="43"/>
      <c r="H1006" s="43"/>
      <c r="I1006" s="222"/>
      <c r="J1006" s="43"/>
      <c r="K1006" s="43"/>
      <c r="L1006" s="47"/>
      <c r="M1006" s="223"/>
      <c r="N1006" s="224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20" t="s">
        <v>147</v>
      </c>
      <c r="AU1006" s="20" t="s">
        <v>80</v>
      </c>
    </row>
    <row r="1007" s="2" customFormat="1">
      <c r="A1007" s="41"/>
      <c r="B1007" s="42"/>
      <c r="C1007" s="43"/>
      <c r="D1007" s="225" t="s">
        <v>149</v>
      </c>
      <c r="E1007" s="43"/>
      <c r="F1007" s="226" t="s">
        <v>1442</v>
      </c>
      <c r="G1007" s="43"/>
      <c r="H1007" s="43"/>
      <c r="I1007" s="222"/>
      <c r="J1007" s="43"/>
      <c r="K1007" s="43"/>
      <c r="L1007" s="47"/>
      <c r="M1007" s="223"/>
      <c r="N1007" s="224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20" t="s">
        <v>149</v>
      </c>
      <c r="AU1007" s="20" t="s">
        <v>80</v>
      </c>
    </row>
    <row r="1008" s="2" customFormat="1" ht="16.5" customHeight="1">
      <c r="A1008" s="41"/>
      <c r="B1008" s="42"/>
      <c r="C1008" s="207" t="s">
        <v>1443</v>
      </c>
      <c r="D1008" s="207" t="s">
        <v>140</v>
      </c>
      <c r="E1008" s="208" t="s">
        <v>1444</v>
      </c>
      <c r="F1008" s="209" t="s">
        <v>1445</v>
      </c>
      <c r="G1008" s="210" t="s">
        <v>406</v>
      </c>
      <c r="H1008" s="211">
        <v>6</v>
      </c>
      <c r="I1008" s="212"/>
      <c r="J1008" s="213">
        <f>ROUND(I1008*H1008,2)</f>
        <v>0</v>
      </c>
      <c r="K1008" s="209" t="s">
        <v>144</v>
      </c>
      <c r="L1008" s="47"/>
      <c r="M1008" s="214" t="s">
        <v>19</v>
      </c>
      <c r="N1008" s="215" t="s">
        <v>43</v>
      </c>
      <c r="O1008" s="87"/>
      <c r="P1008" s="216">
        <f>O1008*H1008</f>
        <v>0</v>
      </c>
      <c r="Q1008" s="216">
        <v>3.0000000000000001E-05</v>
      </c>
      <c r="R1008" s="216">
        <f>Q1008*H1008</f>
        <v>0.00018000000000000001</v>
      </c>
      <c r="S1008" s="216">
        <v>0</v>
      </c>
      <c r="T1008" s="217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18" t="s">
        <v>259</v>
      </c>
      <c r="AT1008" s="218" t="s">
        <v>140</v>
      </c>
      <c r="AU1008" s="218" t="s">
        <v>80</v>
      </c>
      <c r="AY1008" s="20" t="s">
        <v>138</v>
      </c>
      <c r="BE1008" s="219">
        <f>IF(N1008="základní",J1008,0)</f>
        <v>0</v>
      </c>
      <c r="BF1008" s="219">
        <f>IF(N1008="snížená",J1008,0)</f>
        <v>0</v>
      </c>
      <c r="BG1008" s="219">
        <f>IF(N1008="zákl. přenesená",J1008,0)</f>
        <v>0</v>
      </c>
      <c r="BH1008" s="219">
        <f>IF(N1008="sníž. přenesená",J1008,0)</f>
        <v>0</v>
      </c>
      <c r="BI1008" s="219">
        <f>IF(N1008="nulová",J1008,0)</f>
        <v>0</v>
      </c>
      <c r="BJ1008" s="20" t="s">
        <v>80</v>
      </c>
      <c r="BK1008" s="219">
        <f>ROUND(I1008*H1008,2)</f>
        <v>0</v>
      </c>
      <c r="BL1008" s="20" t="s">
        <v>259</v>
      </c>
      <c r="BM1008" s="218" t="s">
        <v>1446</v>
      </c>
    </row>
    <row r="1009" s="2" customFormat="1">
      <c r="A1009" s="41"/>
      <c r="B1009" s="42"/>
      <c r="C1009" s="43"/>
      <c r="D1009" s="220" t="s">
        <v>147</v>
      </c>
      <c r="E1009" s="43"/>
      <c r="F1009" s="221" t="s">
        <v>1447</v>
      </c>
      <c r="G1009" s="43"/>
      <c r="H1009" s="43"/>
      <c r="I1009" s="222"/>
      <c r="J1009" s="43"/>
      <c r="K1009" s="43"/>
      <c r="L1009" s="47"/>
      <c r="M1009" s="223"/>
      <c r="N1009" s="224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147</v>
      </c>
      <c r="AU1009" s="20" t="s">
        <v>80</v>
      </c>
    </row>
    <row r="1010" s="2" customFormat="1">
      <c r="A1010" s="41"/>
      <c r="B1010" s="42"/>
      <c r="C1010" s="43"/>
      <c r="D1010" s="225" t="s">
        <v>149</v>
      </c>
      <c r="E1010" s="43"/>
      <c r="F1010" s="226" t="s">
        <v>1448</v>
      </c>
      <c r="G1010" s="43"/>
      <c r="H1010" s="43"/>
      <c r="I1010" s="222"/>
      <c r="J1010" s="43"/>
      <c r="K1010" s="43"/>
      <c r="L1010" s="47"/>
      <c r="M1010" s="223"/>
      <c r="N1010" s="224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149</v>
      </c>
      <c r="AU1010" s="20" t="s">
        <v>80</v>
      </c>
    </row>
    <row r="1011" s="2" customFormat="1" ht="24.15" customHeight="1">
      <c r="A1011" s="41"/>
      <c r="B1011" s="42"/>
      <c r="C1011" s="207" t="s">
        <v>1449</v>
      </c>
      <c r="D1011" s="207" t="s">
        <v>140</v>
      </c>
      <c r="E1011" s="208" t="s">
        <v>1450</v>
      </c>
      <c r="F1011" s="209" t="s">
        <v>1451</v>
      </c>
      <c r="G1011" s="210" t="s">
        <v>143</v>
      </c>
      <c r="H1011" s="211">
        <v>4.9500000000000002</v>
      </c>
      <c r="I1011" s="212"/>
      <c r="J1011" s="213">
        <f>ROUND(I1011*H1011,2)</f>
        <v>0</v>
      </c>
      <c r="K1011" s="209" t="s">
        <v>144</v>
      </c>
      <c r="L1011" s="47"/>
      <c r="M1011" s="214" t="s">
        <v>19</v>
      </c>
      <c r="N1011" s="215" t="s">
        <v>43</v>
      </c>
      <c r="O1011" s="87"/>
      <c r="P1011" s="216">
        <f>O1011*H1011</f>
        <v>0</v>
      </c>
      <c r="Q1011" s="216">
        <v>5.0000000000000002E-05</v>
      </c>
      <c r="R1011" s="216">
        <f>Q1011*H1011</f>
        <v>0.0002475</v>
      </c>
      <c r="S1011" s="216">
        <v>0</v>
      </c>
      <c r="T1011" s="217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18" t="s">
        <v>259</v>
      </c>
      <c r="AT1011" s="218" t="s">
        <v>140</v>
      </c>
      <c r="AU1011" s="218" t="s">
        <v>80</v>
      </c>
      <c r="AY1011" s="20" t="s">
        <v>138</v>
      </c>
      <c r="BE1011" s="219">
        <f>IF(N1011="základní",J1011,0)</f>
        <v>0</v>
      </c>
      <c r="BF1011" s="219">
        <f>IF(N1011="snížená",J1011,0)</f>
        <v>0</v>
      </c>
      <c r="BG1011" s="219">
        <f>IF(N1011="zákl. přenesená",J1011,0)</f>
        <v>0</v>
      </c>
      <c r="BH1011" s="219">
        <f>IF(N1011="sníž. přenesená",J1011,0)</f>
        <v>0</v>
      </c>
      <c r="BI1011" s="219">
        <f>IF(N1011="nulová",J1011,0)</f>
        <v>0</v>
      </c>
      <c r="BJ1011" s="20" t="s">
        <v>80</v>
      </c>
      <c r="BK1011" s="219">
        <f>ROUND(I1011*H1011,2)</f>
        <v>0</v>
      </c>
      <c r="BL1011" s="20" t="s">
        <v>259</v>
      </c>
      <c r="BM1011" s="218" t="s">
        <v>1452</v>
      </c>
    </row>
    <row r="1012" s="2" customFormat="1">
      <c r="A1012" s="41"/>
      <c r="B1012" s="42"/>
      <c r="C1012" s="43"/>
      <c r="D1012" s="220" t="s">
        <v>147</v>
      </c>
      <c r="E1012" s="43"/>
      <c r="F1012" s="221" t="s">
        <v>1453</v>
      </c>
      <c r="G1012" s="43"/>
      <c r="H1012" s="43"/>
      <c r="I1012" s="222"/>
      <c r="J1012" s="43"/>
      <c r="K1012" s="43"/>
      <c r="L1012" s="47"/>
      <c r="M1012" s="223"/>
      <c r="N1012" s="224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147</v>
      </c>
      <c r="AU1012" s="20" t="s">
        <v>80</v>
      </c>
    </row>
    <row r="1013" s="2" customFormat="1">
      <c r="A1013" s="41"/>
      <c r="B1013" s="42"/>
      <c r="C1013" s="43"/>
      <c r="D1013" s="225" t="s">
        <v>149</v>
      </c>
      <c r="E1013" s="43"/>
      <c r="F1013" s="226" t="s">
        <v>1454</v>
      </c>
      <c r="G1013" s="43"/>
      <c r="H1013" s="43"/>
      <c r="I1013" s="222"/>
      <c r="J1013" s="43"/>
      <c r="K1013" s="43"/>
      <c r="L1013" s="47"/>
      <c r="M1013" s="223"/>
      <c r="N1013" s="224"/>
      <c r="O1013" s="87"/>
      <c r="P1013" s="87"/>
      <c r="Q1013" s="87"/>
      <c r="R1013" s="87"/>
      <c r="S1013" s="87"/>
      <c r="T1013" s="88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T1013" s="20" t="s">
        <v>149</v>
      </c>
      <c r="AU1013" s="20" t="s">
        <v>80</v>
      </c>
    </row>
    <row r="1014" s="2" customFormat="1" ht="33" customHeight="1">
      <c r="A1014" s="41"/>
      <c r="B1014" s="42"/>
      <c r="C1014" s="207" t="s">
        <v>1455</v>
      </c>
      <c r="D1014" s="207" t="s">
        <v>140</v>
      </c>
      <c r="E1014" s="208" t="s">
        <v>1456</v>
      </c>
      <c r="F1014" s="209" t="s">
        <v>1457</v>
      </c>
      <c r="G1014" s="210" t="s">
        <v>202</v>
      </c>
      <c r="H1014" s="211">
        <v>0.053999999999999999</v>
      </c>
      <c r="I1014" s="212"/>
      <c r="J1014" s="213">
        <f>ROUND(I1014*H1014,2)</f>
        <v>0</v>
      </c>
      <c r="K1014" s="209" t="s">
        <v>144</v>
      </c>
      <c r="L1014" s="47"/>
      <c r="M1014" s="214" t="s">
        <v>19</v>
      </c>
      <c r="N1014" s="215" t="s">
        <v>43</v>
      </c>
      <c r="O1014" s="87"/>
      <c r="P1014" s="216">
        <f>O1014*H1014</f>
        <v>0</v>
      </c>
      <c r="Q1014" s="216">
        <v>0</v>
      </c>
      <c r="R1014" s="216">
        <f>Q1014*H1014</f>
        <v>0</v>
      </c>
      <c r="S1014" s="216">
        <v>0</v>
      </c>
      <c r="T1014" s="217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18" t="s">
        <v>259</v>
      </c>
      <c r="AT1014" s="218" t="s">
        <v>140</v>
      </c>
      <c r="AU1014" s="218" t="s">
        <v>80</v>
      </c>
      <c r="AY1014" s="20" t="s">
        <v>138</v>
      </c>
      <c r="BE1014" s="219">
        <f>IF(N1014="základní",J1014,0)</f>
        <v>0</v>
      </c>
      <c r="BF1014" s="219">
        <f>IF(N1014="snížená",J1014,0)</f>
        <v>0</v>
      </c>
      <c r="BG1014" s="219">
        <f>IF(N1014="zákl. přenesená",J1014,0)</f>
        <v>0</v>
      </c>
      <c r="BH1014" s="219">
        <f>IF(N1014="sníž. přenesená",J1014,0)</f>
        <v>0</v>
      </c>
      <c r="BI1014" s="219">
        <f>IF(N1014="nulová",J1014,0)</f>
        <v>0</v>
      </c>
      <c r="BJ1014" s="20" t="s">
        <v>80</v>
      </c>
      <c r="BK1014" s="219">
        <f>ROUND(I1014*H1014,2)</f>
        <v>0</v>
      </c>
      <c r="BL1014" s="20" t="s">
        <v>259</v>
      </c>
      <c r="BM1014" s="218" t="s">
        <v>1458</v>
      </c>
    </row>
    <row r="1015" s="2" customFormat="1">
      <c r="A1015" s="41"/>
      <c r="B1015" s="42"/>
      <c r="C1015" s="43"/>
      <c r="D1015" s="220" t="s">
        <v>147</v>
      </c>
      <c r="E1015" s="43"/>
      <c r="F1015" s="221" t="s">
        <v>1459</v>
      </c>
      <c r="G1015" s="43"/>
      <c r="H1015" s="43"/>
      <c r="I1015" s="222"/>
      <c r="J1015" s="43"/>
      <c r="K1015" s="43"/>
      <c r="L1015" s="47"/>
      <c r="M1015" s="223"/>
      <c r="N1015" s="224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20" t="s">
        <v>147</v>
      </c>
      <c r="AU1015" s="20" t="s">
        <v>80</v>
      </c>
    </row>
    <row r="1016" s="2" customFormat="1">
      <c r="A1016" s="41"/>
      <c r="B1016" s="42"/>
      <c r="C1016" s="43"/>
      <c r="D1016" s="225" t="s">
        <v>149</v>
      </c>
      <c r="E1016" s="43"/>
      <c r="F1016" s="226" t="s">
        <v>1460</v>
      </c>
      <c r="G1016" s="43"/>
      <c r="H1016" s="43"/>
      <c r="I1016" s="222"/>
      <c r="J1016" s="43"/>
      <c r="K1016" s="43"/>
      <c r="L1016" s="47"/>
      <c r="M1016" s="223"/>
      <c r="N1016" s="224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149</v>
      </c>
      <c r="AU1016" s="20" t="s">
        <v>80</v>
      </c>
    </row>
    <row r="1017" s="12" customFormat="1" ht="22.8" customHeight="1">
      <c r="A1017" s="12"/>
      <c r="B1017" s="191"/>
      <c r="C1017" s="192"/>
      <c r="D1017" s="193" t="s">
        <v>70</v>
      </c>
      <c r="E1017" s="205" t="s">
        <v>1461</v>
      </c>
      <c r="F1017" s="205" t="s">
        <v>1462</v>
      </c>
      <c r="G1017" s="192"/>
      <c r="H1017" s="192"/>
      <c r="I1017" s="195"/>
      <c r="J1017" s="206">
        <f>BK1017</f>
        <v>0</v>
      </c>
      <c r="K1017" s="192"/>
      <c r="L1017" s="197"/>
      <c r="M1017" s="198"/>
      <c r="N1017" s="199"/>
      <c r="O1017" s="199"/>
      <c r="P1017" s="200">
        <f>SUM(P1018:P1038)</f>
        <v>0</v>
      </c>
      <c r="Q1017" s="199"/>
      <c r="R1017" s="200">
        <f>SUM(R1018:R1038)</f>
        <v>0.0075234999999999998</v>
      </c>
      <c r="S1017" s="199"/>
      <c r="T1017" s="201">
        <f>SUM(T1018:T1038)</f>
        <v>0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02" t="s">
        <v>80</v>
      </c>
      <c r="AT1017" s="203" t="s">
        <v>70</v>
      </c>
      <c r="AU1017" s="203" t="s">
        <v>76</v>
      </c>
      <c r="AY1017" s="202" t="s">
        <v>138</v>
      </c>
      <c r="BK1017" s="204">
        <f>SUM(BK1018:BK1038)</f>
        <v>0</v>
      </c>
    </row>
    <row r="1018" s="2" customFormat="1" ht="16.5" customHeight="1">
      <c r="A1018" s="41"/>
      <c r="B1018" s="42"/>
      <c r="C1018" s="207" t="s">
        <v>1463</v>
      </c>
      <c r="D1018" s="207" t="s">
        <v>140</v>
      </c>
      <c r="E1018" s="208" t="s">
        <v>1464</v>
      </c>
      <c r="F1018" s="209" t="s">
        <v>1465</v>
      </c>
      <c r="G1018" s="210" t="s">
        <v>406</v>
      </c>
      <c r="H1018" s="211">
        <v>10.4</v>
      </c>
      <c r="I1018" s="212"/>
      <c r="J1018" s="213">
        <f>ROUND(I1018*H1018,2)</f>
        <v>0</v>
      </c>
      <c r="K1018" s="209" t="s">
        <v>144</v>
      </c>
      <c r="L1018" s="47"/>
      <c r="M1018" s="214" t="s">
        <v>19</v>
      </c>
      <c r="N1018" s="215" t="s">
        <v>43</v>
      </c>
      <c r="O1018" s="87"/>
      <c r="P1018" s="216">
        <f>O1018*H1018</f>
        <v>0</v>
      </c>
      <c r="Q1018" s="216">
        <v>1.0000000000000001E-05</v>
      </c>
      <c r="R1018" s="216">
        <f>Q1018*H1018</f>
        <v>0.00010400000000000001</v>
      </c>
      <c r="S1018" s="216">
        <v>0</v>
      </c>
      <c r="T1018" s="217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18" t="s">
        <v>259</v>
      </c>
      <c r="AT1018" s="218" t="s">
        <v>140</v>
      </c>
      <c r="AU1018" s="218" t="s">
        <v>80</v>
      </c>
      <c r="AY1018" s="20" t="s">
        <v>138</v>
      </c>
      <c r="BE1018" s="219">
        <f>IF(N1018="základní",J1018,0)</f>
        <v>0</v>
      </c>
      <c r="BF1018" s="219">
        <f>IF(N1018="snížená",J1018,0)</f>
        <v>0</v>
      </c>
      <c r="BG1018" s="219">
        <f>IF(N1018="zákl. přenesená",J1018,0)</f>
        <v>0</v>
      </c>
      <c r="BH1018" s="219">
        <f>IF(N1018="sníž. přenesená",J1018,0)</f>
        <v>0</v>
      </c>
      <c r="BI1018" s="219">
        <f>IF(N1018="nulová",J1018,0)</f>
        <v>0</v>
      </c>
      <c r="BJ1018" s="20" t="s">
        <v>80</v>
      </c>
      <c r="BK1018" s="219">
        <f>ROUND(I1018*H1018,2)</f>
        <v>0</v>
      </c>
      <c r="BL1018" s="20" t="s">
        <v>259</v>
      </c>
      <c r="BM1018" s="218" t="s">
        <v>1466</v>
      </c>
    </row>
    <row r="1019" s="2" customFormat="1">
      <c r="A1019" s="41"/>
      <c r="B1019" s="42"/>
      <c r="C1019" s="43"/>
      <c r="D1019" s="220" t="s">
        <v>147</v>
      </c>
      <c r="E1019" s="43"/>
      <c r="F1019" s="221" t="s">
        <v>1467</v>
      </c>
      <c r="G1019" s="43"/>
      <c r="H1019" s="43"/>
      <c r="I1019" s="222"/>
      <c r="J1019" s="43"/>
      <c r="K1019" s="43"/>
      <c r="L1019" s="47"/>
      <c r="M1019" s="223"/>
      <c r="N1019" s="22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147</v>
      </c>
      <c r="AU1019" s="20" t="s">
        <v>80</v>
      </c>
    </row>
    <row r="1020" s="2" customFormat="1">
      <c r="A1020" s="41"/>
      <c r="B1020" s="42"/>
      <c r="C1020" s="43"/>
      <c r="D1020" s="225" t="s">
        <v>149</v>
      </c>
      <c r="E1020" s="43"/>
      <c r="F1020" s="226" t="s">
        <v>1468</v>
      </c>
      <c r="G1020" s="43"/>
      <c r="H1020" s="43"/>
      <c r="I1020" s="222"/>
      <c r="J1020" s="43"/>
      <c r="K1020" s="43"/>
      <c r="L1020" s="47"/>
      <c r="M1020" s="223"/>
      <c r="N1020" s="224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T1020" s="20" t="s">
        <v>149</v>
      </c>
      <c r="AU1020" s="20" t="s">
        <v>80</v>
      </c>
    </row>
    <row r="1021" s="13" customFormat="1">
      <c r="A1021" s="13"/>
      <c r="B1021" s="227"/>
      <c r="C1021" s="228"/>
      <c r="D1021" s="220" t="s">
        <v>151</v>
      </c>
      <c r="E1021" s="229" t="s">
        <v>19</v>
      </c>
      <c r="F1021" s="230" t="s">
        <v>1469</v>
      </c>
      <c r="G1021" s="228"/>
      <c r="H1021" s="229" t="s">
        <v>19</v>
      </c>
      <c r="I1021" s="231"/>
      <c r="J1021" s="228"/>
      <c r="K1021" s="228"/>
      <c r="L1021" s="232"/>
      <c r="M1021" s="233"/>
      <c r="N1021" s="234"/>
      <c r="O1021" s="234"/>
      <c r="P1021" s="234"/>
      <c r="Q1021" s="234"/>
      <c r="R1021" s="234"/>
      <c r="S1021" s="234"/>
      <c r="T1021" s="23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6" t="s">
        <v>151</v>
      </c>
      <c r="AU1021" s="236" t="s">
        <v>80</v>
      </c>
      <c r="AV1021" s="13" t="s">
        <v>76</v>
      </c>
      <c r="AW1021" s="13" t="s">
        <v>33</v>
      </c>
      <c r="AX1021" s="13" t="s">
        <v>71</v>
      </c>
      <c r="AY1021" s="236" t="s">
        <v>138</v>
      </c>
    </row>
    <row r="1022" s="14" customFormat="1">
      <c r="A1022" s="14"/>
      <c r="B1022" s="237"/>
      <c r="C1022" s="238"/>
      <c r="D1022" s="220" t="s">
        <v>151</v>
      </c>
      <c r="E1022" s="239" t="s">
        <v>19</v>
      </c>
      <c r="F1022" s="240" t="s">
        <v>1470</v>
      </c>
      <c r="G1022" s="238"/>
      <c r="H1022" s="241">
        <v>10.4</v>
      </c>
      <c r="I1022" s="242"/>
      <c r="J1022" s="238"/>
      <c r="K1022" s="238"/>
      <c r="L1022" s="243"/>
      <c r="M1022" s="244"/>
      <c r="N1022" s="245"/>
      <c r="O1022" s="245"/>
      <c r="P1022" s="245"/>
      <c r="Q1022" s="245"/>
      <c r="R1022" s="245"/>
      <c r="S1022" s="245"/>
      <c r="T1022" s="24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7" t="s">
        <v>151</v>
      </c>
      <c r="AU1022" s="247" t="s">
        <v>80</v>
      </c>
      <c r="AV1022" s="14" t="s">
        <v>80</v>
      </c>
      <c r="AW1022" s="14" t="s">
        <v>33</v>
      </c>
      <c r="AX1022" s="14" t="s">
        <v>76</v>
      </c>
      <c r="AY1022" s="247" t="s">
        <v>138</v>
      </c>
    </row>
    <row r="1023" s="2" customFormat="1" ht="16.5" customHeight="1">
      <c r="A1023" s="41"/>
      <c r="B1023" s="42"/>
      <c r="C1023" s="270" t="s">
        <v>1471</v>
      </c>
      <c r="D1023" s="270" t="s">
        <v>511</v>
      </c>
      <c r="E1023" s="271" t="s">
        <v>1472</v>
      </c>
      <c r="F1023" s="272" t="s">
        <v>1473</v>
      </c>
      <c r="G1023" s="273" t="s">
        <v>406</v>
      </c>
      <c r="H1023" s="274">
        <v>11.44</v>
      </c>
      <c r="I1023" s="275"/>
      <c r="J1023" s="276">
        <f>ROUND(I1023*H1023,2)</f>
        <v>0</v>
      </c>
      <c r="K1023" s="272" t="s">
        <v>144</v>
      </c>
      <c r="L1023" s="277"/>
      <c r="M1023" s="278" t="s">
        <v>19</v>
      </c>
      <c r="N1023" s="279" t="s">
        <v>43</v>
      </c>
      <c r="O1023" s="87"/>
      <c r="P1023" s="216">
        <f>O1023*H1023</f>
        <v>0</v>
      </c>
      <c r="Q1023" s="216">
        <v>0.00027</v>
      </c>
      <c r="R1023" s="216">
        <f>Q1023*H1023</f>
        <v>0.0030888000000000001</v>
      </c>
      <c r="S1023" s="216">
        <v>0</v>
      </c>
      <c r="T1023" s="217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18" t="s">
        <v>384</v>
      </c>
      <c r="AT1023" s="218" t="s">
        <v>511</v>
      </c>
      <c r="AU1023" s="218" t="s">
        <v>80</v>
      </c>
      <c r="AY1023" s="20" t="s">
        <v>138</v>
      </c>
      <c r="BE1023" s="219">
        <f>IF(N1023="základní",J1023,0)</f>
        <v>0</v>
      </c>
      <c r="BF1023" s="219">
        <f>IF(N1023="snížená",J1023,0)</f>
        <v>0</v>
      </c>
      <c r="BG1023" s="219">
        <f>IF(N1023="zákl. přenesená",J1023,0)</f>
        <v>0</v>
      </c>
      <c r="BH1023" s="219">
        <f>IF(N1023="sníž. přenesená",J1023,0)</f>
        <v>0</v>
      </c>
      <c r="BI1023" s="219">
        <f>IF(N1023="nulová",J1023,0)</f>
        <v>0</v>
      </c>
      <c r="BJ1023" s="20" t="s">
        <v>80</v>
      </c>
      <c r="BK1023" s="219">
        <f>ROUND(I1023*H1023,2)</f>
        <v>0</v>
      </c>
      <c r="BL1023" s="20" t="s">
        <v>259</v>
      </c>
      <c r="BM1023" s="218" t="s">
        <v>1474</v>
      </c>
    </row>
    <row r="1024" s="2" customFormat="1">
      <c r="A1024" s="41"/>
      <c r="B1024" s="42"/>
      <c r="C1024" s="43"/>
      <c r="D1024" s="220" t="s">
        <v>147</v>
      </c>
      <c r="E1024" s="43"/>
      <c r="F1024" s="221" t="s">
        <v>1473</v>
      </c>
      <c r="G1024" s="43"/>
      <c r="H1024" s="43"/>
      <c r="I1024" s="222"/>
      <c r="J1024" s="43"/>
      <c r="K1024" s="43"/>
      <c r="L1024" s="47"/>
      <c r="M1024" s="223"/>
      <c r="N1024" s="224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20" t="s">
        <v>147</v>
      </c>
      <c r="AU1024" s="20" t="s">
        <v>80</v>
      </c>
    </row>
    <row r="1025" s="14" customFormat="1">
      <c r="A1025" s="14"/>
      <c r="B1025" s="237"/>
      <c r="C1025" s="238"/>
      <c r="D1025" s="220" t="s">
        <v>151</v>
      </c>
      <c r="E1025" s="238"/>
      <c r="F1025" s="240" t="s">
        <v>1475</v>
      </c>
      <c r="G1025" s="238"/>
      <c r="H1025" s="241">
        <v>11.44</v>
      </c>
      <c r="I1025" s="242"/>
      <c r="J1025" s="238"/>
      <c r="K1025" s="238"/>
      <c r="L1025" s="243"/>
      <c r="M1025" s="244"/>
      <c r="N1025" s="245"/>
      <c r="O1025" s="245"/>
      <c r="P1025" s="245"/>
      <c r="Q1025" s="245"/>
      <c r="R1025" s="245"/>
      <c r="S1025" s="245"/>
      <c r="T1025" s="24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7" t="s">
        <v>151</v>
      </c>
      <c r="AU1025" s="247" t="s">
        <v>80</v>
      </c>
      <c r="AV1025" s="14" t="s">
        <v>80</v>
      </c>
      <c r="AW1025" s="14" t="s">
        <v>4</v>
      </c>
      <c r="AX1025" s="14" t="s">
        <v>76</v>
      </c>
      <c r="AY1025" s="247" t="s">
        <v>138</v>
      </c>
    </row>
    <row r="1026" s="2" customFormat="1" ht="16.5" customHeight="1">
      <c r="A1026" s="41"/>
      <c r="B1026" s="42"/>
      <c r="C1026" s="207" t="s">
        <v>1476</v>
      </c>
      <c r="D1026" s="207" t="s">
        <v>140</v>
      </c>
      <c r="E1026" s="208" t="s">
        <v>1477</v>
      </c>
      <c r="F1026" s="209" t="s">
        <v>1478</v>
      </c>
      <c r="G1026" s="210" t="s">
        <v>406</v>
      </c>
      <c r="H1026" s="211">
        <v>12.699999999999999</v>
      </c>
      <c r="I1026" s="212"/>
      <c r="J1026" s="213">
        <f>ROUND(I1026*H1026,2)</f>
        <v>0</v>
      </c>
      <c r="K1026" s="209" t="s">
        <v>144</v>
      </c>
      <c r="L1026" s="47"/>
      <c r="M1026" s="214" t="s">
        <v>19</v>
      </c>
      <c r="N1026" s="215" t="s">
        <v>43</v>
      </c>
      <c r="O1026" s="87"/>
      <c r="P1026" s="216">
        <f>O1026*H1026</f>
        <v>0</v>
      </c>
      <c r="Q1026" s="216">
        <v>0</v>
      </c>
      <c r="R1026" s="216">
        <f>Q1026*H1026</f>
        <v>0</v>
      </c>
      <c r="S1026" s="216">
        <v>0</v>
      </c>
      <c r="T1026" s="217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18" t="s">
        <v>259</v>
      </c>
      <c r="AT1026" s="218" t="s">
        <v>140</v>
      </c>
      <c r="AU1026" s="218" t="s">
        <v>80</v>
      </c>
      <c r="AY1026" s="20" t="s">
        <v>138</v>
      </c>
      <c r="BE1026" s="219">
        <f>IF(N1026="základní",J1026,0)</f>
        <v>0</v>
      </c>
      <c r="BF1026" s="219">
        <f>IF(N1026="snížená",J1026,0)</f>
        <v>0</v>
      </c>
      <c r="BG1026" s="219">
        <f>IF(N1026="zákl. přenesená",J1026,0)</f>
        <v>0</v>
      </c>
      <c r="BH1026" s="219">
        <f>IF(N1026="sníž. přenesená",J1026,0)</f>
        <v>0</v>
      </c>
      <c r="BI1026" s="219">
        <f>IF(N1026="nulová",J1026,0)</f>
        <v>0</v>
      </c>
      <c r="BJ1026" s="20" t="s">
        <v>80</v>
      </c>
      <c r="BK1026" s="219">
        <f>ROUND(I1026*H1026,2)</f>
        <v>0</v>
      </c>
      <c r="BL1026" s="20" t="s">
        <v>259</v>
      </c>
      <c r="BM1026" s="218" t="s">
        <v>1479</v>
      </c>
    </row>
    <row r="1027" s="2" customFormat="1">
      <c r="A1027" s="41"/>
      <c r="B1027" s="42"/>
      <c r="C1027" s="43"/>
      <c r="D1027" s="220" t="s">
        <v>147</v>
      </c>
      <c r="E1027" s="43"/>
      <c r="F1027" s="221" t="s">
        <v>1480</v>
      </c>
      <c r="G1027" s="43"/>
      <c r="H1027" s="43"/>
      <c r="I1027" s="222"/>
      <c r="J1027" s="43"/>
      <c r="K1027" s="43"/>
      <c r="L1027" s="47"/>
      <c r="M1027" s="223"/>
      <c r="N1027" s="224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147</v>
      </c>
      <c r="AU1027" s="20" t="s">
        <v>80</v>
      </c>
    </row>
    <row r="1028" s="2" customFormat="1">
      <c r="A1028" s="41"/>
      <c r="B1028" s="42"/>
      <c r="C1028" s="43"/>
      <c r="D1028" s="225" t="s">
        <v>149</v>
      </c>
      <c r="E1028" s="43"/>
      <c r="F1028" s="226" t="s">
        <v>1481</v>
      </c>
      <c r="G1028" s="43"/>
      <c r="H1028" s="43"/>
      <c r="I1028" s="222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149</v>
      </c>
      <c r="AU1028" s="20" t="s">
        <v>80</v>
      </c>
    </row>
    <row r="1029" s="14" customFormat="1">
      <c r="A1029" s="14"/>
      <c r="B1029" s="237"/>
      <c r="C1029" s="238"/>
      <c r="D1029" s="220" t="s">
        <v>151</v>
      </c>
      <c r="E1029" s="239" t="s">
        <v>19</v>
      </c>
      <c r="F1029" s="240" t="s">
        <v>1482</v>
      </c>
      <c r="G1029" s="238"/>
      <c r="H1029" s="241">
        <v>3.2999999999999998</v>
      </c>
      <c r="I1029" s="242"/>
      <c r="J1029" s="238"/>
      <c r="K1029" s="238"/>
      <c r="L1029" s="243"/>
      <c r="M1029" s="244"/>
      <c r="N1029" s="245"/>
      <c r="O1029" s="245"/>
      <c r="P1029" s="245"/>
      <c r="Q1029" s="245"/>
      <c r="R1029" s="245"/>
      <c r="S1029" s="245"/>
      <c r="T1029" s="246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7" t="s">
        <v>151</v>
      </c>
      <c r="AU1029" s="247" t="s">
        <v>80</v>
      </c>
      <c r="AV1029" s="14" t="s">
        <v>80</v>
      </c>
      <c r="AW1029" s="14" t="s">
        <v>33</v>
      </c>
      <c r="AX1029" s="14" t="s">
        <v>71</v>
      </c>
      <c r="AY1029" s="247" t="s">
        <v>138</v>
      </c>
    </row>
    <row r="1030" s="14" customFormat="1">
      <c r="A1030" s="14"/>
      <c r="B1030" s="237"/>
      <c r="C1030" s="238"/>
      <c r="D1030" s="220" t="s">
        <v>151</v>
      </c>
      <c r="E1030" s="239" t="s">
        <v>19</v>
      </c>
      <c r="F1030" s="240" t="s">
        <v>1483</v>
      </c>
      <c r="G1030" s="238"/>
      <c r="H1030" s="241">
        <v>6.2000000000000002</v>
      </c>
      <c r="I1030" s="242"/>
      <c r="J1030" s="238"/>
      <c r="K1030" s="238"/>
      <c r="L1030" s="243"/>
      <c r="M1030" s="244"/>
      <c r="N1030" s="245"/>
      <c r="O1030" s="245"/>
      <c r="P1030" s="245"/>
      <c r="Q1030" s="245"/>
      <c r="R1030" s="245"/>
      <c r="S1030" s="245"/>
      <c r="T1030" s="24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7" t="s">
        <v>151</v>
      </c>
      <c r="AU1030" s="247" t="s">
        <v>80</v>
      </c>
      <c r="AV1030" s="14" t="s">
        <v>80</v>
      </c>
      <c r="AW1030" s="14" t="s">
        <v>33</v>
      </c>
      <c r="AX1030" s="14" t="s">
        <v>71</v>
      </c>
      <c r="AY1030" s="247" t="s">
        <v>138</v>
      </c>
    </row>
    <row r="1031" s="14" customFormat="1">
      <c r="A1031" s="14"/>
      <c r="B1031" s="237"/>
      <c r="C1031" s="238"/>
      <c r="D1031" s="220" t="s">
        <v>151</v>
      </c>
      <c r="E1031" s="239" t="s">
        <v>19</v>
      </c>
      <c r="F1031" s="240" t="s">
        <v>1484</v>
      </c>
      <c r="G1031" s="238"/>
      <c r="H1031" s="241">
        <v>3.2000000000000002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7" t="s">
        <v>151</v>
      </c>
      <c r="AU1031" s="247" t="s">
        <v>80</v>
      </c>
      <c r="AV1031" s="14" t="s">
        <v>80</v>
      </c>
      <c r="AW1031" s="14" t="s">
        <v>33</v>
      </c>
      <c r="AX1031" s="14" t="s">
        <v>71</v>
      </c>
      <c r="AY1031" s="247" t="s">
        <v>138</v>
      </c>
    </row>
    <row r="1032" s="15" customFormat="1">
      <c r="A1032" s="15"/>
      <c r="B1032" s="248"/>
      <c r="C1032" s="249"/>
      <c r="D1032" s="220" t="s">
        <v>151</v>
      </c>
      <c r="E1032" s="250" t="s">
        <v>19</v>
      </c>
      <c r="F1032" s="251" t="s">
        <v>156</v>
      </c>
      <c r="G1032" s="249"/>
      <c r="H1032" s="252">
        <v>12.699999999999999</v>
      </c>
      <c r="I1032" s="253"/>
      <c r="J1032" s="249"/>
      <c r="K1032" s="249"/>
      <c r="L1032" s="254"/>
      <c r="M1032" s="255"/>
      <c r="N1032" s="256"/>
      <c r="O1032" s="256"/>
      <c r="P1032" s="256"/>
      <c r="Q1032" s="256"/>
      <c r="R1032" s="256"/>
      <c r="S1032" s="256"/>
      <c r="T1032" s="257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8" t="s">
        <v>151</v>
      </c>
      <c r="AU1032" s="258" t="s">
        <v>80</v>
      </c>
      <c r="AV1032" s="15" t="s">
        <v>145</v>
      </c>
      <c r="AW1032" s="15" t="s">
        <v>33</v>
      </c>
      <c r="AX1032" s="15" t="s">
        <v>76</v>
      </c>
      <c r="AY1032" s="258" t="s">
        <v>138</v>
      </c>
    </row>
    <row r="1033" s="2" customFormat="1" ht="21.75" customHeight="1">
      <c r="A1033" s="41"/>
      <c r="B1033" s="42"/>
      <c r="C1033" s="270" t="s">
        <v>1485</v>
      </c>
      <c r="D1033" s="270" t="s">
        <v>511</v>
      </c>
      <c r="E1033" s="271" t="s">
        <v>1486</v>
      </c>
      <c r="F1033" s="272" t="s">
        <v>1487</v>
      </c>
      <c r="G1033" s="273" t="s">
        <v>406</v>
      </c>
      <c r="H1033" s="274">
        <v>13.970000000000001</v>
      </c>
      <c r="I1033" s="275"/>
      <c r="J1033" s="276">
        <f>ROUND(I1033*H1033,2)</f>
        <v>0</v>
      </c>
      <c r="K1033" s="272" t="s">
        <v>144</v>
      </c>
      <c r="L1033" s="277"/>
      <c r="M1033" s="278" t="s">
        <v>19</v>
      </c>
      <c r="N1033" s="279" t="s">
        <v>43</v>
      </c>
      <c r="O1033" s="87"/>
      <c r="P1033" s="216">
        <f>O1033*H1033</f>
        <v>0</v>
      </c>
      <c r="Q1033" s="216">
        <v>0.00031</v>
      </c>
      <c r="R1033" s="216">
        <f>Q1033*H1033</f>
        <v>0.0043306999999999998</v>
      </c>
      <c r="S1033" s="216">
        <v>0</v>
      </c>
      <c r="T1033" s="217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18" t="s">
        <v>384</v>
      </c>
      <c r="AT1033" s="218" t="s">
        <v>511</v>
      </c>
      <c r="AU1033" s="218" t="s">
        <v>80</v>
      </c>
      <c r="AY1033" s="20" t="s">
        <v>138</v>
      </c>
      <c r="BE1033" s="219">
        <f>IF(N1033="základní",J1033,0)</f>
        <v>0</v>
      </c>
      <c r="BF1033" s="219">
        <f>IF(N1033="snížená",J1033,0)</f>
        <v>0</v>
      </c>
      <c r="BG1033" s="219">
        <f>IF(N1033="zákl. přenesená",J1033,0)</f>
        <v>0</v>
      </c>
      <c r="BH1033" s="219">
        <f>IF(N1033="sníž. přenesená",J1033,0)</f>
        <v>0</v>
      </c>
      <c r="BI1033" s="219">
        <f>IF(N1033="nulová",J1033,0)</f>
        <v>0</v>
      </c>
      <c r="BJ1033" s="20" t="s">
        <v>80</v>
      </c>
      <c r="BK1033" s="219">
        <f>ROUND(I1033*H1033,2)</f>
        <v>0</v>
      </c>
      <c r="BL1033" s="20" t="s">
        <v>259</v>
      </c>
      <c r="BM1033" s="218" t="s">
        <v>1488</v>
      </c>
    </row>
    <row r="1034" s="2" customFormat="1">
      <c r="A1034" s="41"/>
      <c r="B1034" s="42"/>
      <c r="C1034" s="43"/>
      <c r="D1034" s="220" t="s">
        <v>147</v>
      </c>
      <c r="E1034" s="43"/>
      <c r="F1034" s="221" t="s">
        <v>1487</v>
      </c>
      <c r="G1034" s="43"/>
      <c r="H1034" s="43"/>
      <c r="I1034" s="222"/>
      <c r="J1034" s="43"/>
      <c r="K1034" s="43"/>
      <c r="L1034" s="47"/>
      <c r="M1034" s="223"/>
      <c r="N1034" s="224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147</v>
      </c>
      <c r="AU1034" s="20" t="s">
        <v>80</v>
      </c>
    </row>
    <row r="1035" s="14" customFormat="1">
      <c r="A1035" s="14"/>
      <c r="B1035" s="237"/>
      <c r="C1035" s="238"/>
      <c r="D1035" s="220" t="s">
        <v>151</v>
      </c>
      <c r="E1035" s="238"/>
      <c r="F1035" s="240" t="s">
        <v>1489</v>
      </c>
      <c r="G1035" s="238"/>
      <c r="H1035" s="241">
        <v>13.970000000000001</v>
      </c>
      <c r="I1035" s="242"/>
      <c r="J1035" s="238"/>
      <c r="K1035" s="238"/>
      <c r="L1035" s="243"/>
      <c r="M1035" s="244"/>
      <c r="N1035" s="245"/>
      <c r="O1035" s="245"/>
      <c r="P1035" s="245"/>
      <c r="Q1035" s="245"/>
      <c r="R1035" s="245"/>
      <c r="S1035" s="245"/>
      <c r="T1035" s="24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7" t="s">
        <v>151</v>
      </c>
      <c r="AU1035" s="247" t="s">
        <v>80</v>
      </c>
      <c r="AV1035" s="14" t="s">
        <v>80</v>
      </c>
      <c r="AW1035" s="14" t="s">
        <v>4</v>
      </c>
      <c r="AX1035" s="14" t="s">
        <v>76</v>
      </c>
      <c r="AY1035" s="247" t="s">
        <v>138</v>
      </c>
    </row>
    <row r="1036" s="2" customFormat="1" ht="33" customHeight="1">
      <c r="A1036" s="41"/>
      <c r="B1036" s="42"/>
      <c r="C1036" s="207" t="s">
        <v>1490</v>
      </c>
      <c r="D1036" s="207" t="s">
        <v>140</v>
      </c>
      <c r="E1036" s="208" t="s">
        <v>1491</v>
      </c>
      <c r="F1036" s="209" t="s">
        <v>1492</v>
      </c>
      <c r="G1036" s="210" t="s">
        <v>202</v>
      </c>
      <c r="H1036" s="211">
        <v>0.0080000000000000002</v>
      </c>
      <c r="I1036" s="212"/>
      <c r="J1036" s="213">
        <f>ROUND(I1036*H1036,2)</f>
        <v>0</v>
      </c>
      <c r="K1036" s="209" t="s">
        <v>144</v>
      </c>
      <c r="L1036" s="47"/>
      <c r="M1036" s="214" t="s">
        <v>19</v>
      </c>
      <c r="N1036" s="215" t="s">
        <v>43</v>
      </c>
      <c r="O1036" s="87"/>
      <c r="P1036" s="216">
        <f>O1036*H1036</f>
        <v>0</v>
      </c>
      <c r="Q1036" s="216">
        <v>0</v>
      </c>
      <c r="R1036" s="216">
        <f>Q1036*H1036</f>
        <v>0</v>
      </c>
      <c r="S1036" s="216">
        <v>0</v>
      </c>
      <c r="T1036" s="217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18" t="s">
        <v>259</v>
      </c>
      <c r="AT1036" s="218" t="s">
        <v>140</v>
      </c>
      <c r="AU1036" s="218" t="s">
        <v>80</v>
      </c>
      <c r="AY1036" s="20" t="s">
        <v>138</v>
      </c>
      <c r="BE1036" s="219">
        <f>IF(N1036="základní",J1036,0)</f>
        <v>0</v>
      </c>
      <c r="BF1036" s="219">
        <f>IF(N1036="snížená",J1036,0)</f>
        <v>0</v>
      </c>
      <c r="BG1036" s="219">
        <f>IF(N1036="zákl. přenesená",J1036,0)</f>
        <v>0</v>
      </c>
      <c r="BH1036" s="219">
        <f>IF(N1036="sníž. přenesená",J1036,0)</f>
        <v>0</v>
      </c>
      <c r="BI1036" s="219">
        <f>IF(N1036="nulová",J1036,0)</f>
        <v>0</v>
      </c>
      <c r="BJ1036" s="20" t="s">
        <v>80</v>
      </c>
      <c r="BK1036" s="219">
        <f>ROUND(I1036*H1036,2)</f>
        <v>0</v>
      </c>
      <c r="BL1036" s="20" t="s">
        <v>259</v>
      </c>
      <c r="BM1036" s="218" t="s">
        <v>1493</v>
      </c>
    </row>
    <row r="1037" s="2" customFormat="1">
      <c r="A1037" s="41"/>
      <c r="B1037" s="42"/>
      <c r="C1037" s="43"/>
      <c r="D1037" s="220" t="s">
        <v>147</v>
      </c>
      <c r="E1037" s="43"/>
      <c r="F1037" s="221" t="s">
        <v>1494</v>
      </c>
      <c r="G1037" s="43"/>
      <c r="H1037" s="43"/>
      <c r="I1037" s="222"/>
      <c r="J1037" s="43"/>
      <c r="K1037" s="43"/>
      <c r="L1037" s="47"/>
      <c r="M1037" s="223"/>
      <c r="N1037" s="22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147</v>
      </c>
      <c r="AU1037" s="20" t="s">
        <v>80</v>
      </c>
    </row>
    <row r="1038" s="2" customFormat="1">
      <c r="A1038" s="41"/>
      <c r="B1038" s="42"/>
      <c r="C1038" s="43"/>
      <c r="D1038" s="225" t="s">
        <v>149</v>
      </c>
      <c r="E1038" s="43"/>
      <c r="F1038" s="226" t="s">
        <v>1495</v>
      </c>
      <c r="G1038" s="43"/>
      <c r="H1038" s="43"/>
      <c r="I1038" s="222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20" t="s">
        <v>149</v>
      </c>
      <c r="AU1038" s="20" t="s">
        <v>80</v>
      </c>
    </row>
    <row r="1039" s="12" customFormat="1" ht="22.8" customHeight="1">
      <c r="A1039" s="12"/>
      <c r="B1039" s="191"/>
      <c r="C1039" s="192"/>
      <c r="D1039" s="193" t="s">
        <v>70</v>
      </c>
      <c r="E1039" s="205" t="s">
        <v>1496</v>
      </c>
      <c r="F1039" s="205" t="s">
        <v>1497</v>
      </c>
      <c r="G1039" s="192"/>
      <c r="H1039" s="192"/>
      <c r="I1039" s="195"/>
      <c r="J1039" s="206">
        <f>BK1039</f>
        <v>0</v>
      </c>
      <c r="K1039" s="192"/>
      <c r="L1039" s="197"/>
      <c r="M1039" s="198"/>
      <c r="N1039" s="199"/>
      <c r="O1039" s="199"/>
      <c r="P1039" s="200">
        <f>SUM(P1040:P1052)</f>
        <v>0</v>
      </c>
      <c r="Q1039" s="199"/>
      <c r="R1039" s="200">
        <f>SUM(R1040:R1052)</f>
        <v>0.09302972000000001</v>
      </c>
      <c r="S1039" s="199"/>
      <c r="T1039" s="201">
        <f>SUM(T1040:T1052)</f>
        <v>0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202" t="s">
        <v>80</v>
      </c>
      <c r="AT1039" s="203" t="s">
        <v>70</v>
      </c>
      <c r="AU1039" s="203" t="s">
        <v>76</v>
      </c>
      <c r="AY1039" s="202" t="s">
        <v>138</v>
      </c>
      <c r="BK1039" s="204">
        <f>SUM(BK1040:BK1052)</f>
        <v>0</v>
      </c>
    </row>
    <row r="1040" s="2" customFormat="1" ht="24.15" customHeight="1">
      <c r="A1040" s="41"/>
      <c r="B1040" s="42"/>
      <c r="C1040" s="207" t="s">
        <v>1498</v>
      </c>
      <c r="D1040" s="207" t="s">
        <v>140</v>
      </c>
      <c r="E1040" s="208" t="s">
        <v>1499</v>
      </c>
      <c r="F1040" s="209" t="s">
        <v>1500</v>
      </c>
      <c r="G1040" s="210" t="s">
        <v>143</v>
      </c>
      <c r="H1040" s="211">
        <v>56.042000000000002</v>
      </c>
      <c r="I1040" s="212"/>
      <c r="J1040" s="213">
        <f>ROUND(I1040*H1040,2)</f>
        <v>0</v>
      </c>
      <c r="K1040" s="209" t="s">
        <v>144</v>
      </c>
      <c r="L1040" s="47"/>
      <c r="M1040" s="214" t="s">
        <v>19</v>
      </c>
      <c r="N1040" s="215" t="s">
        <v>43</v>
      </c>
      <c r="O1040" s="87"/>
      <c r="P1040" s="216">
        <f>O1040*H1040</f>
        <v>0</v>
      </c>
      <c r="Q1040" s="216">
        <v>0.00076000000000000004</v>
      </c>
      <c r="R1040" s="216">
        <f>Q1040*H1040</f>
        <v>0.042591920000000005</v>
      </c>
      <c r="S1040" s="216">
        <v>0</v>
      </c>
      <c r="T1040" s="217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18" t="s">
        <v>259</v>
      </c>
      <c r="AT1040" s="218" t="s">
        <v>140</v>
      </c>
      <c r="AU1040" s="218" t="s">
        <v>80</v>
      </c>
      <c r="AY1040" s="20" t="s">
        <v>138</v>
      </c>
      <c r="BE1040" s="219">
        <f>IF(N1040="základní",J1040,0)</f>
        <v>0</v>
      </c>
      <c r="BF1040" s="219">
        <f>IF(N1040="snížená",J1040,0)</f>
        <v>0</v>
      </c>
      <c r="BG1040" s="219">
        <f>IF(N1040="zákl. přenesená",J1040,0)</f>
        <v>0</v>
      </c>
      <c r="BH1040" s="219">
        <f>IF(N1040="sníž. přenesená",J1040,0)</f>
        <v>0</v>
      </c>
      <c r="BI1040" s="219">
        <f>IF(N1040="nulová",J1040,0)</f>
        <v>0</v>
      </c>
      <c r="BJ1040" s="20" t="s">
        <v>80</v>
      </c>
      <c r="BK1040" s="219">
        <f>ROUND(I1040*H1040,2)</f>
        <v>0</v>
      </c>
      <c r="BL1040" s="20" t="s">
        <v>259</v>
      </c>
      <c r="BM1040" s="218" t="s">
        <v>1501</v>
      </c>
    </row>
    <row r="1041" s="2" customFormat="1">
      <c r="A1041" s="41"/>
      <c r="B1041" s="42"/>
      <c r="C1041" s="43"/>
      <c r="D1041" s="220" t="s">
        <v>147</v>
      </c>
      <c r="E1041" s="43"/>
      <c r="F1041" s="221" t="s">
        <v>1502</v>
      </c>
      <c r="G1041" s="43"/>
      <c r="H1041" s="43"/>
      <c r="I1041" s="222"/>
      <c r="J1041" s="43"/>
      <c r="K1041" s="43"/>
      <c r="L1041" s="47"/>
      <c r="M1041" s="223"/>
      <c r="N1041" s="224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147</v>
      </c>
      <c r="AU1041" s="20" t="s">
        <v>80</v>
      </c>
    </row>
    <row r="1042" s="2" customFormat="1">
      <c r="A1042" s="41"/>
      <c r="B1042" s="42"/>
      <c r="C1042" s="43"/>
      <c r="D1042" s="225" t="s">
        <v>149</v>
      </c>
      <c r="E1042" s="43"/>
      <c r="F1042" s="226" t="s">
        <v>1503</v>
      </c>
      <c r="G1042" s="43"/>
      <c r="H1042" s="43"/>
      <c r="I1042" s="222"/>
      <c r="J1042" s="43"/>
      <c r="K1042" s="43"/>
      <c r="L1042" s="47"/>
      <c r="M1042" s="223"/>
      <c r="N1042" s="224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149</v>
      </c>
      <c r="AU1042" s="20" t="s">
        <v>80</v>
      </c>
    </row>
    <row r="1043" s="2" customFormat="1" ht="16.5" customHeight="1">
      <c r="A1043" s="41"/>
      <c r="B1043" s="42"/>
      <c r="C1043" s="207" t="s">
        <v>1504</v>
      </c>
      <c r="D1043" s="207" t="s">
        <v>140</v>
      </c>
      <c r="E1043" s="208" t="s">
        <v>1505</v>
      </c>
      <c r="F1043" s="209" t="s">
        <v>1506</v>
      </c>
      <c r="G1043" s="210" t="s">
        <v>143</v>
      </c>
      <c r="H1043" s="211">
        <v>56.042000000000002</v>
      </c>
      <c r="I1043" s="212"/>
      <c r="J1043" s="213">
        <f>ROUND(I1043*H1043,2)</f>
        <v>0</v>
      </c>
      <c r="K1043" s="209" t="s">
        <v>144</v>
      </c>
      <c r="L1043" s="47"/>
      <c r="M1043" s="214" t="s">
        <v>19</v>
      </c>
      <c r="N1043" s="215" t="s">
        <v>43</v>
      </c>
      <c r="O1043" s="87"/>
      <c r="P1043" s="216">
        <f>O1043*H1043</f>
        <v>0</v>
      </c>
      <c r="Q1043" s="216">
        <v>0.00089999999999999998</v>
      </c>
      <c r="R1043" s="216">
        <f>Q1043*H1043</f>
        <v>0.050437799999999998</v>
      </c>
      <c r="S1043" s="216">
        <v>0</v>
      </c>
      <c r="T1043" s="217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18" t="s">
        <v>259</v>
      </c>
      <c r="AT1043" s="218" t="s">
        <v>140</v>
      </c>
      <c r="AU1043" s="218" t="s">
        <v>80</v>
      </c>
      <c r="AY1043" s="20" t="s">
        <v>138</v>
      </c>
      <c r="BE1043" s="219">
        <f>IF(N1043="základní",J1043,0)</f>
        <v>0</v>
      </c>
      <c r="BF1043" s="219">
        <f>IF(N1043="snížená",J1043,0)</f>
        <v>0</v>
      </c>
      <c r="BG1043" s="219">
        <f>IF(N1043="zákl. přenesená",J1043,0)</f>
        <v>0</v>
      </c>
      <c r="BH1043" s="219">
        <f>IF(N1043="sníž. přenesená",J1043,0)</f>
        <v>0</v>
      </c>
      <c r="BI1043" s="219">
        <f>IF(N1043="nulová",J1043,0)</f>
        <v>0</v>
      </c>
      <c r="BJ1043" s="20" t="s">
        <v>80</v>
      </c>
      <c r="BK1043" s="219">
        <f>ROUND(I1043*H1043,2)</f>
        <v>0</v>
      </c>
      <c r="BL1043" s="20" t="s">
        <v>259</v>
      </c>
      <c r="BM1043" s="218" t="s">
        <v>1507</v>
      </c>
    </row>
    <row r="1044" s="2" customFormat="1">
      <c r="A1044" s="41"/>
      <c r="B1044" s="42"/>
      <c r="C1044" s="43"/>
      <c r="D1044" s="220" t="s">
        <v>147</v>
      </c>
      <c r="E1044" s="43"/>
      <c r="F1044" s="221" t="s">
        <v>1508</v>
      </c>
      <c r="G1044" s="43"/>
      <c r="H1044" s="43"/>
      <c r="I1044" s="222"/>
      <c r="J1044" s="43"/>
      <c r="K1044" s="43"/>
      <c r="L1044" s="47"/>
      <c r="M1044" s="223"/>
      <c r="N1044" s="224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147</v>
      </c>
      <c r="AU1044" s="20" t="s">
        <v>80</v>
      </c>
    </row>
    <row r="1045" s="2" customFormat="1">
      <c r="A1045" s="41"/>
      <c r="B1045" s="42"/>
      <c r="C1045" s="43"/>
      <c r="D1045" s="225" t="s">
        <v>149</v>
      </c>
      <c r="E1045" s="43"/>
      <c r="F1045" s="226" t="s">
        <v>1509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149</v>
      </c>
      <c r="AU1045" s="20" t="s">
        <v>80</v>
      </c>
    </row>
    <row r="1046" s="13" customFormat="1">
      <c r="A1046" s="13"/>
      <c r="B1046" s="227"/>
      <c r="C1046" s="228"/>
      <c r="D1046" s="220" t="s">
        <v>151</v>
      </c>
      <c r="E1046" s="229" t="s">
        <v>19</v>
      </c>
      <c r="F1046" s="230" t="s">
        <v>708</v>
      </c>
      <c r="G1046" s="228"/>
      <c r="H1046" s="229" t="s">
        <v>19</v>
      </c>
      <c r="I1046" s="231"/>
      <c r="J1046" s="228"/>
      <c r="K1046" s="228"/>
      <c r="L1046" s="232"/>
      <c r="M1046" s="233"/>
      <c r="N1046" s="234"/>
      <c r="O1046" s="234"/>
      <c r="P1046" s="234"/>
      <c r="Q1046" s="234"/>
      <c r="R1046" s="234"/>
      <c r="S1046" s="234"/>
      <c r="T1046" s="23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6" t="s">
        <v>151</v>
      </c>
      <c r="AU1046" s="236" t="s">
        <v>80</v>
      </c>
      <c r="AV1046" s="13" t="s">
        <v>76</v>
      </c>
      <c r="AW1046" s="13" t="s">
        <v>33</v>
      </c>
      <c r="AX1046" s="13" t="s">
        <v>71</v>
      </c>
      <c r="AY1046" s="236" t="s">
        <v>138</v>
      </c>
    </row>
    <row r="1047" s="14" customFormat="1">
      <c r="A1047" s="14"/>
      <c r="B1047" s="237"/>
      <c r="C1047" s="238"/>
      <c r="D1047" s="220" t="s">
        <v>151</v>
      </c>
      <c r="E1047" s="239" t="s">
        <v>19</v>
      </c>
      <c r="F1047" s="240" t="s">
        <v>709</v>
      </c>
      <c r="G1047" s="238"/>
      <c r="H1047" s="241">
        <v>6.258</v>
      </c>
      <c r="I1047" s="242"/>
      <c r="J1047" s="238"/>
      <c r="K1047" s="238"/>
      <c r="L1047" s="243"/>
      <c r="M1047" s="244"/>
      <c r="N1047" s="245"/>
      <c r="O1047" s="245"/>
      <c r="P1047" s="245"/>
      <c r="Q1047" s="245"/>
      <c r="R1047" s="245"/>
      <c r="S1047" s="245"/>
      <c r="T1047" s="24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7" t="s">
        <v>151</v>
      </c>
      <c r="AU1047" s="247" t="s">
        <v>80</v>
      </c>
      <c r="AV1047" s="14" t="s">
        <v>80</v>
      </c>
      <c r="AW1047" s="14" t="s">
        <v>33</v>
      </c>
      <c r="AX1047" s="14" t="s">
        <v>71</v>
      </c>
      <c r="AY1047" s="247" t="s">
        <v>138</v>
      </c>
    </row>
    <row r="1048" s="14" customFormat="1">
      <c r="A1048" s="14"/>
      <c r="B1048" s="237"/>
      <c r="C1048" s="238"/>
      <c r="D1048" s="220" t="s">
        <v>151</v>
      </c>
      <c r="E1048" s="239" t="s">
        <v>19</v>
      </c>
      <c r="F1048" s="240" t="s">
        <v>1510</v>
      </c>
      <c r="G1048" s="238"/>
      <c r="H1048" s="241">
        <v>49.783999999999999</v>
      </c>
      <c r="I1048" s="242"/>
      <c r="J1048" s="238"/>
      <c r="K1048" s="238"/>
      <c r="L1048" s="243"/>
      <c r="M1048" s="244"/>
      <c r="N1048" s="245"/>
      <c r="O1048" s="245"/>
      <c r="P1048" s="245"/>
      <c r="Q1048" s="245"/>
      <c r="R1048" s="245"/>
      <c r="S1048" s="245"/>
      <c r="T1048" s="24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7" t="s">
        <v>151</v>
      </c>
      <c r="AU1048" s="247" t="s">
        <v>80</v>
      </c>
      <c r="AV1048" s="14" t="s">
        <v>80</v>
      </c>
      <c r="AW1048" s="14" t="s">
        <v>33</v>
      </c>
      <c r="AX1048" s="14" t="s">
        <v>71</v>
      </c>
      <c r="AY1048" s="247" t="s">
        <v>138</v>
      </c>
    </row>
    <row r="1049" s="15" customFormat="1">
      <c r="A1049" s="15"/>
      <c r="B1049" s="248"/>
      <c r="C1049" s="249"/>
      <c r="D1049" s="220" t="s">
        <v>151</v>
      </c>
      <c r="E1049" s="250" t="s">
        <v>19</v>
      </c>
      <c r="F1049" s="251" t="s">
        <v>156</v>
      </c>
      <c r="G1049" s="249"/>
      <c r="H1049" s="252">
        <v>56.042000000000002</v>
      </c>
      <c r="I1049" s="253"/>
      <c r="J1049" s="249"/>
      <c r="K1049" s="249"/>
      <c r="L1049" s="254"/>
      <c r="M1049" s="255"/>
      <c r="N1049" s="256"/>
      <c r="O1049" s="256"/>
      <c r="P1049" s="256"/>
      <c r="Q1049" s="256"/>
      <c r="R1049" s="256"/>
      <c r="S1049" s="256"/>
      <c r="T1049" s="257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8" t="s">
        <v>151</v>
      </c>
      <c r="AU1049" s="258" t="s">
        <v>80</v>
      </c>
      <c r="AV1049" s="15" t="s">
        <v>145</v>
      </c>
      <c r="AW1049" s="15" t="s">
        <v>33</v>
      </c>
      <c r="AX1049" s="15" t="s">
        <v>76</v>
      </c>
      <c r="AY1049" s="258" t="s">
        <v>138</v>
      </c>
    </row>
    <row r="1050" s="2" customFormat="1" ht="33" customHeight="1">
      <c r="A1050" s="41"/>
      <c r="B1050" s="42"/>
      <c r="C1050" s="207" t="s">
        <v>1511</v>
      </c>
      <c r="D1050" s="207" t="s">
        <v>140</v>
      </c>
      <c r="E1050" s="208" t="s">
        <v>1512</v>
      </c>
      <c r="F1050" s="209" t="s">
        <v>1513</v>
      </c>
      <c r="G1050" s="210" t="s">
        <v>202</v>
      </c>
      <c r="H1050" s="211">
        <v>0.092999999999999999</v>
      </c>
      <c r="I1050" s="212"/>
      <c r="J1050" s="213">
        <f>ROUND(I1050*H1050,2)</f>
        <v>0</v>
      </c>
      <c r="K1050" s="209" t="s">
        <v>144</v>
      </c>
      <c r="L1050" s="47"/>
      <c r="M1050" s="214" t="s">
        <v>19</v>
      </c>
      <c r="N1050" s="215" t="s">
        <v>43</v>
      </c>
      <c r="O1050" s="87"/>
      <c r="P1050" s="216">
        <f>O1050*H1050</f>
        <v>0</v>
      </c>
      <c r="Q1050" s="216">
        <v>0</v>
      </c>
      <c r="R1050" s="216">
        <f>Q1050*H1050</f>
        <v>0</v>
      </c>
      <c r="S1050" s="216">
        <v>0</v>
      </c>
      <c r="T1050" s="217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18" t="s">
        <v>259</v>
      </c>
      <c r="AT1050" s="218" t="s">
        <v>140</v>
      </c>
      <c r="AU1050" s="218" t="s">
        <v>80</v>
      </c>
      <c r="AY1050" s="20" t="s">
        <v>138</v>
      </c>
      <c r="BE1050" s="219">
        <f>IF(N1050="základní",J1050,0)</f>
        <v>0</v>
      </c>
      <c r="BF1050" s="219">
        <f>IF(N1050="snížená",J1050,0)</f>
        <v>0</v>
      </c>
      <c r="BG1050" s="219">
        <f>IF(N1050="zákl. přenesená",J1050,0)</f>
        <v>0</v>
      </c>
      <c r="BH1050" s="219">
        <f>IF(N1050="sníž. přenesená",J1050,0)</f>
        <v>0</v>
      </c>
      <c r="BI1050" s="219">
        <f>IF(N1050="nulová",J1050,0)</f>
        <v>0</v>
      </c>
      <c r="BJ1050" s="20" t="s">
        <v>80</v>
      </c>
      <c r="BK1050" s="219">
        <f>ROUND(I1050*H1050,2)</f>
        <v>0</v>
      </c>
      <c r="BL1050" s="20" t="s">
        <v>259</v>
      </c>
      <c r="BM1050" s="218" t="s">
        <v>1514</v>
      </c>
    </row>
    <row r="1051" s="2" customFormat="1">
      <c r="A1051" s="41"/>
      <c r="B1051" s="42"/>
      <c r="C1051" s="43"/>
      <c r="D1051" s="220" t="s">
        <v>147</v>
      </c>
      <c r="E1051" s="43"/>
      <c r="F1051" s="221" t="s">
        <v>1515</v>
      </c>
      <c r="G1051" s="43"/>
      <c r="H1051" s="43"/>
      <c r="I1051" s="222"/>
      <c r="J1051" s="43"/>
      <c r="K1051" s="43"/>
      <c r="L1051" s="47"/>
      <c r="M1051" s="223"/>
      <c r="N1051" s="22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147</v>
      </c>
      <c r="AU1051" s="20" t="s">
        <v>80</v>
      </c>
    </row>
    <row r="1052" s="2" customFormat="1">
      <c r="A1052" s="41"/>
      <c r="B1052" s="42"/>
      <c r="C1052" s="43"/>
      <c r="D1052" s="225" t="s">
        <v>149</v>
      </c>
      <c r="E1052" s="43"/>
      <c r="F1052" s="226" t="s">
        <v>1516</v>
      </c>
      <c r="G1052" s="43"/>
      <c r="H1052" s="43"/>
      <c r="I1052" s="222"/>
      <c r="J1052" s="43"/>
      <c r="K1052" s="43"/>
      <c r="L1052" s="47"/>
      <c r="M1052" s="223"/>
      <c r="N1052" s="224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149</v>
      </c>
      <c r="AU1052" s="20" t="s">
        <v>80</v>
      </c>
    </row>
    <row r="1053" s="12" customFormat="1" ht="22.8" customHeight="1">
      <c r="A1053" s="12"/>
      <c r="B1053" s="191"/>
      <c r="C1053" s="192"/>
      <c r="D1053" s="193" t="s">
        <v>70</v>
      </c>
      <c r="E1053" s="205" t="s">
        <v>1517</v>
      </c>
      <c r="F1053" s="205" t="s">
        <v>1518</v>
      </c>
      <c r="G1053" s="192"/>
      <c r="H1053" s="192"/>
      <c r="I1053" s="195"/>
      <c r="J1053" s="206">
        <f>BK1053</f>
        <v>0</v>
      </c>
      <c r="K1053" s="192"/>
      <c r="L1053" s="197"/>
      <c r="M1053" s="198"/>
      <c r="N1053" s="199"/>
      <c r="O1053" s="199"/>
      <c r="P1053" s="200">
        <f>SUM(P1054:P1079)</f>
        <v>0</v>
      </c>
      <c r="Q1053" s="199"/>
      <c r="R1053" s="200">
        <f>SUM(R1054:R1079)</f>
        <v>0.037459199999999998</v>
      </c>
      <c r="S1053" s="199"/>
      <c r="T1053" s="201">
        <f>SUM(T1054:T1079)</f>
        <v>0</v>
      </c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R1053" s="202" t="s">
        <v>80</v>
      </c>
      <c r="AT1053" s="203" t="s">
        <v>70</v>
      </c>
      <c r="AU1053" s="203" t="s">
        <v>76</v>
      </c>
      <c r="AY1053" s="202" t="s">
        <v>138</v>
      </c>
      <c r="BK1053" s="204">
        <f>SUM(BK1054:BK1079)</f>
        <v>0</v>
      </c>
    </row>
    <row r="1054" s="2" customFormat="1" ht="16.5" customHeight="1">
      <c r="A1054" s="41"/>
      <c r="B1054" s="42"/>
      <c r="C1054" s="207" t="s">
        <v>1519</v>
      </c>
      <c r="D1054" s="207" t="s">
        <v>140</v>
      </c>
      <c r="E1054" s="208" t="s">
        <v>1520</v>
      </c>
      <c r="F1054" s="209" t="s">
        <v>1521</v>
      </c>
      <c r="G1054" s="210" t="s">
        <v>143</v>
      </c>
      <c r="H1054" s="211">
        <v>1.6000000000000001</v>
      </c>
      <c r="I1054" s="212"/>
      <c r="J1054" s="213">
        <f>ROUND(I1054*H1054,2)</f>
        <v>0</v>
      </c>
      <c r="K1054" s="209" t="s">
        <v>144</v>
      </c>
      <c r="L1054" s="47"/>
      <c r="M1054" s="214" t="s">
        <v>19</v>
      </c>
      <c r="N1054" s="215" t="s">
        <v>43</v>
      </c>
      <c r="O1054" s="87"/>
      <c r="P1054" s="216">
        <f>O1054*H1054</f>
        <v>0</v>
      </c>
      <c r="Q1054" s="216">
        <v>0</v>
      </c>
      <c r="R1054" s="216">
        <f>Q1054*H1054</f>
        <v>0</v>
      </c>
      <c r="S1054" s="216">
        <v>0</v>
      </c>
      <c r="T1054" s="217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18" t="s">
        <v>259</v>
      </c>
      <c r="AT1054" s="218" t="s">
        <v>140</v>
      </c>
      <c r="AU1054" s="218" t="s">
        <v>80</v>
      </c>
      <c r="AY1054" s="20" t="s">
        <v>138</v>
      </c>
      <c r="BE1054" s="219">
        <f>IF(N1054="základní",J1054,0)</f>
        <v>0</v>
      </c>
      <c r="BF1054" s="219">
        <f>IF(N1054="snížená",J1054,0)</f>
        <v>0</v>
      </c>
      <c r="BG1054" s="219">
        <f>IF(N1054="zákl. přenesená",J1054,0)</f>
        <v>0</v>
      </c>
      <c r="BH1054" s="219">
        <f>IF(N1054="sníž. přenesená",J1054,0)</f>
        <v>0</v>
      </c>
      <c r="BI1054" s="219">
        <f>IF(N1054="nulová",J1054,0)</f>
        <v>0</v>
      </c>
      <c r="BJ1054" s="20" t="s">
        <v>80</v>
      </c>
      <c r="BK1054" s="219">
        <f>ROUND(I1054*H1054,2)</f>
        <v>0</v>
      </c>
      <c r="BL1054" s="20" t="s">
        <v>259</v>
      </c>
      <c r="BM1054" s="218" t="s">
        <v>1522</v>
      </c>
    </row>
    <row r="1055" s="2" customFormat="1">
      <c r="A1055" s="41"/>
      <c r="B1055" s="42"/>
      <c r="C1055" s="43"/>
      <c r="D1055" s="220" t="s">
        <v>147</v>
      </c>
      <c r="E1055" s="43"/>
      <c r="F1055" s="221" t="s">
        <v>1523</v>
      </c>
      <c r="G1055" s="43"/>
      <c r="H1055" s="43"/>
      <c r="I1055" s="222"/>
      <c r="J1055" s="43"/>
      <c r="K1055" s="43"/>
      <c r="L1055" s="47"/>
      <c r="M1055" s="223"/>
      <c r="N1055" s="224"/>
      <c r="O1055" s="87"/>
      <c r="P1055" s="87"/>
      <c r="Q1055" s="87"/>
      <c r="R1055" s="87"/>
      <c r="S1055" s="87"/>
      <c r="T1055" s="88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T1055" s="20" t="s">
        <v>147</v>
      </c>
      <c r="AU1055" s="20" t="s">
        <v>80</v>
      </c>
    </row>
    <row r="1056" s="2" customFormat="1">
      <c r="A1056" s="41"/>
      <c r="B1056" s="42"/>
      <c r="C1056" s="43"/>
      <c r="D1056" s="225" t="s">
        <v>149</v>
      </c>
      <c r="E1056" s="43"/>
      <c r="F1056" s="226" t="s">
        <v>1524</v>
      </c>
      <c r="G1056" s="43"/>
      <c r="H1056" s="43"/>
      <c r="I1056" s="222"/>
      <c r="J1056" s="43"/>
      <c r="K1056" s="43"/>
      <c r="L1056" s="47"/>
      <c r="M1056" s="223"/>
      <c r="N1056" s="224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149</v>
      </c>
      <c r="AU1056" s="20" t="s">
        <v>80</v>
      </c>
    </row>
    <row r="1057" s="2" customFormat="1" ht="16.5" customHeight="1">
      <c r="A1057" s="41"/>
      <c r="B1057" s="42"/>
      <c r="C1057" s="207" t="s">
        <v>1525</v>
      </c>
      <c r="D1057" s="207" t="s">
        <v>140</v>
      </c>
      <c r="E1057" s="208" t="s">
        <v>1526</v>
      </c>
      <c r="F1057" s="209" t="s">
        <v>1527</v>
      </c>
      <c r="G1057" s="210" t="s">
        <v>143</v>
      </c>
      <c r="H1057" s="211">
        <v>1.6000000000000001</v>
      </c>
      <c r="I1057" s="212"/>
      <c r="J1057" s="213">
        <f>ROUND(I1057*H1057,2)</f>
        <v>0</v>
      </c>
      <c r="K1057" s="209" t="s">
        <v>144</v>
      </c>
      <c r="L1057" s="47"/>
      <c r="M1057" s="214" t="s">
        <v>19</v>
      </c>
      <c r="N1057" s="215" t="s">
        <v>43</v>
      </c>
      <c r="O1057" s="87"/>
      <c r="P1057" s="216">
        <f>O1057*H1057</f>
        <v>0</v>
      </c>
      <c r="Q1057" s="216">
        <v>0.00029999999999999997</v>
      </c>
      <c r="R1057" s="216">
        <f>Q1057*H1057</f>
        <v>0.00047999999999999996</v>
      </c>
      <c r="S1057" s="216">
        <v>0</v>
      </c>
      <c r="T1057" s="217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18" t="s">
        <v>259</v>
      </c>
      <c r="AT1057" s="218" t="s">
        <v>140</v>
      </c>
      <c r="AU1057" s="218" t="s">
        <v>80</v>
      </c>
      <c r="AY1057" s="20" t="s">
        <v>138</v>
      </c>
      <c r="BE1057" s="219">
        <f>IF(N1057="základní",J1057,0)</f>
        <v>0</v>
      </c>
      <c r="BF1057" s="219">
        <f>IF(N1057="snížená",J1057,0)</f>
        <v>0</v>
      </c>
      <c r="BG1057" s="219">
        <f>IF(N1057="zákl. přenesená",J1057,0)</f>
        <v>0</v>
      </c>
      <c r="BH1057" s="219">
        <f>IF(N1057="sníž. přenesená",J1057,0)</f>
        <v>0</v>
      </c>
      <c r="BI1057" s="219">
        <f>IF(N1057="nulová",J1057,0)</f>
        <v>0</v>
      </c>
      <c r="BJ1057" s="20" t="s">
        <v>80</v>
      </c>
      <c r="BK1057" s="219">
        <f>ROUND(I1057*H1057,2)</f>
        <v>0</v>
      </c>
      <c r="BL1057" s="20" t="s">
        <v>259</v>
      </c>
      <c r="BM1057" s="218" t="s">
        <v>1528</v>
      </c>
    </row>
    <row r="1058" s="2" customFormat="1">
      <c r="A1058" s="41"/>
      <c r="B1058" s="42"/>
      <c r="C1058" s="43"/>
      <c r="D1058" s="220" t="s">
        <v>147</v>
      </c>
      <c r="E1058" s="43"/>
      <c r="F1058" s="221" t="s">
        <v>1529</v>
      </c>
      <c r="G1058" s="43"/>
      <c r="H1058" s="43"/>
      <c r="I1058" s="222"/>
      <c r="J1058" s="43"/>
      <c r="K1058" s="43"/>
      <c r="L1058" s="47"/>
      <c r="M1058" s="223"/>
      <c r="N1058" s="224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147</v>
      </c>
      <c r="AU1058" s="20" t="s">
        <v>80</v>
      </c>
    </row>
    <row r="1059" s="2" customFormat="1">
      <c r="A1059" s="41"/>
      <c r="B1059" s="42"/>
      <c r="C1059" s="43"/>
      <c r="D1059" s="225" t="s">
        <v>149</v>
      </c>
      <c r="E1059" s="43"/>
      <c r="F1059" s="226" t="s">
        <v>1530</v>
      </c>
      <c r="G1059" s="43"/>
      <c r="H1059" s="43"/>
      <c r="I1059" s="222"/>
      <c r="J1059" s="43"/>
      <c r="K1059" s="43"/>
      <c r="L1059" s="47"/>
      <c r="M1059" s="223"/>
      <c r="N1059" s="224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149</v>
      </c>
      <c r="AU1059" s="20" t="s">
        <v>80</v>
      </c>
    </row>
    <row r="1060" s="2" customFormat="1" ht="24.15" customHeight="1">
      <c r="A1060" s="41"/>
      <c r="B1060" s="42"/>
      <c r="C1060" s="207" t="s">
        <v>1531</v>
      </c>
      <c r="D1060" s="207" t="s">
        <v>140</v>
      </c>
      <c r="E1060" s="208" t="s">
        <v>1532</v>
      </c>
      <c r="F1060" s="209" t="s">
        <v>1533</v>
      </c>
      <c r="G1060" s="210" t="s">
        <v>304</v>
      </c>
      <c r="H1060" s="211">
        <v>4</v>
      </c>
      <c r="I1060" s="212"/>
      <c r="J1060" s="213">
        <f>ROUND(I1060*H1060,2)</f>
        <v>0</v>
      </c>
      <c r="K1060" s="209" t="s">
        <v>144</v>
      </c>
      <c r="L1060" s="47"/>
      <c r="M1060" s="214" t="s">
        <v>19</v>
      </c>
      <c r="N1060" s="215" t="s">
        <v>43</v>
      </c>
      <c r="O1060" s="87"/>
      <c r="P1060" s="216">
        <f>O1060*H1060</f>
        <v>0</v>
      </c>
      <c r="Q1060" s="216">
        <v>0.0021800000000000001</v>
      </c>
      <c r="R1060" s="216">
        <f>Q1060*H1060</f>
        <v>0.0087200000000000003</v>
      </c>
      <c r="S1060" s="216">
        <v>0</v>
      </c>
      <c r="T1060" s="217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18" t="s">
        <v>259</v>
      </c>
      <c r="AT1060" s="218" t="s">
        <v>140</v>
      </c>
      <c r="AU1060" s="218" t="s">
        <v>80</v>
      </c>
      <c r="AY1060" s="20" t="s">
        <v>138</v>
      </c>
      <c r="BE1060" s="219">
        <f>IF(N1060="základní",J1060,0)</f>
        <v>0</v>
      </c>
      <c r="BF1060" s="219">
        <f>IF(N1060="snížená",J1060,0)</f>
        <v>0</v>
      </c>
      <c r="BG1060" s="219">
        <f>IF(N1060="zákl. přenesená",J1060,0)</f>
        <v>0</v>
      </c>
      <c r="BH1060" s="219">
        <f>IF(N1060="sníž. přenesená",J1060,0)</f>
        <v>0</v>
      </c>
      <c r="BI1060" s="219">
        <f>IF(N1060="nulová",J1060,0)</f>
        <v>0</v>
      </c>
      <c r="BJ1060" s="20" t="s">
        <v>80</v>
      </c>
      <c r="BK1060" s="219">
        <f>ROUND(I1060*H1060,2)</f>
        <v>0</v>
      </c>
      <c r="BL1060" s="20" t="s">
        <v>259</v>
      </c>
      <c r="BM1060" s="218" t="s">
        <v>1534</v>
      </c>
    </row>
    <row r="1061" s="2" customFormat="1">
      <c r="A1061" s="41"/>
      <c r="B1061" s="42"/>
      <c r="C1061" s="43"/>
      <c r="D1061" s="220" t="s">
        <v>147</v>
      </c>
      <c r="E1061" s="43"/>
      <c r="F1061" s="221" t="s">
        <v>1535</v>
      </c>
      <c r="G1061" s="43"/>
      <c r="H1061" s="43"/>
      <c r="I1061" s="222"/>
      <c r="J1061" s="43"/>
      <c r="K1061" s="43"/>
      <c r="L1061" s="47"/>
      <c r="M1061" s="223"/>
      <c r="N1061" s="224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147</v>
      </c>
      <c r="AU1061" s="20" t="s">
        <v>80</v>
      </c>
    </row>
    <row r="1062" s="2" customFormat="1">
      <c r="A1062" s="41"/>
      <c r="B1062" s="42"/>
      <c r="C1062" s="43"/>
      <c r="D1062" s="225" t="s">
        <v>149</v>
      </c>
      <c r="E1062" s="43"/>
      <c r="F1062" s="226" t="s">
        <v>1536</v>
      </c>
      <c r="G1062" s="43"/>
      <c r="H1062" s="43"/>
      <c r="I1062" s="222"/>
      <c r="J1062" s="43"/>
      <c r="K1062" s="43"/>
      <c r="L1062" s="47"/>
      <c r="M1062" s="223"/>
      <c r="N1062" s="224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149</v>
      </c>
      <c r="AU1062" s="20" t="s">
        <v>80</v>
      </c>
    </row>
    <row r="1063" s="2" customFormat="1" ht="33" customHeight="1">
      <c r="A1063" s="41"/>
      <c r="B1063" s="42"/>
      <c r="C1063" s="207" t="s">
        <v>1537</v>
      </c>
      <c r="D1063" s="207" t="s">
        <v>140</v>
      </c>
      <c r="E1063" s="208" t="s">
        <v>1538</v>
      </c>
      <c r="F1063" s="209" t="s">
        <v>1539</v>
      </c>
      <c r="G1063" s="210" t="s">
        <v>143</v>
      </c>
      <c r="H1063" s="211">
        <v>1.6000000000000001</v>
      </c>
      <c r="I1063" s="212"/>
      <c r="J1063" s="213">
        <f>ROUND(I1063*H1063,2)</f>
        <v>0</v>
      </c>
      <c r="K1063" s="209" t="s">
        <v>144</v>
      </c>
      <c r="L1063" s="47"/>
      <c r="M1063" s="214" t="s">
        <v>19</v>
      </c>
      <c r="N1063" s="215" t="s">
        <v>43</v>
      </c>
      <c r="O1063" s="87"/>
      <c r="P1063" s="216">
        <f>O1063*H1063</f>
        <v>0</v>
      </c>
      <c r="Q1063" s="216">
        <v>0.0053800000000000002</v>
      </c>
      <c r="R1063" s="216">
        <f>Q1063*H1063</f>
        <v>0.0086080000000000011</v>
      </c>
      <c r="S1063" s="216">
        <v>0</v>
      </c>
      <c r="T1063" s="217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18" t="s">
        <v>259</v>
      </c>
      <c r="AT1063" s="218" t="s">
        <v>140</v>
      </c>
      <c r="AU1063" s="218" t="s">
        <v>80</v>
      </c>
      <c r="AY1063" s="20" t="s">
        <v>138</v>
      </c>
      <c r="BE1063" s="219">
        <f>IF(N1063="základní",J1063,0)</f>
        <v>0</v>
      </c>
      <c r="BF1063" s="219">
        <f>IF(N1063="snížená",J1063,0)</f>
        <v>0</v>
      </c>
      <c r="BG1063" s="219">
        <f>IF(N1063="zákl. přenesená",J1063,0)</f>
        <v>0</v>
      </c>
      <c r="BH1063" s="219">
        <f>IF(N1063="sníž. přenesená",J1063,0)</f>
        <v>0</v>
      </c>
      <c r="BI1063" s="219">
        <f>IF(N1063="nulová",J1063,0)</f>
        <v>0</v>
      </c>
      <c r="BJ1063" s="20" t="s">
        <v>80</v>
      </c>
      <c r="BK1063" s="219">
        <f>ROUND(I1063*H1063,2)</f>
        <v>0</v>
      </c>
      <c r="BL1063" s="20" t="s">
        <v>259</v>
      </c>
      <c r="BM1063" s="218" t="s">
        <v>1540</v>
      </c>
    </row>
    <row r="1064" s="2" customFormat="1">
      <c r="A1064" s="41"/>
      <c r="B1064" s="42"/>
      <c r="C1064" s="43"/>
      <c r="D1064" s="220" t="s">
        <v>147</v>
      </c>
      <c r="E1064" s="43"/>
      <c r="F1064" s="221" t="s">
        <v>1541</v>
      </c>
      <c r="G1064" s="43"/>
      <c r="H1064" s="43"/>
      <c r="I1064" s="222"/>
      <c r="J1064" s="43"/>
      <c r="K1064" s="43"/>
      <c r="L1064" s="47"/>
      <c r="M1064" s="223"/>
      <c r="N1064" s="224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147</v>
      </c>
      <c r="AU1064" s="20" t="s">
        <v>80</v>
      </c>
    </row>
    <row r="1065" s="2" customFormat="1">
      <c r="A1065" s="41"/>
      <c r="B1065" s="42"/>
      <c r="C1065" s="43"/>
      <c r="D1065" s="225" t="s">
        <v>149</v>
      </c>
      <c r="E1065" s="43"/>
      <c r="F1065" s="226" t="s">
        <v>1542</v>
      </c>
      <c r="G1065" s="43"/>
      <c r="H1065" s="43"/>
      <c r="I1065" s="222"/>
      <c r="J1065" s="43"/>
      <c r="K1065" s="43"/>
      <c r="L1065" s="47"/>
      <c r="M1065" s="223"/>
      <c r="N1065" s="224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149</v>
      </c>
      <c r="AU1065" s="20" t="s">
        <v>80</v>
      </c>
    </row>
    <row r="1066" s="13" customFormat="1">
      <c r="A1066" s="13"/>
      <c r="B1066" s="227"/>
      <c r="C1066" s="228"/>
      <c r="D1066" s="220" t="s">
        <v>151</v>
      </c>
      <c r="E1066" s="229" t="s">
        <v>19</v>
      </c>
      <c r="F1066" s="230" t="s">
        <v>1543</v>
      </c>
      <c r="G1066" s="228"/>
      <c r="H1066" s="229" t="s">
        <v>19</v>
      </c>
      <c r="I1066" s="231"/>
      <c r="J1066" s="228"/>
      <c r="K1066" s="228"/>
      <c r="L1066" s="232"/>
      <c r="M1066" s="233"/>
      <c r="N1066" s="234"/>
      <c r="O1066" s="234"/>
      <c r="P1066" s="234"/>
      <c r="Q1066" s="234"/>
      <c r="R1066" s="234"/>
      <c r="S1066" s="234"/>
      <c r="T1066" s="23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6" t="s">
        <v>151</v>
      </c>
      <c r="AU1066" s="236" t="s">
        <v>80</v>
      </c>
      <c r="AV1066" s="13" t="s">
        <v>76</v>
      </c>
      <c r="AW1066" s="13" t="s">
        <v>33</v>
      </c>
      <c r="AX1066" s="13" t="s">
        <v>71</v>
      </c>
      <c r="AY1066" s="236" t="s">
        <v>138</v>
      </c>
    </row>
    <row r="1067" s="14" customFormat="1">
      <c r="A1067" s="14"/>
      <c r="B1067" s="237"/>
      <c r="C1067" s="238"/>
      <c r="D1067" s="220" t="s">
        <v>151</v>
      </c>
      <c r="E1067" s="239" t="s">
        <v>19</v>
      </c>
      <c r="F1067" s="240" t="s">
        <v>1544</v>
      </c>
      <c r="G1067" s="238"/>
      <c r="H1067" s="241">
        <v>1.6000000000000001</v>
      </c>
      <c r="I1067" s="242"/>
      <c r="J1067" s="238"/>
      <c r="K1067" s="238"/>
      <c r="L1067" s="243"/>
      <c r="M1067" s="244"/>
      <c r="N1067" s="245"/>
      <c r="O1067" s="245"/>
      <c r="P1067" s="245"/>
      <c r="Q1067" s="245"/>
      <c r="R1067" s="245"/>
      <c r="S1067" s="245"/>
      <c r="T1067" s="24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7" t="s">
        <v>151</v>
      </c>
      <c r="AU1067" s="247" t="s">
        <v>80</v>
      </c>
      <c r="AV1067" s="14" t="s">
        <v>80</v>
      </c>
      <c r="AW1067" s="14" t="s">
        <v>33</v>
      </c>
      <c r="AX1067" s="14" t="s">
        <v>76</v>
      </c>
      <c r="AY1067" s="247" t="s">
        <v>138</v>
      </c>
    </row>
    <row r="1068" s="2" customFormat="1" ht="24.15" customHeight="1">
      <c r="A1068" s="41"/>
      <c r="B1068" s="42"/>
      <c r="C1068" s="270" t="s">
        <v>1545</v>
      </c>
      <c r="D1068" s="270" t="s">
        <v>511</v>
      </c>
      <c r="E1068" s="271" t="s">
        <v>1546</v>
      </c>
      <c r="F1068" s="272" t="s">
        <v>1547</v>
      </c>
      <c r="G1068" s="273" t="s">
        <v>143</v>
      </c>
      <c r="H1068" s="274">
        <v>1.76</v>
      </c>
      <c r="I1068" s="275"/>
      <c r="J1068" s="276">
        <f>ROUND(I1068*H1068,2)</f>
        <v>0</v>
      </c>
      <c r="K1068" s="272" t="s">
        <v>144</v>
      </c>
      <c r="L1068" s="277"/>
      <c r="M1068" s="278" t="s">
        <v>19</v>
      </c>
      <c r="N1068" s="279" t="s">
        <v>43</v>
      </c>
      <c r="O1068" s="87"/>
      <c r="P1068" s="216">
        <f>O1068*H1068</f>
        <v>0</v>
      </c>
      <c r="Q1068" s="216">
        <v>0.01112</v>
      </c>
      <c r="R1068" s="216">
        <f>Q1068*H1068</f>
        <v>0.0195712</v>
      </c>
      <c r="S1068" s="216">
        <v>0</v>
      </c>
      <c r="T1068" s="217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18" t="s">
        <v>384</v>
      </c>
      <c r="AT1068" s="218" t="s">
        <v>511</v>
      </c>
      <c r="AU1068" s="218" t="s">
        <v>80</v>
      </c>
      <c r="AY1068" s="20" t="s">
        <v>138</v>
      </c>
      <c r="BE1068" s="219">
        <f>IF(N1068="základní",J1068,0)</f>
        <v>0</v>
      </c>
      <c r="BF1068" s="219">
        <f>IF(N1068="snížená",J1068,0)</f>
        <v>0</v>
      </c>
      <c r="BG1068" s="219">
        <f>IF(N1068="zákl. přenesená",J1068,0)</f>
        <v>0</v>
      </c>
      <c r="BH1068" s="219">
        <f>IF(N1068="sníž. přenesená",J1068,0)</f>
        <v>0</v>
      </c>
      <c r="BI1068" s="219">
        <f>IF(N1068="nulová",J1068,0)</f>
        <v>0</v>
      </c>
      <c r="BJ1068" s="20" t="s">
        <v>80</v>
      </c>
      <c r="BK1068" s="219">
        <f>ROUND(I1068*H1068,2)</f>
        <v>0</v>
      </c>
      <c r="BL1068" s="20" t="s">
        <v>259</v>
      </c>
      <c r="BM1068" s="218" t="s">
        <v>1548</v>
      </c>
    </row>
    <row r="1069" s="2" customFormat="1">
      <c r="A1069" s="41"/>
      <c r="B1069" s="42"/>
      <c r="C1069" s="43"/>
      <c r="D1069" s="220" t="s">
        <v>147</v>
      </c>
      <c r="E1069" s="43"/>
      <c r="F1069" s="221" t="s">
        <v>1547</v>
      </c>
      <c r="G1069" s="43"/>
      <c r="H1069" s="43"/>
      <c r="I1069" s="222"/>
      <c r="J1069" s="43"/>
      <c r="K1069" s="43"/>
      <c r="L1069" s="47"/>
      <c r="M1069" s="223"/>
      <c r="N1069" s="224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147</v>
      </c>
      <c r="AU1069" s="20" t="s">
        <v>80</v>
      </c>
    </row>
    <row r="1070" s="14" customFormat="1">
      <c r="A1070" s="14"/>
      <c r="B1070" s="237"/>
      <c r="C1070" s="238"/>
      <c r="D1070" s="220" t="s">
        <v>151</v>
      </c>
      <c r="E1070" s="238"/>
      <c r="F1070" s="240" t="s">
        <v>1549</v>
      </c>
      <c r="G1070" s="238"/>
      <c r="H1070" s="241">
        <v>1.76</v>
      </c>
      <c r="I1070" s="242"/>
      <c r="J1070" s="238"/>
      <c r="K1070" s="238"/>
      <c r="L1070" s="243"/>
      <c r="M1070" s="244"/>
      <c r="N1070" s="245"/>
      <c r="O1070" s="245"/>
      <c r="P1070" s="245"/>
      <c r="Q1070" s="245"/>
      <c r="R1070" s="245"/>
      <c r="S1070" s="245"/>
      <c r="T1070" s="24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7" t="s">
        <v>151</v>
      </c>
      <c r="AU1070" s="247" t="s">
        <v>80</v>
      </c>
      <c r="AV1070" s="14" t="s">
        <v>80</v>
      </c>
      <c r="AW1070" s="14" t="s">
        <v>4</v>
      </c>
      <c r="AX1070" s="14" t="s">
        <v>76</v>
      </c>
      <c r="AY1070" s="247" t="s">
        <v>138</v>
      </c>
    </row>
    <row r="1071" s="2" customFormat="1" ht="33" customHeight="1">
      <c r="A1071" s="41"/>
      <c r="B1071" s="42"/>
      <c r="C1071" s="207" t="s">
        <v>1550</v>
      </c>
      <c r="D1071" s="207" t="s">
        <v>140</v>
      </c>
      <c r="E1071" s="208" t="s">
        <v>1551</v>
      </c>
      <c r="F1071" s="209" t="s">
        <v>1552</v>
      </c>
      <c r="G1071" s="210" t="s">
        <v>143</v>
      </c>
      <c r="H1071" s="211">
        <v>1.6000000000000001</v>
      </c>
      <c r="I1071" s="212"/>
      <c r="J1071" s="213">
        <f>ROUND(I1071*H1071,2)</f>
        <v>0</v>
      </c>
      <c r="K1071" s="209" t="s">
        <v>144</v>
      </c>
      <c r="L1071" s="47"/>
      <c r="M1071" s="214" t="s">
        <v>19</v>
      </c>
      <c r="N1071" s="215" t="s">
        <v>43</v>
      </c>
      <c r="O1071" s="87"/>
      <c r="P1071" s="216">
        <f>O1071*H1071</f>
        <v>0</v>
      </c>
      <c r="Q1071" s="216">
        <v>0</v>
      </c>
      <c r="R1071" s="216">
        <f>Q1071*H1071</f>
        <v>0</v>
      </c>
      <c r="S1071" s="216">
        <v>0</v>
      </c>
      <c r="T1071" s="217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18" t="s">
        <v>259</v>
      </c>
      <c r="AT1071" s="218" t="s">
        <v>140</v>
      </c>
      <c r="AU1071" s="218" t="s">
        <v>80</v>
      </c>
      <c r="AY1071" s="20" t="s">
        <v>138</v>
      </c>
      <c r="BE1071" s="219">
        <f>IF(N1071="základní",J1071,0)</f>
        <v>0</v>
      </c>
      <c r="BF1071" s="219">
        <f>IF(N1071="snížená",J1071,0)</f>
        <v>0</v>
      </c>
      <c r="BG1071" s="219">
        <f>IF(N1071="zákl. přenesená",J1071,0)</f>
        <v>0</v>
      </c>
      <c r="BH1071" s="219">
        <f>IF(N1071="sníž. přenesená",J1071,0)</f>
        <v>0</v>
      </c>
      <c r="BI1071" s="219">
        <f>IF(N1071="nulová",J1071,0)</f>
        <v>0</v>
      </c>
      <c r="BJ1071" s="20" t="s">
        <v>80</v>
      </c>
      <c r="BK1071" s="219">
        <f>ROUND(I1071*H1071,2)</f>
        <v>0</v>
      </c>
      <c r="BL1071" s="20" t="s">
        <v>259</v>
      </c>
      <c r="BM1071" s="218" t="s">
        <v>1553</v>
      </c>
    </row>
    <row r="1072" s="2" customFormat="1">
      <c r="A1072" s="41"/>
      <c r="B1072" s="42"/>
      <c r="C1072" s="43"/>
      <c r="D1072" s="220" t="s">
        <v>147</v>
      </c>
      <c r="E1072" s="43"/>
      <c r="F1072" s="221" t="s">
        <v>1554</v>
      </c>
      <c r="G1072" s="43"/>
      <c r="H1072" s="43"/>
      <c r="I1072" s="222"/>
      <c r="J1072" s="43"/>
      <c r="K1072" s="43"/>
      <c r="L1072" s="47"/>
      <c r="M1072" s="223"/>
      <c r="N1072" s="224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147</v>
      </c>
      <c r="AU1072" s="20" t="s">
        <v>80</v>
      </c>
    </row>
    <row r="1073" s="2" customFormat="1">
      <c r="A1073" s="41"/>
      <c r="B1073" s="42"/>
      <c r="C1073" s="43"/>
      <c r="D1073" s="225" t="s">
        <v>149</v>
      </c>
      <c r="E1073" s="43"/>
      <c r="F1073" s="226" t="s">
        <v>1555</v>
      </c>
      <c r="G1073" s="43"/>
      <c r="H1073" s="43"/>
      <c r="I1073" s="222"/>
      <c r="J1073" s="43"/>
      <c r="K1073" s="43"/>
      <c r="L1073" s="47"/>
      <c r="M1073" s="223"/>
      <c r="N1073" s="224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149</v>
      </c>
      <c r="AU1073" s="20" t="s">
        <v>80</v>
      </c>
    </row>
    <row r="1074" s="2" customFormat="1" ht="24.15" customHeight="1">
      <c r="A1074" s="41"/>
      <c r="B1074" s="42"/>
      <c r="C1074" s="207" t="s">
        <v>1556</v>
      </c>
      <c r="D1074" s="207" t="s">
        <v>140</v>
      </c>
      <c r="E1074" s="208" t="s">
        <v>1557</v>
      </c>
      <c r="F1074" s="209" t="s">
        <v>1558</v>
      </c>
      <c r="G1074" s="210" t="s">
        <v>143</v>
      </c>
      <c r="H1074" s="211">
        <v>1.6000000000000001</v>
      </c>
      <c r="I1074" s="212"/>
      <c r="J1074" s="213">
        <f>ROUND(I1074*H1074,2)</f>
        <v>0</v>
      </c>
      <c r="K1074" s="209" t="s">
        <v>144</v>
      </c>
      <c r="L1074" s="47"/>
      <c r="M1074" s="214" t="s">
        <v>19</v>
      </c>
      <c r="N1074" s="215" t="s">
        <v>43</v>
      </c>
      <c r="O1074" s="87"/>
      <c r="P1074" s="216">
        <f>O1074*H1074</f>
        <v>0</v>
      </c>
      <c r="Q1074" s="216">
        <v>5.0000000000000002E-05</v>
      </c>
      <c r="R1074" s="216">
        <f>Q1074*H1074</f>
        <v>8.0000000000000007E-05</v>
      </c>
      <c r="S1074" s="216">
        <v>0</v>
      </c>
      <c r="T1074" s="217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18" t="s">
        <v>259</v>
      </c>
      <c r="AT1074" s="218" t="s">
        <v>140</v>
      </c>
      <c r="AU1074" s="218" t="s">
        <v>80</v>
      </c>
      <c r="AY1074" s="20" t="s">
        <v>138</v>
      </c>
      <c r="BE1074" s="219">
        <f>IF(N1074="základní",J1074,0)</f>
        <v>0</v>
      </c>
      <c r="BF1074" s="219">
        <f>IF(N1074="snížená",J1074,0)</f>
        <v>0</v>
      </c>
      <c r="BG1074" s="219">
        <f>IF(N1074="zákl. přenesená",J1074,0)</f>
        <v>0</v>
      </c>
      <c r="BH1074" s="219">
        <f>IF(N1074="sníž. přenesená",J1074,0)</f>
        <v>0</v>
      </c>
      <c r="BI1074" s="219">
        <f>IF(N1074="nulová",J1074,0)</f>
        <v>0</v>
      </c>
      <c r="BJ1074" s="20" t="s">
        <v>80</v>
      </c>
      <c r="BK1074" s="219">
        <f>ROUND(I1074*H1074,2)</f>
        <v>0</v>
      </c>
      <c r="BL1074" s="20" t="s">
        <v>259</v>
      </c>
      <c r="BM1074" s="218" t="s">
        <v>1559</v>
      </c>
    </row>
    <row r="1075" s="2" customFormat="1">
      <c r="A1075" s="41"/>
      <c r="B1075" s="42"/>
      <c r="C1075" s="43"/>
      <c r="D1075" s="220" t="s">
        <v>147</v>
      </c>
      <c r="E1075" s="43"/>
      <c r="F1075" s="221" t="s">
        <v>1560</v>
      </c>
      <c r="G1075" s="43"/>
      <c r="H1075" s="43"/>
      <c r="I1075" s="222"/>
      <c r="J1075" s="43"/>
      <c r="K1075" s="43"/>
      <c r="L1075" s="47"/>
      <c r="M1075" s="223"/>
      <c r="N1075" s="224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147</v>
      </c>
      <c r="AU1075" s="20" t="s">
        <v>80</v>
      </c>
    </row>
    <row r="1076" s="2" customFormat="1">
      <c r="A1076" s="41"/>
      <c r="B1076" s="42"/>
      <c r="C1076" s="43"/>
      <c r="D1076" s="225" t="s">
        <v>149</v>
      </c>
      <c r="E1076" s="43"/>
      <c r="F1076" s="226" t="s">
        <v>1561</v>
      </c>
      <c r="G1076" s="43"/>
      <c r="H1076" s="43"/>
      <c r="I1076" s="222"/>
      <c r="J1076" s="43"/>
      <c r="K1076" s="43"/>
      <c r="L1076" s="47"/>
      <c r="M1076" s="223"/>
      <c r="N1076" s="224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149</v>
      </c>
      <c r="AU1076" s="20" t="s">
        <v>80</v>
      </c>
    </row>
    <row r="1077" s="2" customFormat="1" ht="33" customHeight="1">
      <c r="A1077" s="41"/>
      <c r="B1077" s="42"/>
      <c r="C1077" s="207" t="s">
        <v>1562</v>
      </c>
      <c r="D1077" s="207" t="s">
        <v>140</v>
      </c>
      <c r="E1077" s="208" t="s">
        <v>1563</v>
      </c>
      <c r="F1077" s="209" t="s">
        <v>1564</v>
      </c>
      <c r="G1077" s="210" t="s">
        <v>202</v>
      </c>
      <c r="H1077" s="211">
        <v>0.036999999999999998</v>
      </c>
      <c r="I1077" s="212"/>
      <c r="J1077" s="213">
        <f>ROUND(I1077*H1077,2)</f>
        <v>0</v>
      </c>
      <c r="K1077" s="209" t="s">
        <v>144</v>
      </c>
      <c r="L1077" s="47"/>
      <c r="M1077" s="214" t="s">
        <v>19</v>
      </c>
      <c r="N1077" s="215" t="s">
        <v>43</v>
      </c>
      <c r="O1077" s="87"/>
      <c r="P1077" s="216">
        <f>O1077*H1077</f>
        <v>0</v>
      </c>
      <c r="Q1077" s="216">
        <v>0</v>
      </c>
      <c r="R1077" s="216">
        <f>Q1077*H1077</f>
        <v>0</v>
      </c>
      <c r="S1077" s="216">
        <v>0</v>
      </c>
      <c r="T1077" s="217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18" t="s">
        <v>259</v>
      </c>
      <c r="AT1077" s="218" t="s">
        <v>140</v>
      </c>
      <c r="AU1077" s="218" t="s">
        <v>80</v>
      </c>
      <c r="AY1077" s="20" t="s">
        <v>138</v>
      </c>
      <c r="BE1077" s="219">
        <f>IF(N1077="základní",J1077,0)</f>
        <v>0</v>
      </c>
      <c r="BF1077" s="219">
        <f>IF(N1077="snížená",J1077,0)</f>
        <v>0</v>
      </c>
      <c r="BG1077" s="219">
        <f>IF(N1077="zákl. přenesená",J1077,0)</f>
        <v>0</v>
      </c>
      <c r="BH1077" s="219">
        <f>IF(N1077="sníž. přenesená",J1077,0)</f>
        <v>0</v>
      </c>
      <c r="BI1077" s="219">
        <f>IF(N1077="nulová",J1077,0)</f>
        <v>0</v>
      </c>
      <c r="BJ1077" s="20" t="s">
        <v>80</v>
      </c>
      <c r="BK1077" s="219">
        <f>ROUND(I1077*H1077,2)</f>
        <v>0</v>
      </c>
      <c r="BL1077" s="20" t="s">
        <v>259</v>
      </c>
      <c r="BM1077" s="218" t="s">
        <v>1565</v>
      </c>
    </row>
    <row r="1078" s="2" customFormat="1">
      <c r="A1078" s="41"/>
      <c r="B1078" s="42"/>
      <c r="C1078" s="43"/>
      <c r="D1078" s="220" t="s">
        <v>147</v>
      </c>
      <c r="E1078" s="43"/>
      <c r="F1078" s="221" t="s">
        <v>1566</v>
      </c>
      <c r="G1078" s="43"/>
      <c r="H1078" s="43"/>
      <c r="I1078" s="222"/>
      <c r="J1078" s="43"/>
      <c r="K1078" s="43"/>
      <c r="L1078" s="47"/>
      <c r="M1078" s="223"/>
      <c r="N1078" s="224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147</v>
      </c>
      <c r="AU1078" s="20" t="s">
        <v>80</v>
      </c>
    </row>
    <row r="1079" s="2" customFormat="1">
      <c r="A1079" s="41"/>
      <c r="B1079" s="42"/>
      <c r="C1079" s="43"/>
      <c r="D1079" s="225" t="s">
        <v>149</v>
      </c>
      <c r="E1079" s="43"/>
      <c r="F1079" s="226" t="s">
        <v>1567</v>
      </c>
      <c r="G1079" s="43"/>
      <c r="H1079" s="43"/>
      <c r="I1079" s="222"/>
      <c r="J1079" s="43"/>
      <c r="K1079" s="43"/>
      <c r="L1079" s="47"/>
      <c r="M1079" s="223"/>
      <c r="N1079" s="224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149</v>
      </c>
      <c r="AU1079" s="20" t="s">
        <v>80</v>
      </c>
    </row>
    <row r="1080" s="12" customFormat="1" ht="22.8" customHeight="1">
      <c r="A1080" s="12"/>
      <c r="B1080" s="191"/>
      <c r="C1080" s="192"/>
      <c r="D1080" s="193" t="s">
        <v>70</v>
      </c>
      <c r="E1080" s="205" t="s">
        <v>1568</v>
      </c>
      <c r="F1080" s="205" t="s">
        <v>1569</v>
      </c>
      <c r="G1080" s="192"/>
      <c r="H1080" s="192"/>
      <c r="I1080" s="195"/>
      <c r="J1080" s="206">
        <f>BK1080</f>
        <v>0</v>
      </c>
      <c r="K1080" s="192"/>
      <c r="L1080" s="197"/>
      <c r="M1080" s="198"/>
      <c r="N1080" s="199"/>
      <c r="O1080" s="199"/>
      <c r="P1080" s="200">
        <f>SUM(P1081:P1100)</f>
        <v>0</v>
      </c>
      <c r="Q1080" s="199"/>
      <c r="R1080" s="200">
        <f>SUM(R1081:R1100)</f>
        <v>0.0038280000000000002</v>
      </c>
      <c r="S1080" s="199"/>
      <c r="T1080" s="201">
        <f>SUM(T1081:T1100)</f>
        <v>0</v>
      </c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R1080" s="202" t="s">
        <v>80</v>
      </c>
      <c r="AT1080" s="203" t="s">
        <v>70</v>
      </c>
      <c r="AU1080" s="203" t="s">
        <v>76</v>
      </c>
      <c r="AY1080" s="202" t="s">
        <v>138</v>
      </c>
      <c r="BK1080" s="204">
        <f>SUM(BK1081:BK1100)</f>
        <v>0</v>
      </c>
    </row>
    <row r="1081" s="2" customFormat="1" ht="24.15" customHeight="1">
      <c r="A1081" s="41"/>
      <c r="B1081" s="42"/>
      <c r="C1081" s="207" t="s">
        <v>1570</v>
      </c>
      <c r="D1081" s="207" t="s">
        <v>140</v>
      </c>
      <c r="E1081" s="208" t="s">
        <v>1571</v>
      </c>
      <c r="F1081" s="209" t="s">
        <v>1572</v>
      </c>
      <c r="G1081" s="210" t="s">
        <v>143</v>
      </c>
      <c r="H1081" s="211">
        <v>5.7999999999999998</v>
      </c>
      <c r="I1081" s="212"/>
      <c r="J1081" s="213">
        <f>ROUND(I1081*H1081,2)</f>
        <v>0</v>
      </c>
      <c r="K1081" s="209" t="s">
        <v>144</v>
      </c>
      <c r="L1081" s="47"/>
      <c r="M1081" s="214" t="s">
        <v>19</v>
      </c>
      <c r="N1081" s="215" t="s">
        <v>43</v>
      </c>
      <c r="O1081" s="87"/>
      <c r="P1081" s="216">
        <f>O1081*H1081</f>
        <v>0</v>
      </c>
      <c r="Q1081" s="216">
        <v>8.0000000000000007E-05</v>
      </c>
      <c r="R1081" s="216">
        <f>Q1081*H1081</f>
        <v>0.000464</v>
      </c>
      <c r="S1081" s="216">
        <v>0</v>
      </c>
      <c r="T1081" s="217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18" t="s">
        <v>259</v>
      </c>
      <c r="AT1081" s="218" t="s">
        <v>140</v>
      </c>
      <c r="AU1081" s="218" t="s">
        <v>80</v>
      </c>
      <c r="AY1081" s="20" t="s">
        <v>138</v>
      </c>
      <c r="BE1081" s="219">
        <f>IF(N1081="základní",J1081,0)</f>
        <v>0</v>
      </c>
      <c r="BF1081" s="219">
        <f>IF(N1081="snížená",J1081,0)</f>
        <v>0</v>
      </c>
      <c r="BG1081" s="219">
        <f>IF(N1081="zákl. přenesená",J1081,0)</f>
        <v>0</v>
      </c>
      <c r="BH1081" s="219">
        <f>IF(N1081="sníž. přenesená",J1081,0)</f>
        <v>0</v>
      </c>
      <c r="BI1081" s="219">
        <f>IF(N1081="nulová",J1081,0)</f>
        <v>0</v>
      </c>
      <c r="BJ1081" s="20" t="s">
        <v>80</v>
      </c>
      <c r="BK1081" s="219">
        <f>ROUND(I1081*H1081,2)</f>
        <v>0</v>
      </c>
      <c r="BL1081" s="20" t="s">
        <v>259</v>
      </c>
      <c r="BM1081" s="218" t="s">
        <v>1573</v>
      </c>
    </row>
    <row r="1082" s="2" customFormat="1">
      <c r="A1082" s="41"/>
      <c r="B1082" s="42"/>
      <c r="C1082" s="43"/>
      <c r="D1082" s="220" t="s">
        <v>147</v>
      </c>
      <c r="E1082" s="43"/>
      <c r="F1082" s="221" t="s">
        <v>1574</v>
      </c>
      <c r="G1082" s="43"/>
      <c r="H1082" s="43"/>
      <c r="I1082" s="222"/>
      <c r="J1082" s="43"/>
      <c r="K1082" s="43"/>
      <c r="L1082" s="47"/>
      <c r="M1082" s="223"/>
      <c r="N1082" s="224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147</v>
      </c>
      <c r="AU1082" s="20" t="s">
        <v>80</v>
      </c>
    </row>
    <row r="1083" s="2" customFormat="1">
      <c r="A1083" s="41"/>
      <c r="B1083" s="42"/>
      <c r="C1083" s="43"/>
      <c r="D1083" s="225" t="s">
        <v>149</v>
      </c>
      <c r="E1083" s="43"/>
      <c r="F1083" s="226" t="s">
        <v>1575</v>
      </c>
      <c r="G1083" s="43"/>
      <c r="H1083" s="43"/>
      <c r="I1083" s="222"/>
      <c r="J1083" s="43"/>
      <c r="K1083" s="43"/>
      <c r="L1083" s="47"/>
      <c r="M1083" s="223"/>
      <c r="N1083" s="224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149</v>
      </c>
      <c r="AU1083" s="20" t="s">
        <v>80</v>
      </c>
    </row>
    <row r="1084" s="2" customFormat="1" ht="16.5" customHeight="1">
      <c r="A1084" s="41"/>
      <c r="B1084" s="42"/>
      <c r="C1084" s="207" t="s">
        <v>1576</v>
      </c>
      <c r="D1084" s="207" t="s">
        <v>140</v>
      </c>
      <c r="E1084" s="208" t="s">
        <v>1577</v>
      </c>
      <c r="F1084" s="209" t="s">
        <v>1578</v>
      </c>
      <c r="G1084" s="210" t="s">
        <v>143</v>
      </c>
      <c r="H1084" s="211">
        <v>5.7999999999999998</v>
      </c>
      <c r="I1084" s="212"/>
      <c r="J1084" s="213">
        <f>ROUND(I1084*H1084,2)</f>
        <v>0</v>
      </c>
      <c r="K1084" s="209" t="s">
        <v>144</v>
      </c>
      <c r="L1084" s="47"/>
      <c r="M1084" s="214" t="s">
        <v>19</v>
      </c>
      <c r="N1084" s="215" t="s">
        <v>43</v>
      </c>
      <c r="O1084" s="87"/>
      <c r="P1084" s="216">
        <f>O1084*H1084</f>
        <v>0</v>
      </c>
      <c r="Q1084" s="216">
        <v>0</v>
      </c>
      <c r="R1084" s="216">
        <f>Q1084*H1084</f>
        <v>0</v>
      </c>
      <c r="S1084" s="216">
        <v>0</v>
      </c>
      <c r="T1084" s="217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18" t="s">
        <v>259</v>
      </c>
      <c r="AT1084" s="218" t="s">
        <v>140</v>
      </c>
      <c r="AU1084" s="218" t="s">
        <v>80</v>
      </c>
      <c r="AY1084" s="20" t="s">
        <v>138</v>
      </c>
      <c r="BE1084" s="219">
        <f>IF(N1084="základní",J1084,0)</f>
        <v>0</v>
      </c>
      <c r="BF1084" s="219">
        <f>IF(N1084="snížená",J1084,0)</f>
        <v>0</v>
      </c>
      <c r="BG1084" s="219">
        <f>IF(N1084="zákl. přenesená",J1084,0)</f>
        <v>0</v>
      </c>
      <c r="BH1084" s="219">
        <f>IF(N1084="sníž. přenesená",J1084,0)</f>
        <v>0</v>
      </c>
      <c r="BI1084" s="219">
        <f>IF(N1084="nulová",J1084,0)</f>
        <v>0</v>
      </c>
      <c r="BJ1084" s="20" t="s">
        <v>80</v>
      </c>
      <c r="BK1084" s="219">
        <f>ROUND(I1084*H1084,2)</f>
        <v>0</v>
      </c>
      <c r="BL1084" s="20" t="s">
        <v>259</v>
      </c>
      <c r="BM1084" s="218" t="s">
        <v>1579</v>
      </c>
    </row>
    <row r="1085" s="2" customFormat="1">
      <c r="A1085" s="41"/>
      <c r="B1085" s="42"/>
      <c r="C1085" s="43"/>
      <c r="D1085" s="220" t="s">
        <v>147</v>
      </c>
      <c r="E1085" s="43"/>
      <c r="F1085" s="221" t="s">
        <v>1580</v>
      </c>
      <c r="G1085" s="43"/>
      <c r="H1085" s="43"/>
      <c r="I1085" s="222"/>
      <c r="J1085" s="43"/>
      <c r="K1085" s="43"/>
      <c r="L1085" s="47"/>
      <c r="M1085" s="223"/>
      <c r="N1085" s="224"/>
      <c r="O1085" s="87"/>
      <c r="P1085" s="87"/>
      <c r="Q1085" s="87"/>
      <c r="R1085" s="87"/>
      <c r="S1085" s="87"/>
      <c r="T1085" s="88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T1085" s="20" t="s">
        <v>147</v>
      </c>
      <c r="AU1085" s="20" t="s">
        <v>80</v>
      </c>
    </row>
    <row r="1086" s="2" customFormat="1">
      <c r="A1086" s="41"/>
      <c r="B1086" s="42"/>
      <c r="C1086" s="43"/>
      <c r="D1086" s="225" t="s">
        <v>149</v>
      </c>
      <c r="E1086" s="43"/>
      <c r="F1086" s="226" t="s">
        <v>1581</v>
      </c>
      <c r="G1086" s="43"/>
      <c r="H1086" s="43"/>
      <c r="I1086" s="222"/>
      <c r="J1086" s="43"/>
      <c r="K1086" s="43"/>
      <c r="L1086" s="47"/>
      <c r="M1086" s="223"/>
      <c r="N1086" s="224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149</v>
      </c>
      <c r="AU1086" s="20" t="s">
        <v>80</v>
      </c>
    </row>
    <row r="1087" s="2" customFormat="1" ht="24.15" customHeight="1">
      <c r="A1087" s="41"/>
      <c r="B1087" s="42"/>
      <c r="C1087" s="207" t="s">
        <v>1582</v>
      </c>
      <c r="D1087" s="207" t="s">
        <v>140</v>
      </c>
      <c r="E1087" s="208" t="s">
        <v>1583</v>
      </c>
      <c r="F1087" s="209" t="s">
        <v>1584</v>
      </c>
      <c r="G1087" s="210" t="s">
        <v>143</v>
      </c>
      <c r="H1087" s="211">
        <v>11.6</v>
      </c>
      <c r="I1087" s="212"/>
      <c r="J1087" s="213">
        <f>ROUND(I1087*H1087,2)</f>
        <v>0</v>
      </c>
      <c r="K1087" s="209" t="s">
        <v>144</v>
      </c>
      <c r="L1087" s="47"/>
      <c r="M1087" s="214" t="s">
        <v>19</v>
      </c>
      <c r="N1087" s="215" t="s">
        <v>43</v>
      </c>
      <c r="O1087" s="87"/>
      <c r="P1087" s="216">
        <f>O1087*H1087</f>
        <v>0</v>
      </c>
      <c r="Q1087" s="216">
        <v>0.00017000000000000001</v>
      </c>
      <c r="R1087" s="216">
        <f>Q1087*H1087</f>
        <v>0.0019720000000000002</v>
      </c>
      <c r="S1087" s="216">
        <v>0</v>
      </c>
      <c r="T1087" s="217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18" t="s">
        <v>259</v>
      </c>
      <c r="AT1087" s="218" t="s">
        <v>140</v>
      </c>
      <c r="AU1087" s="218" t="s">
        <v>80</v>
      </c>
      <c r="AY1087" s="20" t="s">
        <v>138</v>
      </c>
      <c r="BE1087" s="219">
        <f>IF(N1087="základní",J1087,0)</f>
        <v>0</v>
      </c>
      <c r="BF1087" s="219">
        <f>IF(N1087="snížená",J1087,0)</f>
        <v>0</v>
      </c>
      <c r="BG1087" s="219">
        <f>IF(N1087="zákl. přenesená",J1087,0)</f>
        <v>0</v>
      </c>
      <c r="BH1087" s="219">
        <f>IF(N1087="sníž. přenesená",J1087,0)</f>
        <v>0</v>
      </c>
      <c r="BI1087" s="219">
        <f>IF(N1087="nulová",J1087,0)</f>
        <v>0</v>
      </c>
      <c r="BJ1087" s="20" t="s">
        <v>80</v>
      </c>
      <c r="BK1087" s="219">
        <f>ROUND(I1087*H1087,2)</f>
        <v>0</v>
      </c>
      <c r="BL1087" s="20" t="s">
        <v>259</v>
      </c>
      <c r="BM1087" s="218" t="s">
        <v>1585</v>
      </c>
    </row>
    <row r="1088" s="2" customFormat="1">
      <c r="A1088" s="41"/>
      <c r="B1088" s="42"/>
      <c r="C1088" s="43"/>
      <c r="D1088" s="220" t="s">
        <v>147</v>
      </c>
      <c r="E1088" s="43"/>
      <c r="F1088" s="221" t="s">
        <v>1586</v>
      </c>
      <c r="G1088" s="43"/>
      <c r="H1088" s="43"/>
      <c r="I1088" s="222"/>
      <c r="J1088" s="43"/>
      <c r="K1088" s="43"/>
      <c r="L1088" s="47"/>
      <c r="M1088" s="223"/>
      <c r="N1088" s="22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147</v>
      </c>
      <c r="AU1088" s="20" t="s">
        <v>80</v>
      </c>
    </row>
    <row r="1089" s="2" customFormat="1">
      <c r="A1089" s="41"/>
      <c r="B1089" s="42"/>
      <c r="C1089" s="43"/>
      <c r="D1089" s="225" t="s">
        <v>149</v>
      </c>
      <c r="E1089" s="43"/>
      <c r="F1089" s="226" t="s">
        <v>1587</v>
      </c>
      <c r="G1089" s="43"/>
      <c r="H1089" s="43"/>
      <c r="I1089" s="222"/>
      <c r="J1089" s="43"/>
      <c r="K1089" s="43"/>
      <c r="L1089" s="47"/>
      <c r="M1089" s="223"/>
      <c r="N1089" s="224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149</v>
      </c>
      <c r="AU1089" s="20" t="s">
        <v>80</v>
      </c>
    </row>
    <row r="1090" s="14" customFormat="1">
      <c r="A1090" s="14"/>
      <c r="B1090" s="237"/>
      <c r="C1090" s="238"/>
      <c r="D1090" s="220" t="s">
        <v>151</v>
      </c>
      <c r="E1090" s="239" t="s">
        <v>19</v>
      </c>
      <c r="F1090" s="240" t="s">
        <v>1588</v>
      </c>
      <c r="G1090" s="238"/>
      <c r="H1090" s="241">
        <v>11.6</v>
      </c>
      <c r="I1090" s="242"/>
      <c r="J1090" s="238"/>
      <c r="K1090" s="238"/>
      <c r="L1090" s="243"/>
      <c r="M1090" s="244"/>
      <c r="N1090" s="245"/>
      <c r="O1090" s="245"/>
      <c r="P1090" s="245"/>
      <c r="Q1090" s="245"/>
      <c r="R1090" s="245"/>
      <c r="S1090" s="245"/>
      <c r="T1090" s="246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7" t="s">
        <v>151</v>
      </c>
      <c r="AU1090" s="247" t="s">
        <v>80</v>
      </c>
      <c r="AV1090" s="14" t="s">
        <v>80</v>
      </c>
      <c r="AW1090" s="14" t="s">
        <v>33</v>
      </c>
      <c r="AX1090" s="14" t="s">
        <v>76</v>
      </c>
      <c r="AY1090" s="247" t="s">
        <v>138</v>
      </c>
    </row>
    <row r="1091" s="2" customFormat="1" ht="24.15" customHeight="1">
      <c r="A1091" s="41"/>
      <c r="B1091" s="42"/>
      <c r="C1091" s="207" t="s">
        <v>1589</v>
      </c>
      <c r="D1091" s="207" t="s">
        <v>140</v>
      </c>
      <c r="E1091" s="208" t="s">
        <v>1590</v>
      </c>
      <c r="F1091" s="209" t="s">
        <v>1591</v>
      </c>
      <c r="G1091" s="210" t="s">
        <v>143</v>
      </c>
      <c r="H1091" s="211">
        <v>5.7999999999999998</v>
      </c>
      <c r="I1091" s="212"/>
      <c r="J1091" s="213">
        <f>ROUND(I1091*H1091,2)</f>
        <v>0</v>
      </c>
      <c r="K1091" s="209" t="s">
        <v>144</v>
      </c>
      <c r="L1091" s="47"/>
      <c r="M1091" s="214" t="s">
        <v>19</v>
      </c>
      <c r="N1091" s="215" t="s">
        <v>43</v>
      </c>
      <c r="O1091" s="87"/>
      <c r="P1091" s="216">
        <f>O1091*H1091</f>
        <v>0</v>
      </c>
      <c r="Q1091" s="216">
        <v>0.00012</v>
      </c>
      <c r="R1091" s="216">
        <f>Q1091*H1091</f>
        <v>0.000696</v>
      </c>
      <c r="S1091" s="216">
        <v>0</v>
      </c>
      <c r="T1091" s="217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8" t="s">
        <v>259</v>
      </c>
      <c r="AT1091" s="218" t="s">
        <v>140</v>
      </c>
      <c r="AU1091" s="218" t="s">
        <v>80</v>
      </c>
      <c r="AY1091" s="20" t="s">
        <v>138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20" t="s">
        <v>80</v>
      </c>
      <c r="BK1091" s="219">
        <f>ROUND(I1091*H1091,2)</f>
        <v>0</v>
      </c>
      <c r="BL1091" s="20" t="s">
        <v>259</v>
      </c>
      <c r="BM1091" s="218" t="s">
        <v>1592</v>
      </c>
    </row>
    <row r="1092" s="2" customFormat="1">
      <c r="A1092" s="41"/>
      <c r="B1092" s="42"/>
      <c r="C1092" s="43"/>
      <c r="D1092" s="220" t="s">
        <v>147</v>
      </c>
      <c r="E1092" s="43"/>
      <c r="F1092" s="221" t="s">
        <v>1593</v>
      </c>
      <c r="G1092" s="43"/>
      <c r="H1092" s="43"/>
      <c r="I1092" s="222"/>
      <c r="J1092" s="43"/>
      <c r="K1092" s="43"/>
      <c r="L1092" s="47"/>
      <c r="M1092" s="223"/>
      <c r="N1092" s="224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147</v>
      </c>
      <c r="AU1092" s="20" t="s">
        <v>80</v>
      </c>
    </row>
    <row r="1093" s="2" customFormat="1">
      <c r="A1093" s="41"/>
      <c r="B1093" s="42"/>
      <c r="C1093" s="43"/>
      <c r="D1093" s="225" t="s">
        <v>149</v>
      </c>
      <c r="E1093" s="43"/>
      <c r="F1093" s="226" t="s">
        <v>1594</v>
      </c>
      <c r="G1093" s="43"/>
      <c r="H1093" s="43"/>
      <c r="I1093" s="222"/>
      <c r="J1093" s="43"/>
      <c r="K1093" s="43"/>
      <c r="L1093" s="47"/>
      <c r="M1093" s="223"/>
      <c r="N1093" s="224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149</v>
      </c>
      <c r="AU1093" s="20" t="s">
        <v>80</v>
      </c>
    </row>
    <row r="1094" s="2" customFormat="1" ht="24.15" customHeight="1">
      <c r="A1094" s="41"/>
      <c r="B1094" s="42"/>
      <c r="C1094" s="207" t="s">
        <v>1595</v>
      </c>
      <c r="D1094" s="207" t="s">
        <v>140</v>
      </c>
      <c r="E1094" s="208" t="s">
        <v>1596</v>
      </c>
      <c r="F1094" s="209" t="s">
        <v>1597</v>
      </c>
      <c r="G1094" s="210" t="s">
        <v>143</v>
      </c>
      <c r="H1094" s="211">
        <v>5.7999999999999998</v>
      </c>
      <c r="I1094" s="212"/>
      <c r="J1094" s="213">
        <f>ROUND(I1094*H1094,2)</f>
        <v>0</v>
      </c>
      <c r="K1094" s="209" t="s">
        <v>144</v>
      </c>
      <c r="L1094" s="47"/>
      <c r="M1094" s="214" t="s">
        <v>19</v>
      </c>
      <c r="N1094" s="215" t="s">
        <v>43</v>
      </c>
      <c r="O1094" s="87"/>
      <c r="P1094" s="216">
        <f>O1094*H1094</f>
        <v>0</v>
      </c>
      <c r="Q1094" s="216">
        <v>0.00012</v>
      </c>
      <c r="R1094" s="216">
        <f>Q1094*H1094</f>
        <v>0.000696</v>
      </c>
      <c r="S1094" s="216">
        <v>0</v>
      </c>
      <c r="T1094" s="217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18" t="s">
        <v>259</v>
      </c>
      <c r="AT1094" s="218" t="s">
        <v>140</v>
      </c>
      <c r="AU1094" s="218" t="s">
        <v>80</v>
      </c>
      <c r="AY1094" s="20" t="s">
        <v>138</v>
      </c>
      <c r="BE1094" s="219">
        <f>IF(N1094="základní",J1094,0)</f>
        <v>0</v>
      </c>
      <c r="BF1094" s="219">
        <f>IF(N1094="snížená",J1094,0)</f>
        <v>0</v>
      </c>
      <c r="BG1094" s="219">
        <f>IF(N1094="zákl. přenesená",J1094,0)</f>
        <v>0</v>
      </c>
      <c r="BH1094" s="219">
        <f>IF(N1094="sníž. přenesená",J1094,0)</f>
        <v>0</v>
      </c>
      <c r="BI1094" s="219">
        <f>IF(N1094="nulová",J1094,0)</f>
        <v>0</v>
      </c>
      <c r="BJ1094" s="20" t="s">
        <v>80</v>
      </c>
      <c r="BK1094" s="219">
        <f>ROUND(I1094*H1094,2)</f>
        <v>0</v>
      </c>
      <c r="BL1094" s="20" t="s">
        <v>259</v>
      </c>
      <c r="BM1094" s="218" t="s">
        <v>1598</v>
      </c>
    </row>
    <row r="1095" s="2" customFormat="1">
      <c r="A1095" s="41"/>
      <c r="B1095" s="42"/>
      <c r="C1095" s="43"/>
      <c r="D1095" s="220" t="s">
        <v>147</v>
      </c>
      <c r="E1095" s="43"/>
      <c r="F1095" s="221" t="s">
        <v>1599</v>
      </c>
      <c r="G1095" s="43"/>
      <c r="H1095" s="43"/>
      <c r="I1095" s="222"/>
      <c r="J1095" s="43"/>
      <c r="K1095" s="43"/>
      <c r="L1095" s="47"/>
      <c r="M1095" s="223"/>
      <c r="N1095" s="224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147</v>
      </c>
      <c r="AU1095" s="20" t="s">
        <v>80</v>
      </c>
    </row>
    <row r="1096" s="2" customFormat="1">
      <c r="A1096" s="41"/>
      <c r="B1096" s="42"/>
      <c r="C1096" s="43"/>
      <c r="D1096" s="225" t="s">
        <v>149</v>
      </c>
      <c r="E1096" s="43"/>
      <c r="F1096" s="226" t="s">
        <v>1600</v>
      </c>
      <c r="G1096" s="43"/>
      <c r="H1096" s="43"/>
      <c r="I1096" s="222"/>
      <c r="J1096" s="43"/>
      <c r="K1096" s="43"/>
      <c r="L1096" s="47"/>
      <c r="M1096" s="223"/>
      <c r="N1096" s="224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20" t="s">
        <v>149</v>
      </c>
      <c r="AU1096" s="20" t="s">
        <v>80</v>
      </c>
    </row>
    <row r="1097" s="13" customFormat="1">
      <c r="A1097" s="13"/>
      <c r="B1097" s="227"/>
      <c r="C1097" s="228"/>
      <c r="D1097" s="220" t="s">
        <v>151</v>
      </c>
      <c r="E1097" s="229" t="s">
        <v>19</v>
      </c>
      <c r="F1097" s="230" t="s">
        <v>1601</v>
      </c>
      <c r="G1097" s="228"/>
      <c r="H1097" s="229" t="s">
        <v>19</v>
      </c>
      <c r="I1097" s="231"/>
      <c r="J1097" s="228"/>
      <c r="K1097" s="228"/>
      <c r="L1097" s="232"/>
      <c r="M1097" s="233"/>
      <c r="N1097" s="234"/>
      <c r="O1097" s="234"/>
      <c r="P1097" s="234"/>
      <c r="Q1097" s="234"/>
      <c r="R1097" s="234"/>
      <c r="S1097" s="234"/>
      <c r="T1097" s="23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6" t="s">
        <v>151</v>
      </c>
      <c r="AU1097" s="236" t="s">
        <v>80</v>
      </c>
      <c r="AV1097" s="13" t="s">
        <v>76</v>
      </c>
      <c r="AW1097" s="13" t="s">
        <v>33</v>
      </c>
      <c r="AX1097" s="13" t="s">
        <v>71</v>
      </c>
      <c r="AY1097" s="236" t="s">
        <v>138</v>
      </c>
    </row>
    <row r="1098" s="14" customFormat="1">
      <c r="A1098" s="14"/>
      <c r="B1098" s="237"/>
      <c r="C1098" s="238"/>
      <c r="D1098" s="220" t="s">
        <v>151</v>
      </c>
      <c r="E1098" s="239" t="s">
        <v>19</v>
      </c>
      <c r="F1098" s="240" t="s">
        <v>1602</v>
      </c>
      <c r="G1098" s="238"/>
      <c r="H1098" s="241">
        <v>1</v>
      </c>
      <c r="I1098" s="242"/>
      <c r="J1098" s="238"/>
      <c r="K1098" s="238"/>
      <c r="L1098" s="243"/>
      <c r="M1098" s="244"/>
      <c r="N1098" s="245"/>
      <c r="O1098" s="245"/>
      <c r="P1098" s="245"/>
      <c r="Q1098" s="245"/>
      <c r="R1098" s="245"/>
      <c r="S1098" s="245"/>
      <c r="T1098" s="24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7" t="s">
        <v>151</v>
      </c>
      <c r="AU1098" s="247" t="s">
        <v>80</v>
      </c>
      <c r="AV1098" s="14" t="s">
        <v>80</v>
      </c>
      <c r="AW1098" s="14" t="s">
        <v>33</v>
      </c>
      <c r="AX1098" s="14" t="s">
        <v>71</v>
      </c>
      <c r="AY1098" s="247" t="s">
        <v>138</v>
      </c>
    </row>
    <row r="1099" s="14" customFormat="1">
      <c r="A1099" s="14"/>
      <c r="B1099" s="237"/>
      <c r="C1099" s="238"/>
      <c r="D1099" s="220" t="s">
        <v>151</v>
      </c>
      <c r="E1099" s="239" t="s">
        <v>19</v>
      </c>
      <c r="F1099" s="240" t="s">
        <v>1603</v>
      </c>
      <c r="G1099" s="238"/>
      <c r="H1099" s="241">
        <v>4.7999999999999998</v>
      </c>
      <c r="I1099" s="242"/>
      <c r="J1099" s="238"/>
      <c r="K1099" s="238"/>
      <c r="L1099" s="243"/>
      <c r="M1099" s="244"/>
      <c r="N1099" s="245"/>
      <c r="O1099" s="245"/>
      <c r="P1099" s="245"/>
      <c r="Q1099" s="245"/>
      <c r="R1099" s="245"/>
      <c r="S1099" s="245"/>
      <c r="T1099" s="24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7" t="s">
        <v>151</v>
      </c>
      <c r="AU1099" s="247" t="s">
        <v>80</v>
      </c>
      <c r="AV1099" s="14" t="s">
        <v>80</v>
      </c>
      <c r="AW1099" s="14" t="s">
        <v>33</v>
      </c>
      <c r="AX1099" s="14" t="s">
        <v>71</v>
      </c>
      <c r="AY1099" s="247" t="s">
        <v>138</v>
      </c>
    </row>
    <row r="1100" s="15" customFormat="1">
      <c r="A1100" s="15"/>
      <c r="B1100" s="248"/>
      <c r="C1100" s="249"/>
      <c r="D1100" s="220" t="s">
        <v>151</v>
      </c>
      <c r="E1100" s="250" t="s">
        <v>19</v>
      </c>
      <c r="F1100" s="251" t="s">
        <v>156</v>
      </c>
      <c r="G1100" s="249"/>
      <c r="H1100" s="252">
        <v>5.7999999999999998</v>
      </c>
      <c r="I1100" s="253"/>
      <c r="J1100" s="249"/>
      <c r="K1100" s="249"/>
      <c r="L1100" s="254"/>
      <c r="M1100" s="255"/>
      <c r="N1100" s="256"/>
      <c r="O1100" s="256"/>
      <c r="P1100" s="256"/>
      <c r="Q1100" s="256"/>
      <c r="R1100" s="256"/>
      <c r="S1100" s="256"/>
      <c r="T1100" s="257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58" t="s">
        <v>151</v>
      </c>
      <c r="AU1100" s="258" t="s">
        <v>80</v>
      </c>
      <c r="AV1100" s="15" t="s">
        <v>145</v>
      </c>
      <c r="AW1100" s="15" t="s">
        <v>33</v>
      </c>
      <c r="AX1100" s="15" t="s">
        <v>76</v>
      </c>
      <c r="AY1100" s="258" t="s">
        <v>138</v>
      </c>
    </row>
    <row r="1101" s="12" customFormat="1" ht="22.8" customHeight="1">
      <c r="A1101" s="12"/>
      <c r="B1101" s="191"/>
      <c r="C1101" s="192"/>
      <c r="D1101" s="193" t="s">
        <v>70</v>
      </c>
      <c r="E1101" s="205" t="s">
        <v>1604</v>
      </c>
      <c r="F1101" s="205" t="s">
        <v>1605</v>
      </c>
      <c r="G1101" s="192"/>
      <c r="H1101" s="192"/>
      <c r="I1101" s="195"/>
      <c r="J1101" s="206">
        <f>BK1101</f>
        <v>0</v>
      </c>
      <c r="K1101" s="192"/>
      <c r="L1101" s="197"/>
      <c r="M1101" s="198"/>
      <c r="N1101" s="199"/>
      <c r="O1101" s="199"/>
      <c r="P1101" s="200">
        <f>SUM(P1102:P1117)</f>
        <v>0</v>
      </c>
      <c r="Q1101" s="199"/>
      <c r="R1101" s="200">
        <f>SUM(R1102:R1117)</f>
        <v>0.13113792000000002</v>
      </c>
      <c r="S1101" s="199"/>
      <c r="T1101" s="201">
        <f>SUM(T1102:T1117)</f>
        <v>0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02" t="s">
        <v>80</v>
      </c>
      <c r="AT1101" s="203" t="s">
        <v>70</v>
      </c>
      <c r="AU1101" s="203" t="s">
        <v>76</v>
      </c>
      <c r="AY1101" s="202" t="s">
        <v>138</v>
      </c>
      <c r="BK1101" s="204">
        <f>SUM(BK1102:BK1117)</f>
        <v>0</v>
      </c>
    </row>
    <row r="1102" s="2" customFormat="1" ht="24.15" customHeight="1">
      <c r="A1102" s="41"/>
      <c r="B1102" s="42"/>
      <c r="C1102" s="207" t="s">
        <v>1606</v>
      </c>
      <c r="D1102" s="207" t="s">
        <v>140</v>
      </c>
      <c r="E1102" s="208" t="s">
        <v>1607</v>
      </c>
      <c r="F1102" s="209" t="s">
        <v>1608</v>
      </c>
      <c r="G1102" s="210" t="s">
        <v>143</v>
      </c>
      <c r="H1102" s="211">
        <v>273.20400000000001</v>
      </c>
      <c r="I1102" s="212"/>
      <c r="J1102" s="213">
        <f>ROUND(I1102*H1102,2)</f>
        <v>0</v>
      </c>
      <c r="K1102" s="209" t="s">
        <v>144</v>
      </c>
      <c r="L1102" s="47"/>
      <c r="M1102" s="214" t="s">
        <v>19</v>
      </c>
      <c r="N1102" s="215" t="s">
        <v>43</v>
      </c>
      <c r="O1102" s="87"/>
      <c r="P1102" s="216">
        <f>O1102*H1102</f>
        <v>0</v>
      </c>
      <c r="Q1102" s="216">
        <v>0</v>
      </c>
      <c r="R1102" s="216">
        <f>Q1102*H1102</f>
        <v>0</v>
      </c>
      <c r="S1102" s="216">
        <v>0</v>
      </c>
      <c r="T1102" s="217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18" t="s">
        <v>259</v>
      </c>
      <c r="AT1102" s="218" t="s">
        <v>140</v>
      </c>
      <c r="AU1102" s="218" t="s">
        <v>80</v>
      </c>
      <c r="AY1102" s="20" t="s">
        <v>138</v>
      </c>
      <c r="BE1102" s="219">
        <f>IF(N1102="základní",J1102,0)</f>
        <v>0</v>
      </c>
      <c r="BF1102" s="219">
        <f>IF(N1102="snížená",J1102,0)</f>
        <v>0</v>
      </c>
      <c r="BG1102" s="219">
        <f>IF(N1102="zákl. přenesená",J1102,0)</f>
        <v>0</v>
      </c>
      <c r="BH1102" s="219">
        <f>IF(N1102="sníž. přenesená",J1102,0)</f>
        <v>0</v>
      </c>
      <c r="BI1102" s="219">
        <f>IF(N1102="nulová",J1102,0)</f>
        <v>0</v>
      </c>
      <c r="BJ1102" s="20" t="s">
        <v>80</v>
      </c>
      <c r="BK1102" s="219">
        <f>ROUND(I1102*H1102,2)</f>
        <v>0</v>
      </c>
      <c r="BL1102" s="20" t="s">
        <v>259</v>
      </c>
      <c r="BM1102" s="218" t="s">
        <v>1609</v>
      </c>
    </row>
    <row r="1103" s="2" customFormat="1">
      <c r="A1103" s="41"/>
      <c r="B1103" s="42"/>
      <c r="C1103" s="43"/>
      <c r="D1103" s="220" t="s">
        <v>147</v>
      </c>
      <c r="E1103" s="43"/>
      <c r="F1103" s="221" t="s">
        <v>1610</v>
      </c>
      <c r="G1103" s="43"/>
      <c r="H1103" s="43"/>
      <c r="I1103" s="222"/>
      <c r="J1103" s="43"/>
      <c r="K1103" s="43"/>
      <c r="L1103" s="47"/>
      <c r="M1103" s="223"/>
      <c r="N1103" s="224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147</v>
      </c>
      <c r="AU1103" s="20" t="s">
        <v>80</v>
      </c>
    </row>
    <row r="1104" s="2" customFormat="1">
      <c r="A1104" s="41"/>
      <c r="B1104" s="42"/>
      <c r="C1104" s="43"/>
      <c r="D1104" s="225" t="s">
        <v>149</v>
      </c>
      <c r="E1104" s="43"/>
      <c r="F1104" s="226" t="s">
        <v>1611</v>
      </c>
      <c r="G1104" s="43"/>
      <c r="H1104" s="43"/>
      <c r="I1104" s="222"/>
      <c r="J1104" s="43"/>
      <c r="K1104" s="43"/>
      <c r="L1104" s="47"/>
      <c r="M1104" s="223"/>
      <c r="N1104" s="224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149</v>
      </c>
      <c r="AU1104" s="20" t="s">
        <v>80</v>
      </c>
    </row>
    <row r="1105" s="2" customFormat="1" ht="24.15" customHeight="1">
      <c r="A1105" s="41"/>
      <c r="B1105" s="42"/>
      <c r="C1105" s="207" t="s">
        <v>1612</v>
      </c>
      <c r="D1105" s="207" t="s">
        <v>140</v>
      </c>
      <c r="E1105" s="208" t="s">
        <v>1613</v>
      </c>
      <c r="F1105" s="209" t="s">
        <v>1614</v>
      </c>
      <c r="G1105" s="210" t="s">
        <v>143</v>
      </c>
      <c r="H1105" s="211">
        <v>273.20400000000001</v>
      </c>
      <c r="I1105" s="212"/>
      <c r="J1105" s="213">
        <f>ROUND(I1105*H1105,2)</f>
        <v>0</v>
      </c>
      <c r="K1105" s="209" t="s">
        <v>144</v>
      </c>
      <c r="L1105" s="47"/>
      <c r="M1105" s="214" t="s">
        <v>19</v>
      </c>
      <c r="N1105" s="215" t="s">
        <v>43</v>
      </c>
      <c r="O1105" s="87"/>
      <c r="P1105" s="216">
        <f>O1105*H1105</f>
        <v>0</v>
      </c>
      <c r="Q1105" s="216">
        <v>0.00020000000000000001</v>
      </c>
      <c r="R1105" s="216">
        <f>Q1105*H1105</f>
        <v>0.054640800000000003</v>
      </c>
      <c r="S1105" s="216">
        <v>0</v>
      </c>
      <c r="T1105" s="217">
        <f>S1105*H1105</f>
        <v>0</v>
      </c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R1105" s="218" t="s">
        <v>259</v>
      </c>
      <c r="AT1105" s="218" t="s">
        <v>140</v>
      </c>
      <c r="AU1105" s="218" t="s">
        <v>80</v>
      </c>
      <c r="AY1105" s="20" t="s">
        <v>138</v>
      </c>
      <c r="BE1105" s="219">
        <f>IF(N1105="základní",J1105,0)</f>
        <v>0</v>
      </c>
      <c r="BF1105" s="219">
        <f>IF(N1105="snížená",J1105,0)</f>
        <v>0</v>
      </c>
      <c r="BG1105" s="219">
        <f>IF(N1105="zákl. přenesená",J1105,0)</f>
        <v>0</v>
      </c>
      <c r="BH1105" s="219">
        <f>IF(N1105="sníž. přenesená",J1105,0)</f>
        <v>0</v>
      </c>
      <c r="BI1105" s="219">
        <f>IF(N1105="nulová",J1105,0)</f>
        <v>0</v>
      </c>
      <c r="BJ1105" s="20" t="s">
        <v>80</v>
      </c>
      <c r="BK1105" s="219">
        <f>ROUND(I1105*H1105,2)</f>
        <v>0</v>
      </c>
      <c r="BL1105" s="20" t="s">
        <v>259</v>
      </c>
      <c r="BM1105" s="218" t="s">
        <v>1615</v>
      </c>
    </row>
    <row r="1106" s="2" customFormat="1">
      <c r="A1106" s="41"/>
      <c r="B1106" s="42"/>
      <c r="C1106" s="43"/>
      <c r="D1106" s="220" t="s">
        <v>147</v>
      </c>
      <c r="E1106" s="43"/>
      <c r="F1106" s="221" t="s">
        <v>1616</v>
      </c>
      <c r="G1106" s="43"/>
      <c r="H1106" s="43"/>
      <c r="I1106" s="222"/>
      <c r="J1106" s="43"/>
      <c r="K1106" s="43"/>
      <c r="L1106" s="47"/>
      <c r="M1106" s="223"/>
      <c r="N1106" s="224"/>
      <c r="O1106" s="87"/>
      <c r="P1106" s="87"/>
      <c r="Q1106" s="87"/>
      <c r="R1106" s="87"/>
      <c r="S1106" s="87"/>
      <c r="T1106" s="88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T1106" s="20" t="s">
        <v>147</v>
      </c>
      <c r="AU1106" s="20" t="s">
        <v>80</v>
      </c>
    </row>
    <row r="1107" s="2" customFormat="1">
      <c r="A1107" s="41"/>
      <c r="B1107" s="42"/>
      <c r="C1107" s="43"/>
      <c r="D1107" s="225" t="s">
        <v>149</v>
      </c>
      <c r="E1107" s="43"/>
      <c r="F1107" s="226" t="s">
        <v>1617</v>
      </c>
      <c r="G1107" s="43"/>
      <c r="H1107" s="43"/>
      <c r="I1107" s="222"/>
      <c r="J1107" s="43"/>
      <c r="K1107" s="43"/>
      <c r="L1107" s="47"/>
      <c r="M1107" s="223"/>
      <c r="N1107" s="224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149</v>
      </c>
      <c r="AU1107" s="20" t="s">
        <v>80</v>
      </c>
    </row>
    <row r="1108" s="2" customFormat="1" ht="33" customHeight="1">
      <c r="A1108" s="41"/>
      <c r="B1108" s="42"/>
      <c r="C1108" s="207" t="s">
        <v>1618</v>
      </c>
      <c r="D1108" s="207" t="s">
        <v>140</v>
      </c>
      <c r="E1108" s="208" t="s">
        <v>1619</v>
      </c>
      <c r="F1108" s="209" t="s">
        <v>1620</v>
      </c>
      <c r="G1108" s="210" t="s">
        <v>143</v>
      </c>
      <c r="H1108" s="211">
        <v>273.20400000000001</v>
      </c>
      <c r="I1108" s="212"/>
      <c r="J1108" s="213">
        <f>ROUND(I1108*H1108,2)</f>
        <v>0</v>
      </c>
      <c r="K1108" s="209" t="s">
        <v>144</v>
      </c>
      <c r="L1108" s="47"/>
      <c r="M1108" s="214" t="s">
        <v>19</v>
      </c>
      <c r="N1108" s="215" t="s">
        <v>43</v>
      </c>
      <c r="O1108" s="87"/>
      <c r="P1108" s="216">
        <f>O1108*H1108</f>
        <v>0</v>
      </c>
      <c r="Q1108" s="216">
        <v>0.00027999999999999998</v>
      </c>
      <c r="R1108" s="216">
        <f>Q1108*H1108</f>
        <v>0.076497120000000002</v>
      </c>
      <c r="S1108" s="216">
        <v>0</v>
      </c>
      <c r="T1108" s="217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8" t="s">
        <v>259</v>
      </c>
      <c r="AT1108" s="218" t="s">
        <v>140</v>
      </c>
      <c r="AU1108" s="218" t="s">
        <v>80</v>
      </c>
      <c r="AY1108" s="20" t="s">
        <v>138</v>
      </c>
      <c r="BE1108" s="219">
        <f>IF(N1108="základní",J1108,0)</f>
        <v>0</v>
      </c>
      <c r="BF1108" s="219">
        <f>IF(N1108="snížená",J1108,0)</f>
        <v>0</v>
      </c>
      <c r="BG1108" s="219">
        <f>IF(N1108="zákl. přenesená",J1108,0)</f>
        <v>0</v>
      </c>
      <c r="BH1108" s="219">
        <f>IF(N1108="sníž. přenesená",J1108,0)</f>
        <v>0</v>
      </c>
      <c r="BI1108" s="219">
        <f>IF(N1108="nulová",J1108,0)</f>
        <v>0</v>
      </c>
      <c r="BJ1108" s="20" t="s">
        <v>80</v>
      </c>
      <c r="BK1108" s="219">
        <f>ROUND(I1108*H1108,2)</f>
        <v>0</v>
      </c>
      <c r="BL1108" s="20" t="s">
        <v>259</v>
      </c>
      <c r="BM1108" s="218" t="s">
        <v>1621</v>
      </c>
    </row>
    <row r="1109" s="2" customFormat="1">
      <c r="A1109" s="41"/>
      <c r="B1109" s="42"/>
      <c r="C1109" s="43"/>
      <c r="D1109" s="220" t="s">
        <v>147</v>
      </c>
      <c r="E1109" s="43"/>
      <c r="F1109" s="221" t="s">
        <v>1622</v>
      </c>
      <c r="G1109" s="43"/>
      <c r="H1109" s="43"/>
      <c r="I1109" s="222"/>
      <c r="J1109" s="43"/>
      <c r="K1109" s="43"/>
      <c r="L1109" s="47"/>
      <c r="M1109" s="223"/>
      <c r="N1109" s="22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147</v>
      </c>
      <c r="AU1109" s="20" t="s">
        <v>80</v>
      </c>
    </row>
    <row r="1110" s="2" customFormat="1">
      <c r="A1110" s="41"/>
      <c r="B1110" s="42"/>
      <c r="C1110" s="43"/>
      <c r="D1110" s="225" t="s">
        <v>149</v>
      </c>
      <c r="E1110" s="43"/>
      <c r="F1110" s="226" t="s">
        <v>1623</v>
      </c>
      <c r="G1110" s="43"/>
      <c r="H1110" s="43"/>
      <c r="I1110" s="222"/>
      <c r="J1110" s="43"/>
      <c r="K1110" s="43"/>
      <c r="L1110" s="47"/>
      <c r="M1110" s="223"/>
      <c r="N1110" s="224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149</v>
      </c>
      <c r="AU1110" s="20" t="s">
        <v>80</v>
      </c>
    </row>
    <row r="1111" s="14" customFormat="1">
      <c r="A1111" s="14"/>
      <c r="B1111" s="237"/>
      <c r="C1111" s="238"/>
      <c r="D1111" s="220" t="s">
        <v>151</v>
      </c>
      <c r="E1111" s="239" t="s">
        <v>19</v>
      </c>
      <c r="F1111" s="240" t="s">
        <v>1624</v>
      </c>
      <c r="G1111" s="238"/>
      <c r="H1111" s="241">
        <v>51.444000000000003</v>
      </c>
      <c r="I1111" s="242"/>
      <c r="J1111" s="238"/>
      <c r="K1111" s="238"/>
      <c r="L1111" s="243"/>
      <c r="M1111" s="244"/>
      <c r="N1111" s="245"/>
      <c r="O1111" s="245"/>
      <c r="P1111" s="245"/>
      <c r="Q1111" s="245"/>
      <c r="R1111" s="245"/>
      <c r="S1111" s="245"/>
      <c r="T1111" s="246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7" t="s">
        <v>151</v>
      </c>
      <c r="AU1111" s="247" t="s">
        <v>80</v>
      </c>
      <c r="AV1111" s="14" t="s">
        <v>80</v>
      </c>
      <c r="AW1111" s="14" t="s">
        <v>33</v>
      </c>
      <c r="AX1111" s="14" t="s">
        <v>71</v>
      </c>
      <c r="AY1111" s="247" t="s">
        <v>138</v>
      </c>
    </row>
    <row r="1112" s="14" customFormat="1">
      <c r="A1112" s="14"/>
      <c r="B1112" s="237"/>
      <c r="C1112" s="238"/>
      <c r="D1112" s="220" t="s">
        <v>151</v>
      </c>
      <c r="E1112" s="239" t="s">
        <v>19</v>
      </c>
      <c r="F1112" s="240" t="s">
        <v>526</v>
      </c>
      <c r="G1112" s="238"/>
      <c r="H1112" s="241">
        <v>17.760000000000002</v>
      </c>
      <c r="I1112" s="242"/>
      <c r="J1112" s="238"/>
      <c r="K1112" s="238"/>
      <c r="L1112" s="243"/>
      <c r="M1112" s="244"/>
      <c r="N1112" s="245"/>
      <c r="O1112" s="245"/>
      <c r="P1112" s="245"/>
      <c r="Q1112" s="245"/>
      <c r="R1112" s="245"/>
      <c r="S1112" s="245"/>
      <c r="T1112" s="24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7" t="s">
        <v>151</v>
      </c>
      <c r="AU1112" s="247" t="s">
        <v>80</v>
      </c>
      <c r="AV1112" s="14" t="s">
        <v>80</v>
      </c>
      <c r="AW1112" s="14" t="s">
        <v>33</v>
      </c>
      <c r="AX1112" s="14" t="s">
        <v>71</v>
      </c>
      <c r="AY1112" s="247" t="s">
        <v>138</v>
      </c>
    </row>
    <row r="1113" s="14" customFormat="1">
      <c r="A1113" s="14"/>
      <c r="B1113" s="237"/>
      <c r="C1113" s="238"/>
      <c r="D1113" s="220" t="s">
        <v>151</v>
      </c>
      <c r="E1113" s="239" t="s">
        <v>19</v>
      </c>
      <c r="F1113" s="240" t="s">
        <v>145</v>
      </c>
      <c r="G1113" s="238"/>
      <c r="H1113" s="241">
        <v>4</v>
      </c>
      <c r="I1113" s="242"/>
      <c r="J1113" s="238"/>
      <c r="K1113" s="238"/>
      <c r="L1113" s="243"/>
      <c r="M1113" s="244"/>
      <c r="N1113" s="245"/>
      <c r="O1113" s="245"/>
      <c r="P1113" s="245"/>
      <c r="Q1113" s="245"/>
      <c r="R1113" s="245"/>
      <c r="S1113" s="245"/>
      <c r="T1113" s="24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7" t="s">
        <v>151</v>
      </c>
      <c r="AU1113" s="247" t="s">
        <v>80</v>
      </c>
      <c r="AV1113" s="14" t="s">
        <v>80</v>
      </c>
      <c r="AW1113" s="14" t="s">
        <v>33</v>
      </c>
      <c r="AX1113" s="14" t="s">
        <v>71</v>
      </c>
      <c r="AY1113" s="247" t="s">
        <v>138</v>
      </c>
    </row>
    <row r="1114" s="16" customFormat="1">
      <c r="A1114" s="16"/>
      <c r="B1114" s="259"/>
      <c r="C1114" s="260"/>
      <c r="D1114" s="220" t="s">
        <v>151</v>
      </c>
      <c r="E1114" s="261" t="s">
        <v>19</v>
      </c>
      <c r="F1114" s="262" t="s">
        <v>433</v>
      </c>
      <c r="G1114" s="260"/>
      <c r="H1114" s="263">
        <v>73.204000000000008</v>
      </c>
      <c r="I1114" s="264"/>
      <c r="J1114" s="260"/>
      <c r="K1114" s="260"/>
      <c r="L1114" s="265"/>
      <c r="M1114" s="266"/>
      <c r="N1114" s="267"/>
      <c r="O1114" s="267"/>
      <c r="P1114" s="267"/>
      <c r="Q1114" s="267"/>
      <c r="R1114" s="267"/>
      <c r="S1114" s="267"/>
      <c r="T1114" s="268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69" t="s">
        <v>151</v>
      </c>
      <c r="AU1114" s="269" t="s">
        <v>80</v>
      </c>
      <c r="AV1114" s="16" t="s">
        <v>83</v>
      </c>
      <c r="AW1114" s="16" t="s">
        <v>33</v>
      </c>
      <c r="AX1114" s="16" t="s">
        <v>71</v>
      </c>
      <c r="AY1114" s="269" t="s">
        <v>138</v>
      </c>
    </row>
    <row r="1115" s="13" customFormat="1">
      <c r="A1115" s="13"/>
      <c r="B1115" s="227"/>
      <c r="C1115" s="228"/>
      <c r="D1115" s="220" t="s">
        <v>151</v>
      </c>
      <c r="E1115" s="229" t="s">
        <v>19</v>
      </c>
      <c r="F1115" s="230" t="s">
        <v>1625</v>
      </c>
      <c r="G1115" s="228"/>
      <c r="H1115" s="229" t="s">
        <v>19</v>
      </c>
      <c r="I1115" s="231"/>
      <c r="J1115" s="228"/>
      <c r="K1115" s="228"/>
      <c r="L1115" s="232"/>
      <c r="M1115" s="233"/>
      <c r="N1115" s="234"/>
      <c r="O1115" s="234"/>
      <c r="P1115" s="234"/>
      <c r="Q1115" s="234"/>
      <c r="R1115" s="234"/>
      <c r="S1115" s="234"/>
      <c r="T1115" s="23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6" t="s">
        <v>151</v>
      </c>
      <c r="AU1115" s="236" t="s">
        <v>80</v>
      </c>
      <c r="AV1115" s="13" t="s">
        <v>76</v>
      </c>
      <c r="AW1115" s="13" t="s">
        <v>33</v>
      </c>
      <c r="AX1115" s="13" t="s">
        <v>71</v>
      </c>
      <c r="AY1115" s="236" t="s">
        <v>138</v>
      </c>
    </row>
    <row r="1116" s="14" customFormat="1">
      <c r="A1116" s="14"/>
      <c r="B1116" s="237"/>
      <c r="C1116" s="238"/>
      <c r="D1116" s="220" t="s">
        <v>151</v>
      </c>
      <c r="E1116" s="239" t="s">
        <v>19</v>
      </c>
      <c r="F1116" s="240" t="s">
        <v>1504</v>
      </c>
      <c r="G1116" s="238"/>
      <c r="H1116" s="241">
        <v>200</v>
      </c>
      <c r="I1116" s="242"/>
      <c r="J1116" s="238"/>
      <c r="K1116" s="238"/>
      <c r="L1116" s="243"/>
      <c r="M1116" s="244"/>
      <c r="N1116" s="245"/>
      <c r="O1116" s="245"/>
      <c r="P1116" s="245"/>
      <c r="Q1116" s="245"/>
      <c r="R1116" s="245"/>
      <c r="S1116" s="245"/>
      <c r="T1116" s="24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7" t="s">
        <v>151</v>
      </c>
      <c r="AU1116" s="247" t="s">
        <v>80</v>
      </c>
      <c r="AV1116" s="14" t="s">
        <v>80</v>
      </c>
      <c r="AW1116" s="14" t="s">
        <v>33</v>
      </c>
      <c r="AX1116" s="14" t="s">
        <v>71</v>
      </c>
      <c r="AY1116" s="247" t="s">
        <v>138</v>
      </c>
    </row>
    <row r="1117" s="15" customFormat="1">
      <c r="A1117" s="15"/>
      <c r="B1117" s="248"/>
      <c r="C1117" s="249"/>
      <c r="D1117" s="220" t="s">
        <v>151</v>
      </c>
      <c r="E1117" s="250" t="s">
        <v>19</v>
      </c>
      <c r="F1117" s="251" t="s">
        <v>156</v>
      </c>
      <c r="G1117" s="249"/>
      <c r="H1117" s="252">
        <v>273.20400000000001</v>
      </c>
      <c r="I1117" s="253"/>
      <c r="J1117" s="249"/>
      <c r="K1117" s="249"/>
      <c r="L1117" s="254"/>
      <c r="M1117" s="255"/>
      <c r="N1117" s="256"/>
      <c r="O1117" s="256"/>
      <c r="P1117" s="256"/>
      <c r="Q1117" s="256"/>
      <c r="R1117" s="256"/>
      <c r="S1117" s="256"/>
      <c r="T1117" s="257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8" t="s">
        <v>151</v>
      </c>
      <c r="AU1117" s="258" t="s">
        <v>80</v>
      </c>
      <c r="AV1117" s="15" t="s">
        <v>145</v>
      </c>
      <c r="AW1117" s="15" t="s">
        <v>33</v>
      </c>
      <c r="AX1117" s="15" t="s">
        <v>76</v>
      </c>
      <c r="AY1117" s="258" t="s">
        <v>138</v>
      </c>
    </row>
    <row r="1118" s="12" customFormat="1" ht="25.92" customHeight="1">
      <c r="A1118" s="12"/>
      <c r="B1118" s="191"/>
      <c r="C1118" s="192"/>
      <c r="D1118" s="193" t="s">
        <v>70</v>
      </c>
      <c r="E1118" s="194" t="s">
        <v>511</v>
      </c>
      <c r="F1118" s="194" t="s">
        <v>1626</v>
      </c>
      <c r="G1118" s="192"/>
      <c r="H1118" s="192"/>
      <c r="I1118" s="195"/>
      <c r="J1118" s="196">
        <f>BK1118</f>
        <v>0</v>
      </c>
      <c r="K1118" s="192"/>
      <c r="L1118" s="197"/>
      <c r="M1118" s="198"/>
      <c r="N1118" s="199"/>
      <c r="O1118" s="199"/>
      <c r="P1118" s="200">
        <f>P1119</f>
        <v>0</v>
      </c>
      <c r="Q1118" s="199"/>
      <c r="R1118" s="200">
        <f>R1119</f>
        <v>0</v>
      </c>
      <c r="S1118" s="199"/>
      <c r="T1118" s="201">
        <f>T1119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02" t="s">
        <v>83</v>
      </c>
      <c r="AT1118" s="203" t="s">
        <v>70</v>
      </c>
      <c r="AU1118" s="203" t="s">
        <v>71</v>
      </c>
      <c r="AY1118" s="202" t="s">
        <v>138</v>
      </c>
      <c r="BK1118" s="204">
        <f>BK1119</f>
        <v>0</v>
      </c>
    </row>
    <row r="1119" s="12" customFormat="1" ht="22.8" customHeight="1">
      <c r="A1119" s="12"/>
      <c r="B1119" s="191"/>
      <c r="C1119" s="192"/>
      <c r="D1119" s="193" t="s">
        <v>70</v>
      </c>
      <c r="E1119" s="205" t="s">
        <v>1627</v>
      </c>
      <c r="F1119" s="205" t="s">
        <v>1628</v>
      </c>
      <c r="G1119" s="192"/>
      <c r="H1119" s="192"/>
      <c r="I1119" s="195"/>
      <c r="J1119" s="206">
        <f>BK1119</f>
        <v>0</v>
      </c>
      <c r="K1119" s="192"/>
      <c r="L1119" s="197"/>
      <c r="M1119" s="198"/>
      <c r="N1119" s="199"/>
      <c r="O1119" s="199"/>
      <c r="P1119" s="200">
        <f>SUM(P1120:P1122)</f>
        <v>0</v>
      </c>
      <c r="Q1119" s="199"/>
      <c r="R1119" s="200">
        <f>SUM(R1120:R1122)</f>
        <v>0</v>
      </c>
      <c r="S1119" s="199"/>
      <c r="T1119" s="201">
        <f>SUM(T1120:T1122)</f>
        <v>0</v>
      </c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R1119" s="202" t="s">
        <v>83</v>
      </c>
      <c r="AT1119" s="203" t="s">
        <v>70</v>
      </c>
      <c r="AU1119" s="203" t="s">
        <v>76</v>
      </c>
      <c r="AY1119" s="202" t="s">
        <v>138</v>
      </c>
      <c r="BK1119" s="204">
        <f>SUM(BK1120:BK1122)</f>
        <v>0</v>
      </c>
    </row>
    <row r="1120" s="2" customFormat="1" ht="16.5" customHeight="1">
      <c r="A1120" s="41"/>
      <c r="B1120" s="42"/>
      <c r="C1120" s="207" t="s">
        <v>1629</v>
      </c>
      <c r="D1120" s="207" t="s">
        <v>140</v>
      </c>
      <c r="E1120" s="208" t="s">
        <v>1630</v>
      </c>
      <c r="F1120" s="209" t="s">
        <v>1631</v>
      </c>
      <c r="G1120" s="210" t="s">
        <v>1632</v>
      </c>
      <c r="H1120" s="211">
        <v>1</v>
      </c>
      <c r="I1120" s="212"/>
      <c r="J1120" s="213">
        <f>ROUND(I1120*H1120,2)</f>
        <v>0</v>
      </c>
      <c r="K1120" s="209" t="s">
        <v>832</v>
      </c>
      <c r="L1120" s="47"/>
      <c r="M1120" s="214" t="s">
        <v>19</v>
      </c>
      <c r="N1120" s="215" t="s">
        <v>43</v>
      </c>
      <c r="O1120" s="87"/>
      <c r="P1120" s="216">
        <f>O1120*H1120</f>
        <v>0</v>
      </c>
      <c r="Q1120" s="216">
        <v>0</v>
      </c>
      <c r="R1120" s="216">
        <f>Q1120*H1120</f>
        <v>0</v>
      </c>
      <c r="S1120" s="216">
        <v>0</v>
      </c>
      <c r="T1120" s="217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18" t="s">
        <v>621</v>
      </c>
      <c r="AT1120" s="218" t="s">
        <v>140</v>
      </c>
      <c r="AU1120" s="218" t="s">
        <v>80</v>
      </c>
      <c r="AY1120" s="20" t="s">
        <v>138</v>
      </c>
      <c r="BE1120" s="219">
        <f>IF(N1120="základní",J1120,0)</f>
        <v>0</v>
      </c>
      <c r="BF1120" s="219">
        <f>IF(N1120="snížená",J1120,0)</f>
        <v>0</v>
      </c>
      <c r="BG1120" s="219">
        <f>IF(N1120="zákl. přenesená",J1120,0)</f>
        <v>0</v>
      </c>
      <c r="BH1120" s="219">
        <f>IF(N1120="sníž. přenesená",J1120,0)</f>
        <v>0</v>
      </c>
      <c r="BI1120" s="219">
        <f>IF(N1120="nulová",J1120,0)</f>
        <v>0</v>
      </c>
      <c r="BJ1120" s="20" t="s">
        <v>80</v>
      </c>
      <c r="BK1120" s="219">
        <f>ROUND(I1120*H1120,2)</f>
        <v>0</v>
      </c>
      <c r="BL1120" s="20" t="s">
        <v>621</v>
      </c>
      <c r="BM1120" s="218" t="s">
        <v>1633</v>
      </c>
    </row>
    <row r="1121" s="2" customFormat="1">
      <c r="A1121" s="41"/>
      <c r="B1121" s="42"/>
      <c r="C1121" s="43"/>
      <c r="D1121" s="220" t="s">
        <v>147</v>
      </c>
      <c r="E1121" s="43"/>
      <c r="F1121" s="221" t="s">
        <v>1631</v>
      </c>
      <c r="G1121" s="43"/>
      <c r="H1121" s="43"/>
      <c r="I1121" s="222"/>
      <c r="J1121" s="43"/>
      <c r="K1121" s="43"/>
      <c r="L1121" s="47"/>
      <c r="M1121" s="223"/>
      <c r="N1121" s="224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147</v>
      </c>
      <c r="AU1121" s="20" t="s">
        <v>80</v>
      </c>
    </row>
    <row r="1122" s="2" customFormat="1">
      <c r="A1122" s="41"/>
      <c r="B1122" s="42"/>
      <c r="C1122" s="43"/>
      <c r="D1122" s="220" t="s">
        <v>746</v>
      </c>
      <c r="E1122" s="43"/>
      <c r="F1122" s="280" t="s">
        <v>1634</v>
      </c>
      <c r="G1122" s="43"/>
      <c r="H1122" s="43"/>
      <c r="I1122" s="222"/>
      <c r="J1122" s="43"/>
      <c r="K1122" s="43"/>
      <c r="L1122" s="47"/>
      <c r="M1122" s="223"/>
      <c r="N1122" s="224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746</v>
      </c>
      <c r="AU1122" s="20" t="s">
        <v>80</v>
      </c>
    </row>
    <row r="1123" s="12" customFormat="1" ht="25.92" customHeight="1">
      <c r="A1123" s="12"/>
      <c r="B1123" s="191"/>
      <c r="C1123" s="192"/>
      <c r="D1123" s="193" t="s">
        <v>70</v>
      </c>
      <c r="E1123" s="194" t="s">
        <v>1635</v>
      </c>
      <c r="F1123" s="194" t="s">
        <v>1636</v>
      </c>
      <c r="G1123" s="192"/>
      <c r="H1123" s="192"/>
      <c r="I1123" s="195"/>
      <c r="J1123" s="196">
        <f>BK1123</f>
        <v>0</v>
      </c>
      <c r="K1123" s="192"/>
      <c r="L1123" s="197"/>
      <c r="M1123" s="198"/>
      <c r="N1123" s="199"/>
      <c r="O1123" s="199"/>
      <c r="P1123" s="200">
        <f>SUM(P1124:P1161)</f>
        <v>0</v>
      </c>
      <c r="Q1123" s="199"/>
      <c r="R1123" s="200">
        <f>SUM(R1124:R1161)</f>
        <v>0.0028500000000000001</v>
      </c>
      <c r="S1123" s="199"/>
      <c r="T1123" s="201">
        <f>SUM(T1124:T1161)</f>
        <v>0</v>
      </c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R1123" s="202" t="s">
        <v>145</v>
      </c>
      <c r="AT1123" s="203" t="s">
        <v>70</v>
      </c>
      <c r="AU1123" s="203" t="s">
        <v>71</v>
      </c>
      <c r="AY1123" s="202" t="s">
        <v>138</v>
      </c>
      <c r="BK1123" s="204">
        <f>SUM(BK1124:BK1161)</f>
        <v>0</v>
      </c>
    </row>
    <row r="1124" s="2" customFormat="1" ht="16.5" customHeight="1">
      <c r="A1124" s="41"/>
      <c r="B1124" s="42"/>
      <c r="C1124" s="207" t="s">
        <v>1637</v>
      </c>
      <c r="D1124" s="207" t="s">
        <v>140</v>
      </c>
      <c r="E1124" s="208" t="s">
        <v>1638</v>
      </c>
      <c r="F1124" s="209" t="s">
        <v>1639</v>
      </c>
      <c r="G1124" s="210" t="s">
        <v>1640</v>
      </c>
      <c r="H1124" s="211">
        <v>20</v>
      </c>
      <c r="I1124" s="212"/>
      <c r="J1124" s="213">
        <f>ROUND(I1124*H1124,2)</f>
        <v>0</v>
      </c>
      <c r="K1124" s="209" t="s">
        <v>144</v>
      </c>
      <c r="L1124" s="47"/>
      <c r="M1124" s="214" t="s">
        <v>19</v>
      </c>
      <c r="N1124" s="215" t="s">
        <v>43</v>
      </c>
      <c r="O1124" s="87"/>
      <c r="P1124" s="216">
        <f>O1124*H1124</f>
        <v>0</v>
      </c>
      <c r="Q1124" s="216">
        <v>0</v>
      </c>
      <c r="R1124" s="216">
        <f>Q1124*H1124</f>
        <v>0</v>
      </c>
      <c r="S1124" s="216">
        <v>0</v>
      </c>
      <c r="T1124" s="217">
        <f>S1124*H1124</f>
        <v>0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18" t="s">
        <v>1641</v>
      </c>
      <c r="AT1124" s="218" t="s">
        <v>140</v>
      </c>
      <c r="AU1124" s="218" t="s">
        <v>76</v>
      </c>
      <c r="AY1124" s="20" t="s">
        <v>138</v>
      </c>
      <c r="BE1124" s="219">
        <f>IF(N1124="základní",J1124,0)</f>
        <v>0</v>
      </c>
      <c r="BF1124" s="219">
        <f>IF(N1124="snížená",J1124,0)</f>
        <v>0</v>
      </c>
      <c r="BG1124" s="219">
        <f>IF(N1124="zákl. přenesená",J1124,0)</f>
        <v>0</v>
      </c>
      <c r="BH1124" s="219">
        <f>IF(N1124="sníž. přenesená",J1124,0)</f>
        <v>0</v>
      </c>
      <c r="BI1124" s="219">
        <f>IF(N1124="nulová",J1124,0)</f>
        <v>0</v>
      </c>
      <c r="BJ1124" s="20" t="s">
        <v>80</v>
      </c>
      <c r="BK1124" s="219">
        <f>ROUND(I1124*H1124,2)</f>
        <v>0</v>
      </c>
      <c r="BL1124" s="20" t="s">
        <v>1641</v>
      </c>
      <c r="BM1124" s="218" t="s">
        <v>1642</v>
      </c>
    </row>
    <row r="1125" s="2" customFormat="1">
      <c r="A1125" s="41"/>
      <c r="B1125" s="42"/>
      <c r="C1125" s="43"/>
      <c r="D1125" s="220" t="s">
        <v>147</v>
      </c>
      <c r="E1125" s="43"/>
      <c r="F1125" s="221" t="s">
        <v>1643</v>
      </c>
      <c r="G1125" s="43"/>
      <c r="H1125" s="43"/>
      <c r="I1125" s="222"/>
      <c r="J1125" s="43"/>
      <c r="K1125" s="43"/>
      <c r="L1125" s="47"/>
      <c r="M1125" s="223"/>
      <c r="N1125" s="224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147</v>
      </c>
      <c r="AU1125" s="20" t="s">
        <v>76</v>
      </c>
    </row>
    <row r="1126" s="2" customFormat="1">
      <c r="A1126" s="41"/>
      <c r="B1126" s="42"/>
      <c r="C1126" s="43"/>
      <c r="D1126" s="225" t="s">
        <v>149</v>
      </c>
      <c r="E1126" s="43"/>
      <c r="F1126" s="226" t="s">
        <v>1644</v>
      </c>
      <c r="G1126" s="43"/>
      <c r="H1126" s="43"/>
      <c r="I1126" s="222"/>
      <c r="J1126" s="43"/>
      <c r="K1126" s="43"/>
      <c r="L1126" s="47"/>
      <c r="M1126" s="223"/>
      <c r="N1126" s="224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149</v>
      </c>
      <c r="AU1126" s="20" t="s">
        <v>76</v>
      </c>
    </row>
    <row r="1127" s="13" customFormat="1">
      <c r="A1127" s="13"/>
      <c r="B1127" s="227"/>
      <c r="C1127" s="228"/>
      <c r="D1127" s="220" t="s">
        <v>151</v>
      </c>
      <c r="E1127" s="229" t="s">
        <v>19</v>
      </c>
      <c r="F1127" s="230" t="s">
        <v>1645</v>
      </c>
      <c r="G1127" s="228"/>
      <c r="H1127" s="229" t="s">
        <v>19</v>
      </c>
      <c r="I1127" s="231"/>
      <c r="J1127" s="228"/>
      <c r="K1127" s="228"/>
      <c r="L1127" s="232"/>
      <c r="M1127" s="233"/>
      <c r="N1127" s="234"/>
      <c r="O1127" s="234"/>
      <c r="P1127" s="234"/>
      <c r="Q1127" s="234"/>
      <c r="R1127" s="234"/>
      <c r="S1127" s="234"/>
      <c r="T1127" s="23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6" t="s">
        <v>151</v>
      </c>
      <c r="AU1127" s="236" t="s">
        <v>76</v>
      </c>
      <c r="AV1127" s="13" t="s">
        <v>76</v>
      </c>
      <c r="AW1127" s="13" t="s">
        <v>33</v>
      </c>
      <c r="AX1127" s="13" t="s">
        <v>71</v>
      </c>
      <c r="AY1127" s="236" t="s">
        <v>138</v>
      </c>
    </row>
    <row r="1128" s="13" customFormat="1">
      <c r="A1128" s="13"/>
      <c r="B1128" s="227"/>
      <c r="C1128" s="228"/>
      <c r="D1128" s="220" t="s">
        <v>151</v>
      </c>
      <c r="E1128" s="229" t="s">
        <v>19</v>
      </c>
      <c r="F1128" s="230" t="s">
        <v>1646</v>
      </c>
      <c r="G1128" s="228"/>
      <c r="H1128" s="229" t="s">
        <v>19</v>
      </c>
      <c r="I1128" s="231"/>
      <c r="J1128" s="228"/>
      <c r="K1128" s="228"/>
      <c r="L1128" s="232"/>
      <c r="M1128" s="233"/>
      <c r="N1128" s="234"/>
      <c r="O1128" s="234"/>
      <c r="P1128" s="234"/>
      <c r="Q1128" s="234"/>
      <c r="R1128" s="234"/>
      <c r="S1128" s="234"/>
      <c r="T1128" s="23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6" t="s">
        <v>151</v>
      </c>
      <c r="AU1128" s="236" t="s">
        <v>76</v>
      </c>
      <c r="AV1128" s="13" t="s">
        <v>76</v>
      </c>
      <c r="AW1128" s="13" t="s">
        <v>33</v>
      </c>
      <c r="AX1128" s="13" t="s">
        <v>71</v>
      </c>
      <c r="AY1128" s="236" t="s">
        <v>138</v>
      </c>
    </row>
    <row r="1129" s="14" customFormat="1">
      <c r="A1129" s="14"/>
      <c r="B1129" s="237"/>
      <c r="C1129" s="238"/>
      <c r="D1129" s="220" t="s">
        <v>151</v>
      </c>
      <c r="E1129" s="239" t="s">
        <v>19</v>
      </c>
      <c r="F1129" s="240" t="s">
        <v>199</v>
      </c>
      <c r="G1129" s="238"/>
      <c r="H1129" s="241">
        <v>8</v>
      </c>
      <c r="I1129" s="242"/>
      <c r="J1129" s="238"/>
      <c r="K1129" s="238"/>
      <c r="L1129" s="243"/>
      <c r="M1129" s="244"/>
      <c r="N1129" s="245"/>
      <c r="O1129" s="245"/>
      <c r="P1129" s="245"/>
      <c r="Q1129" s="245"/>
      <c r="R1129" s="245"/>
      <c r="S1129" s="245"/>
      <c r="T1129" s="24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7" t="s">
        <v>151</v>
      </c>
      <c r="AU1129" s="247" t="s">
        <v>76</v>
      </c>
      <c r="AV1129" s="14" t="s">
        <v>80</v>
      </c>
      <c r="AW1129" s="14" t="s">
        <v>33</v>
      </c>
      <c r="AX1129" s="14" t="s">
        <v>71</v>
      </c>
      <c r="AY1129" s="247" t="s">
        <v>138</v>
      </c>
    </row>
    <row r="1130" s="13" customFormat="1">
      <c r="A1130" s="13"/>
      <c r="B1130" s="227"/>
      <c r="C1130" s="228"/>
      <c r="D1130" s="220" t="s">
        <v>151</v>
      </c>
      <c r="E1130" s="229" t="s">
        <v>19</v>
      </c>
      <c r="F1130" s="230" t="s">
        <v>1647</v>
      </c>
      <c r="G1130" s="228"/>
      <c r="H1130" s="229" t="s">
        <v>19</v>
      </c>
      <c r="I1130" s="231"/>
      <c r="J1130" s="228"/>
      <c r="K1130" s="228"/>
      <c r="L1130" s="232"/>
      <c r="M1130" s="233"/>
      <c r="N1130" s="234"/>
      <c r="O1130" s="234"/>
      <c r="P1130" s="234"/>
      <c r="Q1130" s="234"/>
      <c r="R1130" s="234"/>
      <c r="S1130" s="234"/>
      <c r="T1130" s="23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6" t="s">
        <v>151</v>
      </c>
      <c r="AU1130" s="236" t="s">
        <v>76</v>
      </c>
      <c r="AV1130" s="13" t="s">
        <v>76</v>
      </c>
      <c r="AW1130" s="13" t="s">
        <v>33</v>
      </c>
      <c r="AX1130" s="13" t="s">
        <v>71</v>
      </c>
      <c r="AY1130" s="236" t="s">
        <v>138</v>
      </c>
    </row>
    <row r="1131" s="13" customFormat="1">
      <c r="A1131" s="13"/>
      <c r="B1131" s="227"/>
      <c r="C1131" s="228"/>
      <c r="D1131" s="220" t="s">
        <v>151</v>
      </c>
      <c r="E1131" s="229" t="s">
        <v>19</v>
      </c>
      <c r="F1131" s="230" t="s">
        <v>1648</v>
      </c>
      <c r="G1131" s="228"/>
      <c r="H1131" s="229" t="s">
        <v>19</v>
      </c>
      <c r="I1131" s="231"/>
      <c r="J1131" s="228"/>
      <c r="K1131" s="228"/>
      <c r="L1131" s="232"/>
      <c r="M1131" s="233"/>
      <c r="N1131" s="234"/>
      <c r="O1131" s="234"/>
      <c r="P1131" s="234"/>
      <c r="Q1131" s="234"/>
      <c r="R1131" s="234"/>
      <c r="S1131" s="234"/>
      <c r="T1131" s="23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6" t="s">
        <v>151</v>
      </c>
      <c r="AU1131" s="236" t="s">
        <v>76</v>
      </c>
      <c r="AV1131" s="13" t="s">
        <v>76</v>
      </c>
      <c r="AW1131" s="13" t="s">
        <v>33</v>
      </c>
      <c r="AX1131" s="13" t="s">
        <v>71</v>
      </c>
      <c r="AY1131" s="236" t="s">
        <v>138</v>
      </c>
    </row>
    <row r="1132" s="14" customFormat="1">
      <c r="A1132" s="14"/>
      <c r="B1132" s="237"/>
      <c r="C1132" s="238"/>
      <c r="D1132" s="220" t="s">
        <v>151</v>
      </c>
      <c r="E1132" s="239" t="s">
        <v>19</v>
      </c>
      <c r="F1132" s="240" t="s">
        <v>8</v>
      </c>
      <c r="G1132" s="238"/>
      <c r="H1132" s="241">
        <v>12</v>
      </c>
      <c r="I1132" s="242"/>
      <c r="J1132" s="238"/>
      <c r="K1132" s="238"/>
      <c r="L1132" s="243"/>
      <c r="M1132" s="244"/>
      <c r="N1132" s="245"/>
      <c r="O1132" s="245"/>
      <c r="P1132" s="245"/>
      <c r="Q1132" s="245"/>
      <c r="R1132" s="245"/>
      <c r="S1132" s="245"/>
      <c r="T1132" s="24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7" t="s">
        <v>151</v>
      </c>
      <c r="AU1132" s="247" t="s">
        <v>76</v>
      </c>
      <c r="AV1132" s="14" t="s">
        <v>80</v>
      </c>
      <c r="AW1132" s="14" t="s">
        <v>33</v>
      </c>
      <c r="AX1132" s="14" t="s">
        <v>71</v>
      </c>
      <c r="AY1132" s="247" t="s">
        <v>138</v>
      </c>
    </row>
    <row r="1133" s="15" customFormat="1">
      <c r="A1133" s="15"/>
      <c r="B1133" s="248"/>
      <c r="C1133" s="249"/>
      <c r="D1133" s="220" t="s">
        <v>151</v>
      </c>
      <c r="E1133" s="250" t="s">
        <v>19</v>
      </c>
      <c r="F1133" s="251" t="s">
        <v>156</v>
      </c>
      <c r="G1133" s="249"/>
      <c r="H1133" s="252">
        <v>20</v>
      </c>
      <c r="I1133" s="253"/>
      <c r="J1133" s="249"/>
      <c r="K1133" s="249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8" t="s">
        <v>151</v>
      </c>
      <c r="AU1133" s="258" t="s">
        <v>76</v>
      </c>
      <c r="AV1133" s="15" t="s">
        <v>145</v>
      </c>
      <c r="AW1133" s="15" t="s">
        <v>33</v>
      </c>
      <c r="AX1133" s="15" t="s">
        <v>76</v>
      </c>
      <c r="AY1133" s="258" t="s">
        <v>138</v>
      </c>
    </row>
    <row r="1134" s="2" customFormat="1" ht="16.5" customHeight="1">
      <c r="A1134" s="41"/>
      <c r="B1134" s="42"/>
      <c r="C1134" s="270" t="s">
        <v>1649</v>
      </c>
      <c r="D1134" s="270" t="s">
        <v>511</v>
      </c>
      <c r="E1134" s="271" t="s">
        <v>1650</v>
      </c>
      <c r="F1134" s="272" t="s">
        <v>1651</v>
      </c>
      <c r="G1134" s="273" t="s">
        <v>304</v>
      </c>
      <c r="H1134" s="274">
        <v>5</v>
      </c>
      <c r="I1134" s="275"/>
      <c r="J1134" s="276">
        <f>ROUND(I1134*H1134,2)</f>
        <v>0</v>
      </c>
      <c r="K1134" s="272" t="s">
        <v>514</v>
      </c>
      <c r="L1134" s="277"/>
      <c r="M1134" s="278" t="s">
        <v>19</v>
      </c>
      <c r="N1134" s="279" t="s">
        <v>43</v>
      </c>
      <c r="O1134" s="87"/>
      <c r="P1134" s="216">
        <f>O1134*H1134</f>
        <v>0</v>
      </c>
      <c r="Q1134" s="216">
        <v>0.00056999999999999998</v>
      </c>
      <c r="R1134" s="216">
        <f>Q1134*H1134</f>
        <v>0.0028500000000000001</v>
      </c>
      <c r="S1134" s="216">
        <v>0</v>
      </c>
      <c r="T1134" s="217">
        <f>S1134*H1134</f>
        <v>0</v>
      </c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R1134" s="218" t="s">
        <v>1641</v>
      </c>
      <c r="AT1134" s="218" t="s">
        <v>511</v>
      </c>
      <c r="AU1134" s="218" t="s">
        <v>76</v>
      </c>
      <c r="AY1134" s="20" t="s">
        <v>138</v>
      </c>
      <c r="BE1134" s="219">
        <f>IF(N1134="základní",J1134,0)</f>
        <v>0</v>
      </c>
      <c r="BF1134" s="219">
        <f>IF(N1134="snížená",J1134,0)</f>
        <v>0</v>
      </c>
      <c r="BG1134" s="219">
        <f>IF(N1134="zákl. přenesená",J1134,0)</f>
        <v>0</v>
      </c>
      <c r="BH1134" s="219">
        <f>IF(N1134="sníž. přenesená",J1134,0)</f>
        <v>0</v>
      </c>
      <c r="BI1134" s="219">
        <f>IF(N1134="nulová",J1134,0)</f>
        <v>0</v>
      </c>
      <c r="BJ1134" s="20" t="s">
        <v>80</v>
      </c>
      <c r="BK1134" s="219">
        <f>ROUND(I1134*H1134,2)</f>
        <v>0</v>
      </c>
      <c r="BL1134" s="20" t="s">
        <v>1641</v>
      </c>
      <c r="BM1134" s="218" t="s">
        <v>1652</v>
      </c>
    </row>
    <row r="1135" s="2" customFormat="1">
      <c r="A1135" s="41"/>
      <c r="B1135" s="42"/>
      <c r="C1135" s="43"/>
      <c r="D1135" s="220" t="s">
        <v>147</v>
      </c>
      <c r="E1135" s="43"/>
      <c r="F1135" s="221" t="s">
        <v>1651</v>
      </c>
      <c r="G1135" s="43"/>
      <c r="H1135" s="43"/>
      <c r="I1135" s="222"/>
      <c r="J1135" s="43"/>
      <c r="K1135" s="43"/>
      <c r="L1135" s="47"/>
      <c r="M1135" s="223"/>
      <c r="N1135" s="224"/>
      <c r="O1135" s="87"/>
      <c r="P1135" s="87"/>
      <c r="Q1135" s="87"/>
      <c r="R1135" s="87"/>
      <c r="S1135" s="87"/>
      <c r="T1135" s="88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T1135" s="20" t="s">
        <v>147</v>
      </c>
      <c r="AU1135" s="20" t="s">
        <v>76</v>
      </c>
    </row>
    <row r="1136" s="13" customFormat="1">
      <c r="A1136" s="13"/>
      <c r="B1136" s="227"/>
      <c r="C1136" s="228"/>
      <c r="D1136" s="220" t="s">
        <v>151</v>
      </c>
      <c r="E1136" s="229" t="s">
        <v>19</v>
      </c>
      <c r="F1136" s="230" t="s">
        <v>1647</v>
      </c>
      <c r="G1136" s="228"/>
      <c r="H1136" s="229" t="s">
        <v>19</v>
      </c>
      <c r="I1136" s="231"/>
      <c r="J1136" s="228"/>
      <c r="K1136" s="228"/>
      <c r="L1136" s="232"/>
      <c r="M1136" s="233"/>
      <c r="N1136" s="234"/>
      <c r="O1136" s="234"/>
      <c r="P1136" s="234"/>
      <c r="Q1136" s="234"/>
      <c r="R1136" s="234"/>
      <c r="S1136" s="234"/>
      <c r="T1136" s="23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6" t="s">
        <v>151</v>
      </c>
      <c r="AU1136" s="236" t="s">
        <v>76</v>
      </c>
      <c r="AV1136" s="13" t="s">
        <v>76</v>
      </c>
      <c r="AW1136" s="13" t="s">
        <v>33</v>
      </c>
      <c r="AX1136" s="13" t="s">
        <v>71</v>
      </c>
      <c r="AY1136" s="236" t="s">
        <v>138</v>
      </c>
    </row>
    <row r="1137" s="14" customFormat="1">
      <c r="A1137" s="14"/>
      <c r="B1137" s="237"/>
      <c r="C1137" s="238"/>
      <c r="D1137" s="220" t="s">
        <v>151</v>
      </c>
      <c r="E1137" s="239" t="s">
        <v>19</v>
      </c>
      <c r="F1137" s="240" t="s">
        <v>178</v>
      </c>
      <c r="G1137" s="238"/>
      <c r="H1137" s="241">
        <v>5</v>
      </c>
      <c r="I1137" s="242"/>
      <c r="J1137" s="238"/>
      <c r="K1137" s="238"/>
      <c r="L1137" s="243"/>
      <c r="M1137" s="244"/>
      <c r="N1137" s="245"/>
      <c r="O1137" s="245"/>
      <c r="P1137" s="245"/>
      <c r="Q1137" s="245"/>
      <c r="R1137" s="245"/>
      <c r="S1137" s="245"/>
      <c r="T1137" s="246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7" t="s">
        <v>151</v>
      </c>
      <c r="AU1137" s="247" t="s">
        <v>76</v>
      </c>
      <c r="AV1137" s="14" t="s">
        <v>80</v>
      </c>
      <c r="AW1137" s="14" t="s">
        <v>33</v>
      </c>
      <c r="AX1137" s="14" t="s">
        <v>76</v>
      </c>
      <c r="AY1137" s="247" t="s">
        <v>138</v>
      </c>
    </row>
    <row r="1138" s="2" customFormat="1" ht="16.5" customHeight="1">
      <c r="A1138" s="41"/>
      <c r="B1138" s="42"/>
      <c r="C1138" s="270" t="s">
        <v>1653</v>
      </c>
      <c r="D1138" s="270" t="s">
        <v>511</v>
      </c>
      <c r="E1138" s="271" t="s">
        <v>1654</v>
      </c>
      <c r="F1138" s="272" t="s">
        <v>1655</v>
      </c>
      <c r="G1138" s="273" t="s">
        <v>304</v>
      </c>
      <c r="H1138" s="274">
        <v>6</v>
      </c>
      <c r="I1138" s="275"/>
      <c r="J1138" s="276">
        <f>ROUND(I1138*H1138,2)</f>
        <v>0</v>
      </c>
      <c r="K1138" s="272" t="s">
        <v>514</v>
      </c>
      <c r="L1138" s="277"/>
      <c r="M1138" s="278" t="s">
        <v>19</v>
      </c>
      <c r="N1138" s="279" t="s">
        <v>43</v>
      </c>
      <c r="O1138" s="87"/>
      <c r="P1138" s="216">
        <f>O1138*H1138</f>
        <v>0</v>
      </c>
      <c r="Q1138" s="216">
        <v>0</v>
      </c>
      <c r="R1138" s="216">
        <f>Q1138*H1138</f>
        <v>0</v>
      </c>
      <c r="S1138" s="216">
        <v>0</v>
      </c>
      <c r="T1138" s="217">
        <f>S1138*H1138</f>
        <v>0</v>
      </c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R1138" s="218" t="s">
        <v>1641</v>
      </c>
      <c r="AT1138" s="218" t="s">
        <v>511</v>
      </c>
      <c r="AU1138" s="218" t="s">
        <v>76</v>
      </c>
      <c r="AY1138" s="20" t="s">
        <v>138</v>
      </c>
      <c r="BE1138" s="219">
        <f>IF(N1138="základní",J1138,0)</f>
        <v>0</v>
      </c>
      <c r="BF1138" s="219">
        <f>IF(N1138="snížená",J1138,0)</f>
        <v>0</v>
      </c>
      <c r="BG1138" s="219">
        <f>IF(N1138="zákl. přenesená",J1138,0)</f>
        <v>0</v>
      </c>
      <c r="BH1138" s="219">
        <f>IF(N1138="sníž. přenesená",J1138,0)</f>
        <v>0</v>
      </c>
      <c r="BI1138" s="219">
        <f>IF(N1138="nulová",J1138,0)</f>
        <v>0</v>
      </c>
      <c r="BJ1138" s="20" t="s">
        <v>80</v>
      </c>
      <c r="BK1138" s="219">
        <f>ROUND(I1138*H1138,2)</f>
        <v>0</v>
      </c>
      <c r="BL1138" s="20" t="s">
        <v>1641</v>
      </c>
      <c r="BM1138" s="218" t="s">
        <v>1656</v>
      </c>
    </row>
    <row r="1139" s="2" customFormat="1">
      <c r="A1139" s="41"/>
      <c r="B1139" s="42"/>
      <c r="C1139" s="43"/>
      <c r="D1139" s="220" t="s">
        <v>147</v>
      </c>
      <c r="E1139" s="43"/>
      <c r="F1139" s="221" t="s">
        <v>1655</v>
      </c>
      <c r="G1139" s="43"/>
      <c r="H1139" s="43"/>
      <c r="I1139" s="222"/>
      <c r="J1139" s="43"/>
      <c r="K1139" s="43"/>
      <c r="L1139" s="47"/>
      <c r="M1139" s="223"/>
      <c r="N1139" s="224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147</v>
      </c>
      <c r="AU1139" s="20" t="s">
        <v>76</v>
      </c>
    </row>
    <row r="1140" s="13" customFormat="1">
      <c r="A1140" s="13"/>
      <c r="B1140" s="227"/>
      <c r="C1140" s="228"/>
      <c r="D1140" s="220" t="s">
        <v>151</v>
      </c>
      <c r="E1140" s="229" t="s">
        <v>19</v>
      </c>
      <c r="F1140" s="230" t="s">
        <v>1657</v>
      </c>
      <c r="G1140" s="228"/>
      <c r="H1140" s="229" t="s">
        <v>19</v>
      </c>
      <c r="I1140" s="231"/>
      <c r="J1140" s="228"/>
      <c r="K1140" s="228"/>
      <c r="L1140" s="232"/>
      <c r="M1140" s="233"/>
      <c r="N1140" s="234"/>
      <c r="O1140" s="234"/>
      <c r="P1140" s="234"/>
      <c r="Q1140" s="234"/>
      <c r="R1140" s="234"/>
      <c r="S1140" s="234"/>
      <c r="T1140" s="23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6" t="s">
        <v>151</v>
      </c>
      <c r="AU1140" s="236" t="s">
        <v>76</v>
      </c>
      <c r="AV1140" s="13" t="s">
        <v>76</v>
      </c>
      <c r="AW1140" s="13" t="s">
        <v>33</v>
      </c>
      <c r="AX1140" s="13" t="s">
        <v>71</v>
      </c>
      <c r="AY1140" s="236" t="s">
        <v>138</v>
      </c>
    </row>
    <row r="1141" s="14" customFormat="1">
      <c r="A1141" s="14"/>
      <c r="B1141" s="237"/>
      <c r="C1141" s="238"/>
      <c r="D1141" s="220" t="s">
        <v>151</v>
      </c>
      <c r="E1141" s="239" t="s">
        <v>19</v>
      </c>
      <c r="F1141" s="240" t="s">
        <v>186</v>
      </c>
      <c r="G1141" s="238"/>
      <c r="H1141" s="241">
        <v>6</v>
      </c>
      <c r="I1141" s="242"/>
      <c r="J1141" s="238"/>
      <c r="K1141" s="238"/>
      <c r="L1141" s="243"/>
      <c r="M1141" s="244"/>
      <c r="N1141" s="245"/>
      <c r="O1141" s="245"/>
      <c r="P1141" s="245"/>
      <c r="Q1141" s="245"/>
      <c r="R1141" s="245"/>
      <c r="S1141" s="245"/>
      <c r="T1141" s="246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7" t="s">
        <v>151</v>
      </c>
      <c r="AU1141" s="247" t="s">
        <v>76</v>
      </c>
      <c r="AV1141" s="14" t="s">
        <v>80</v>
      </c>
      <c r="AW1141" s="14" t="s">
        <v>33</v>
      </c>
      <c r="AX1141" s="14" t="s">
        <v>76</v>
      </c>
      <c r="AY1141" s="247" t="s">
        <v>138</v>
      </c>
    </row>
    <row r="1142" s="2" customFormat="1" ht="16.5" customHeight="1">
      <c r="A1142" s="41"/>
      <c r="B1142" s="42"/>
      <c r="C1142" s="207" t="s">
        <v>1658</v>
      </c>
      <c r="D1142" s="207" t="s">
        <v>140</v>
      </c>
      <c r="E1142" s="208" t="s">
        <v>1659</v>
      </c>
      <c r="F1142" s="209" t="s">
        <v>1660</v>
      </c>
      <c r="G1142" s="210" t="s">
        <v>1640</v>
      </c>
      <c r="H1142" s="211">
        <v>8</v>
      </c>
      <c r="I1142" s="212"/>
      <c r="J1142" s="213">
        <f>ROUND(I1142*H1142,2)</f>
        <v>0</v>
      </c>
      <c r="K1142" s="209" t="s">
        <v>144</v>
      </c>
      <c r="L1142" s="47"/>
      <c r="M1142" s="214" t="s">
        <v>19</v>
      </c>
      <c r="N1142" s="215" t="s">
        <v>43</v>
      </c>
      <c r="O1142" s="87"/>
      <c r="P1142" s="216">
        <f>O1142*H1142</f>
        <v>0</v>
      </c>
      <c r="Q1142" s="216">
        <v>0</v>
      </c>
      <c r="R1142" s="216">
        <f>Q1142*H1142</f>
        <v>0</v>
      </c>
      <c r="S1142" s="216">
        <v>0</v>
      </c>
      <c r="T1142" s="217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18" t="s">
        <v>1641</v>
      </c>
      <c r="AT1142" s="218" t="s">
        <v>140</v>
      </c>
      <c r="AU1142" s="218" t="s">
        <v>76</v>
      </c>
      <c r="AY1142" s="20" t="s">
        <v>138</v>
      </c>
      <c r="BE1142" s="219">
        <f>IF(N1142="základní",J1142,0)</f>
        <v>0</v>
      </c>
      <c r="BF1142" s="219">
        <f>IF(N1142="snížená",J1142,0)</f>
        <v>0</v>
      </c>
      <c r="BG1142" s="219">
        <f>IF(N1142="zákl. přenesená",J1142,0)</f>
        <v>0</v>
      </c>
      <c r="BH1142" s="219">
        <f>IF(N1142="sníž. přenesená",J1142,0)</f>
        <v>0</v>
      </c>
      <c r="BI1142" s="219">
        <f>IF(N1142="nulová",J1142,0)</f>
        <v>0</v>
      </c>
      <c r="BJ1142" s="20" t="s">
        <v>80</v>
      </c>
      <c r="BK1142" s="219">
        <f>ROUND(I1142*H1142,2)</f>
        <v>0</v>
      </c>
      <c r="BL1142" s="20" t="s">
        <v>1641</v>
      </c>
      <c r="BM1142" s="218" t="s">
        <v>1661</v>
      </c>
    </row>
    <row r="1143" s="2" customFormat="1">
      <c r="A1143" s="41"/>
      <c r="B1143" s="42"/>
      <c r="C1143" s="43"/>
      <c r="D1143" s="220" t="s">
        <v>147</v>
      </c>
      <c r="E1143" s="43"/>
      <c r="F1143" s="221" t="s">
        <v>1662</v>
      </c>
      <c r="G1143" s="43"/>
      <c r="H1143" s="43"/>
      <c r="I1143" s="222"/>
      <c r="J1143" s="43"/>
      <c r="K1143" s="43"/>
      <c r="L1143" s="47"/>
      <c r="M1143" s="223"/>
      <c r="N1143" s="224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20" t="s">
        <v>147</v>
      </c>
      <c r="AU1143" s="20" t="s">
        <v>76</v>
      </c>
    </row>
    <row r="1144" s="2" customFormat="1">
      <c r="A1144" s="41"/>
      <c r="B1144" s="42"/>
      <c r="C1144" s="43"/>
      <c r="D1144" s="225" t="s">
        <v>149</v>
      </c>
      <c r="E1144" s="43"/>
      <c r="F1144" s="226" t="s">
        <v>1663</v>
      </c>
      <c r="G1144" s="43"/>
      <c r="H1144" s="43"/>
      <c r="I1144" s="222"/>
      <c r="J1144" s="43"/>
      <c r="K1144" s="43"/>
      <c r="L1144" s="47"/>
      <c r="M1144" s="223"/>
      <c r="N1144" s="224"/>
      <c r="O1144" s="87"/>
      <c r="P1144" s="87"/>
      <c r="Q1144" s="87"/>
      <c r="R1144" s="87"/>
      <c r="S1144" s="87"/>
      <c r="T1144" s="88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T1144" s="20" t="s">
        <v>149</v>
      </c>
      <c r="AU1144" s="20" t="s">
        <v>76</v>
      </c>
    </row>
    <row r="1145" s="13" customFormat="1">
      <c r="A1145" s="13"/>
      <c r="B1145" s="227"/>
      <c r="C1145" s="228"/>
      <c r="D1145" s="220" t="s">
        <v>151</v>
      </c>
      <c r="E1145" s="229" t="s">
        <v>19</v>
      </c>
      <c r="F1145" s="230" t="s">
        <v>309</v>
      </c>
      <c r="G1145" s="228"/>
      <c r="H1145" s="229" t="s">
        <v>19</v>
      </c>
      <c r="I1145" s="231"/>
      <c r="J1145" s="228"/>
      <c r="K1145" s="228"/>
      <c r="L1145" s="232"/>
      <c r="M1145" s="233"/>
      <c r="N1145" s="234"/>
      <c r="O1145" s="234"/>
      <c r="P1145" s="234"/>
      <c r="Q1145" s="234"/>
      <c r="R1145" s="234"/>
      <c r="S1145" s="234"/>
      <c r="T1145" s="23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6" t="s">
        <v>151</v>
      </c>
      <c r="AU1145" s="236" t="s">
        <v>76</v>
      </c>
      <c r="AV1145" s="13" t="s">
        <v>76</v>
      </c>
      <c r="AW1145" s="13" t="s">
        <v>33</v>
      </c>
      <c r="AX1145" s="13" t="s">
        <v>71</v>
      </c>
      <c r="AY1145" s="236" t="s">
        <v>138</v>
      </c>
    </row>
    <row r="1146" s="13" customFormat="1">
      <c r="A1146" s="13"/>
      <c r="B1146" s="227"/>
      <c r="C1146" s="228"/>
      <c r="D1146" s="220" t="s">
        <v>151</v>
      </c>
      <c r="E1146" s="229" t="s">
        <v>19</v>
      </c>
      <c r="F1146" s="230" t="s">
        <v>1664</v>
      </c>
      <c r="G1146" s="228"/>
      <c r="H1146" s="229" t="s">
        <v>19</v>
      </c>
      <c r="I1146" s="231"/>
      <c r="J1146" s="228"/>
      <c r="K1146" s="228"/>
      <c r="L1146" s="232"/>
      <c r="M1146" s="233"/>
      <c r="N1146" s="234"/>
      <c r="O1146" s="234"/>
      <c r="P1146" s="234"/>
      <c r="Q1146" s="234"/>
      <c r="R1146" s="234"/>
      <c r="S1146" s="234"/>
      <c r="T1146" s="23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6" t="s">
        <v>151</v>
      </c>
      <c r="AU1146" s="236" t="s">
        <v>76</v>
      </c>
      <c r="AV1146" s="13" t="s">
        <v>76</v>
      </c>
      <c r="AW1146" s="13" t="s">
        <v>33</v>
      </c>
      <c r="AX1146" s="13" t="s">
        <v>71</v>
      </c>
      <c r="AY1146" s="236" t="s">
        <v>138</v>
      </c>
    </row>
    <row r="1147" s="14" customFormat="1">
      <c r="A1147" s="14"/>
      <c r="B1147" s="237"/>
      <c r="C1147" s="238"/>
      <c r="D1147" s="220" t="s">
        <v>151</v>
      </c>
      <c r="E1147" s="239" t="s">
        <v>19</v>
      </c>
      <c r="F1147" s="240" t="s">
        <v>145</v>
      </c>
      <c r="G1147" s="238"/>
      <c r="H1147" s="241">
        <v>4</v>
      </c>
      <c r="I1147" s="242"/>
      <c r="J1147" s="238"/>
      <c r="K1147" s="238"/>
      <c r="L1147" s="243"/>
      <c r="M1147" s="244"/>
      <c r="N1147" s="245"/>
      <c r="O1147" s="245"/>
      <c r="P1147" s="245"/>
      <c r="Q1147" s="245"/>
      <c r="R1147" s="245"/>
      <c r="S1147" s="245"/>
      <c r="T1147" s="246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7" t="s">
        <v>151</v>
      </c>
      <c r="AU1147" s="247" t="s">
        <v>76</v>
      </c>
      <c r="AV1147" s="14" t="s">
        <v>80</v>
      </c>
      <c r="AW1147" s="14" t="s">
        <v>33</v>
      </c>
      <c r="AX1147" s="14" t="s">
        <v>71</v>
      </c>
      <c r="AY1147" s="247" t="s">
        <v>138</v>
      </c>
    </row>
    <row r="1148" s="13" customFormat="1">
      <c r="A1148" s="13"/>
      <c r="B1148" s="227"/>
      <c r="C1148" s="228"/>
      <c r="D1148" s="220" t="s">
        <v>151</v>
      </c>
      <c r="E1148" s="229" t="s">
        <v>19</v>
      </c>
      <c r="F1148" s="230" t="s">
        <v>310</v>
      </c>
      <c r="G1148" s="228"/>
      <c r="H1148" s="229" t="s">
        <v>19</v>
      </c>
      <c r="I1148" s="231"/>
      <c r="J1148" s="228"/>
      <c r="K1148" s="228"/>
      <c r="L1148" s="232"/>
      <c r="M1148" s="233"/>
      <c r="N1148" s="234"/>
      <c r="O1148" s="234"/>
      <c r="P1148" s="234"/>
      <c r="Q1148" s="234"/>
      <c r="R1148" s="234"/>
      <c r="S1148" s="234"/>
      <c r="T1148" s="23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6" t="s">
        <v>151</v>
      </c>
      <c r="AU1148" s="236" t="s">
        <v>76</v>
      </c>
      <c r="AV1148" s="13" t="s">
        <v>76</v>
      </c>
      <c r="AW1148" s="13" t="s">
        <v>33</v>
      </c>
      <c r="AX1148" s="13" t="s">
        <v>71</v>
      </c>
      <c r="AY1148" s="236" t="s">
        <v>138</v>
      </c>
    </row>
    <row r="1149" s="13" customFormat="1">
      <c r="A1149" s="13"/>
      <c r="B1149" s="227"/>
      <c r="C1149" s="228"/>
      <c r="D1149" s="220" t="s">
        <v>151</v>
      </c>
      <c r="E1149" s="229" t="s">
        <v>19</v>
      </c>
      <c r="F1149" s="230" t="s">
        <v>1664</v>
      </c>
      <c r="G1149" s="228"/>
      <c r="H1149" s="229" t="s">
        <v>19</v>
      </c>
      <c r="I1149" s="231"/>
      <c r="J1149" s="228"/>
      <c r="K1149" s="228"/>
      <c r="L1149" s="232"/>
      <c r="M1149" s="233"/>
      <c r="N1149" s="234"/>
      <c r="O1149" s="234"/>
      <c r="P1149" s="234"/>
      <c r="Q1149" s="234"/>
      <c r="R1149" s="234"/>
      <c r="S1149" s="234"/>
      <c r="T1149" s="23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6" t="s">
        <v>151</v>
      </c>
      <c r="AU1149" s="236" t="s">
        <v>76</v>
      </c>
      <c r="AV1149" s="13" t="s">
        <v>76</v>
      </c>
      <c r="AW1149" s="13" t="s">
        <v>33</v>
      </c>
      <c r="AX1149" s="13" t="s">
        <v>71</v>
      </c>
      <c r="AY1149" s="236" t="s">
        <v>138</v>
      </c>
    </row>
    <row r="1150" s="14" customFormat="1">
      <c r="A1150" s="14"/>
      <c r="B1150" s="237"/>
      <c r="C1150" s="238"/>
      <c r="D1150" s="220" t="s">
        <v>151</v>
      </c>
      <c r="E1150" s="239" t="s">
        <v>19</v>
      </c>
      <c r="F1150" s="240" t="s">
        <v>145</v>
      </c>
      <c r="G1150" s="238"/>
      <c r="H1150" s="241">
        <v>4</v>
      </c>
      <c r="I1150" s="242"/>
      <c r="J1150" s="238"/>
      <c r="K1150" s="238"/>
      <c r="L1150" s="243"/>
      <c r="M1150" s="244"/>
      <c r="N1150" s="245"/>
      <c r="O1150" s="245"/>
      <c r="P1150" s="245"/>
      <c r="Q1150" s="245"/>
      <c r="R1150" s="245"/>
      <c r="S1150" s="245"/>
      <c r="T1150" s="246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7" t="s">
        <v>151</v>
      </c>
      <c r="AU1150" s="247" t="s">
        <v>76</v>
      </c>
      <c r="AV1150" s="14" t="s">
        <v>80</v>
      </c>
      <c r="AW1150" s="14" t="s">
        <v>33</v>
      </c>
      <c r="AX1150" s="14" t="s">
        <v>71</v>
      </c>
      <c r="AY1150" s="247" t="s">
        <v>138</v>
      </c>
    </row>
    <row r="1151" s="15" customFormat="1">
      <c r="A1151" s="15"/>
      <c r="B1151" s="248"/>
      <c r="C1151" s="249"/>
      <c r="D1151" s="220" t="s">
        <v>151</v>
      </c>
      <c r="E1151" s="250" t="s">
        <v>19</v>
      </c>
      <c r="F1151" s="251" t="s">
        <v>156</v>
      </c>
      <c r="G1151" s="249"/>
      <c r="H1151" s="252">
        <v>8</v>
      </c>
      <c r="I1151" s="253"/>
      <c r="J1151" s="249"/>
      <c r="K1151" s="249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58" t="s">
        <v>151</v>
      </c>
      <c r="AU1151" s="258" t="s">
        <v>76</v>
      </c>
      <c r="AV1151" s="15" t="s">
        <v>145</v>
      </c>
      <c r="AW1151" s="15" t="s">
        <v>33</v>
      </c>
      <c r="AX1151" s="15" t="s">
        <v>76</v>
      </c>
      <c r="AY1151" s="258" t="s">
        <v>138</v>
      </c>
    </row>
    <row r="1152" s="2" customFormat="1" ht="16.5" customHeight="1">
      <c r="A1152" s="41"/>
      <c r="B1152" s="42"/>
      <c r="C1152" s="207" t="s">
        <v>1665</v>
      </c>
      <c r="D1152" s="207" t="s">
        <v>140</v>
      </c>
      <c r="E1152" s="208" t="s">
        <v>1666</v>
      </c>
      <c r="F1152" s="209" t="s">
        <v>1667</v>
      </c>
      <c r="G1152" s="210" t="s">
        <v>1640</v>
      </c>
      <c r="H1152" s="211">
        <v>6</v>
      </c>
      <c r="I1152" s="212"/>
      <c r="J1152" s="213">
        <f>ROUND(I1152*H1152,2)</f>
        <v>0</v>
      </c>
      <c r="K1152" s="209" t="s">
        <v>144</v>
      </c>
      <c r="L1152" s="47"/>
      <c r="M1152" s="214" t="s">
        <v>19</v>
      </c>
      <c r="N1152" s="215" t="s">
        <v>43</v>
      </c>
      <c r="O1152" s="87"/>
      <c r="P1152" s="216">
        <f>O1152*H1152</f>
        <v>0</v>
      </c>
      <c r="Q1152" s="216">
        <v>0</v>
      </c>
      <c r="R1152" s="216">
        <f>Q1152*H1152</f>
        <v>0</v>
      </c>
      <c r="S1152" s="216">
        <v>0</v>
      </c>
      <c r="T1152" s="217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18" t="s">
        <v>1641</v>
      </c>
      <c r="AT1152" s="218" t="s">
        <v>140</v>
      </c>
      <c r="AU1152" s="218" t="s">
        <v>76</v>
      </c>
      <c r="AY1152" s="20" t="s">
        <v>138</v>
      </c>
      <c r="BE1152" s="219">
        <f>IF(N1152="základní",J1152,0)</f>
        <v>0</v>
      </c>
      <c r="BF1152" s="219">
        <f>IF(N1152="snížená",J1152,0)</f>
        <v>0</v>
      </c>
      <c r="BG1152" s="219">
        <f>IF(N1152="zákl. přenesená",J1152,0)</f>
        <v>0</v>
      </c>
      <c r="BH1152" s="219">
        <f>IF(N1152="sníž. přenesená",J1152,0)</f>
        <v>0</v>
      </c>
      <c r="BI1152" s="219">
        <f>IF(N1152="nulová",J1152,0)</f>
        <v>0</v>
      </c>
      <c r="BJ1152" s="20" t="s">
        <v>80</v>
      </c>
      <c r="BK1152" s="219">
        <f>ROUND(I1152*H1152,2)</f>
        <v>0</v>
      </c>
      <c r="BL1152" s="20" t="s">
        <v>1641</v>
      </c>
      <c r="BM1152" s="218" t="s">
        <v>1668</v>
      </c>
    </row>
    <row r="1153" s="2" customFormat="1">
      <c r="A1153" s="41"/>
      <c r="B1153" s="42"/>
      <c r="C1153" s="43"/>
      <c r="D1153" s="220" t="s">
        <v>147</v>
      </c>
      <c r="E1153" s="43"/>
      <c r="F1153" s="221" t="s">
        <v>1669</v>
      </c>
      <c r="G1153" s="43"/>
      <c r="H1153" s="43"/>
      <c r="I1153" s="222"/>
      <c r="J1153" s="43"/>
      <c r="K1153" s="43"/>
      <c r="L1153" s="47"/>
      <c r="M1153" s="223"/>
      <c r="N1153" s="224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147</v>
      </c>
      <c r="AU1153" s="20" t="s">
        <v>76</v>
      </c>
    </row>
    <row r="1154" s="2" customFormat="1">
      <c r="A1154" s="41"/>
      <c r="B1154" s="42"/>
      <c r="C1154" s="43"/>
      <c r="D1154" s="225" t="s">
        <v>149</v>
      </c>
      <c r="E1154" s="43"/>
      <c r="F1154" s="226" t="s">
        <v>1670</v>
      </c>
      <c r="G1154" s="43"/>
      <c r="H1154" s="43"/>
      <c r="I1154" s="222"/>
      <c r="J1154" s="43"/>
      <c r="K1154" s="43"/>
      <c r="L1154" s="47"/>
      <c r="M1154" s="223"/>
      <c r="N1154" s="224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149</v>
      </c>
      <c r="AU1154" s="20" t="s">
        <v>76</v>
      </c>
    </row>
    <row r="1155" s="13" customFormat="1">
      <c r="A1155" s="13"/>
      <c r="B1155" s="227"/>
      <c r="C1155" s="228"/>
      <c r="D1155" s="220" t="s">
        <v>151</v>
      </c>
      <c r="E1155" s="229" t="s">
        <v>19</v>
      </c>
      <c r="F1155" s="230" t="s">
        <v>309</v>
      </c>
      <c r="G1155" s="228"/>
      <c r="H1155" s="229" t="s">
        <v>19</v>
      </c>
      <c r="I1155" s="231"/>
      <c r="J1155" s="228"/>
      <c r="K1155" s="228"/>
      <c r="L1155" s="232"/>
      <c r="M1155" s="233"/>
      <c r="N1155" s="234"/>
      <c r="O1155" s="234"/>
      <c r="P1155" s="234"/>
      <c r="Q1155" s="234"/>
      <c r="R1155" s="234"/>
      <c r="S1155" s="234"/>
      <c r="T1155" s="235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6" t="s">
        <v>151</v>
      </c>
      <c r="AU1155" s="236" t="s">
        <v>76</v>
      </c>
      <c r="AV1155" s="13" t="s">
        <v>76</v>
      </c>
      <c r="AW1155" s="13" t="s">
        <v>33</v>
      </c>
      <c r="AX1155" s="13" t="s">
        <v>71</v>
      </c>
      <c r="AY1155" s="236" t="s">
        <v>138</v>
      </c>
    </row>
    <row r="1156" s="13" customFormat="1">
      <c r="A1156" s="13"/>
      <c r="B1156" s="227"/>
      <c r="C1156" s="228"/>
      <c r="D1156" s="220" t="s">
        <v>151</v>
      </c>
      <c r="E1156" s="229" t="s">
        <v>19</v>
      </c>
      <c r="F1156" s="230" t="s">
        <v>1671</v>
      </c>
      <c r="G1156" s="228"/>
      <c r="H1156" s="229" t="s">
        <v>19</v>
      </c>
      <c r="I1156" s="231"/>
      <c r="J1156" s="228"/>
      <c r="K1156" s="228"/>
      <c r="L1156" s="232"/>
      <c r="M1156" s="233"/>
      <c r="N1156" s="234"/>
      <c r="O1156" s="234"/>
      <c r="P1156" s="234"/>
      <c r="Q1156" s="234"/>
      <c r="R1156" s="234"/>
      <c r="S1156" s="234"/>
      <c r="T1156" s="23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6" t="s">
        <v>151</v>
      </c>
      <c r="AU1156" s="236" t="s">
        <v>76</v>
      </c>
      <c r="AV1156" s="13" t="s">
        <v>76</v>
      </c>
      <c r="AW1156" s="13" t="s">
        <v>33</v>
      </c>
      <c r="AX1156" s="13" t="s">
        <v>71</v>
      </c>
      <c r="AY1156" s="236" t="s">
        <v>138</v>
      </c>
    </row>
    <row r="1157" s="14" customFormat="1">
      <c r="A1157" s="14"/>
      <c r="B1157" s="237"/>
      <c r="C1157" s="238"/>
      <c r="D1157" s="220" t="s">
        <v>151</v>
      </c>
      <c r="E1157" s="239" t="s">
        <v>19</v>
      </c>
      <c r="F1157" s="240" t="s">
        <v>83</v>
      </c>
      <c r="G1157" s="238"/>
      <c r="H1157" s="241">
        <v>3</v>
      </c>
      <c r="I1157" s="242"/>
      <c r="J1157" s="238"/>
      <c r="K1157" s="238"/>
      <c r="L1157" s="243"/>
      <c r="M1157" s="244"/>
      <c r="N1157" s="245"/>
      <c r="O1157" s="245"/>
      <c r="P1157" s="245"/>
      <c r="Q1157" s="245"/>
      <c r="R1157" s="245"/>
      <c r="S1157" s="245"/>
      <c r="T1157" s="24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7" t="s">
        <v>151</v>
      </c>
      <c r="AU1157" s="247" t="s">
        <v>76</v>
      </c>
      <c r="AV1157" s="14" t="s">
        <v>80</v>
      </c>
      <c r="AW1157" s="14" t="s">
        <v>33</v>
      </c>
      <c r="AX1157" s="14" t="s">
        <v>71</v>
      </c>
      <c r="AY1157" s="247" t="s">
        <v>138</v>
      </c>
    </row>
    <row r="1158" s="13" customFormat="1">
      <c r="A1158" s="13"/>
      <c r="B1158" s="227"/>
      <c r="C1158" s="228"/>
      <c r="D1158" s="220" t="s">
        <v>151</v>
      </c>
      <c r="E1158" s="229" t="s">
        <v>19</v>
      </c>
      <c r="F1158" s="230" t="s">
        <v>310</v>
      </c>
      <c r="G1158" s="228"/>
      <c r="H1158" s="229" t="s">
        <v>19</v>
      </c>
      <c r="I1158" s="231"/>
      <c r="J1158" s="228"/>
      <c r="K1158" s="228"/>
      <c r="L1158" s="232"/>
      <c r="M1158" s="233"/>
      <c r="N1158" s="234"/>
      <c r="O1158" s="234"/>
      <c r="P1158" s="234"/>
      <c r="Q1158" s="234"/>
      <c r="R1158" s="234"/>
      <c r="S1158" s="234"/>
      <c r="T1158" s="23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6" t="s">
        <v>151</v>
      </c>
      <c r="AU1158" s="236" t="s">
        <v>76</v>
      </c>
      <c r="AV1158" s="13" t="s">
        <v>76</v>
      </c>
      <c r="AW1158" s="13" t="s">
        <v>33</v>
      </c>
      <c r="AX1158" s="13" t="s">
        <v>71</v>
      </c>
      <c r="AY1158" s="236" t="s">
        <v>138</v>
      </c>
    </row>
    <row r="1159" s="13" customFormat="1">
      <c r="A1159" s="13"/>
      <c r="B1159" s="227"/>
      <c r="C1159" s="228"/>
      <c r="D1159" s="220" t="s">
        <v>151</v>
      </c>
      <c r="E1159" s="229" t="s">
        <v>19</v>
      </c>
      <c r="F1159" s="230" t="s">
        <v>1671</v>
      </c>
      <c r="G1159" s="228"/>
      <c r="H1159" s="229" t="s">
        <v>19</v>
      </c>
      <c r="I1159" s="231"/>
      <c r="J1159" s="228"/>
      <c r="K1159" s="228"/>
      <c r="L1159" s="232"/>
      <c r="M1159" s="233"/>
      <c r="N1159" s="234"/>
      <c r="O1159" s="234"/>
      <c r="P1159" s="234"/>
      <c r="Q1159" s="234"/>
      <c r="R1159" s="234"/>
      <c r="S1159" s="234"/>
      <c r="T1159" s="23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6" t="s">
        <v>151</v>
      </c>
      <c r="AU1159" s="236" t="s">
        <v>76</v>
      </c>
      <c r="AV1159" s="13" t="s">
        <v>76</v>
      </c>
      <c r="AW1159" s="13" t="s">
        <v>33</v>
      </c>
      <c r="AX1159" s="13" t="s">
        <v>71</v>
      </c>
      <c r="AY1159" s="236" t="s">
        <v>138</v>
      </c>
    </row>
    <row r="1160" s="14" customFormat="1">
      <c r="A1160" s="14"/>
      <c r="B1160" s="237"/>
      <c r="C1160" s="238"/>
      <c r="D1160" s="220" t="s">
        <v>151</v>
      </c>
      <c r="E1160" s="239" t="s">
        <v>19</v>
      </c>
      <c r="F1160" s="240" t="s">
        <v>83</v>
      </c>
      <c r="G1160" s="238"/>
      <c r="H1160" s="241">
        <v>3</v>
      </c>
      <c r="I1160" s="242"/>
      <c r="J1160" s="238"/>
      <c r="K1160" s="238"/>
      <c r="L1160" s="243"/>
      <c r="M1160" s="244"/>
      <c r="N1160" s="245"/>
      <c r="O1160" s="245"/>
      <c r="P1160" s="245"/>
      <c r="Q1160" s="245"/>
      <c r="R1160" s="245"/>
      <c r="S1160" s="245"/>
      <c r="T1160" s="246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7" t="s">
        <v>151</v>
      </c>
      <c r="AU1160" s="247" t="s">
        <v>76</v>
      </c>
      <c r="AV1160" s="14" t="s">
        <v>80</v>
      </c>
      <c r="AW1160" s="14" t="s">
        <v>33</v>
      </c>
      <c r="AX1160" s="14" t="s">
        <v>71</v>
      </c>
      <c r="AY1160" s="247" t="s">
        <v>138</v>
      </c>
    </row>
    <row r="1161" s="15" customFormat="1">
      <c r="A1161" s="15"/>
      <c r="B1161" s="248"/>
      <c r="C1161" s="249"/>
      <c r="D1161" s="220" t="s">
        <v>151</v>
      </c>
      <c r="E1161" s="250" t="s">
        <v>19</v>
      </c>
      <c r="F1161" s="251" t="s">
        <v>156</v>
      </c>
      <c r="G1161" s="249"/>
      <c r="H1161" s="252">
        <v>6</v>
      </c>
      <c r="I1161" s="253"/>
      <c r="J1161" s="249"/>
      <c r="K1161" s="249"/>
      <c r="L1161" s="254"/>
      <c r="M1161" s="281"/>
      <c r="N1161" s="282"/>
      <c r="O1161" s="282"/>
      <c r="P1161" s="282"/>
      <c r="Q1161" s="282"/>
      <c r="R1161" s="282"/>
      <c r="S1161" s="282"/>
      <c r="T1161" s="283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8" t="s">
        <v>151</v>
      </c>
      <c r="AU1161" s="258" t="s">
        <v>76</v>
      </c>
      <c r="AV1161" s="15" t="s">
        <v>145</v>
      </c>
      <c r="AW1161" s="15" t="s">
        <v>33</v>
      </c>
      <c r="AX1161" s="15" t="s">
        <v>76</v>
      </c>
      <c r="AY1161" s="258" t="s">
        <v>138</v>
      </c>
    </row>
    <row r="1162" s="2" customFormat="1" ht="6.96" customHeight="1">
      <c r="A1162" s="41"/>
      <c r="B1162" s="62"/>
      <c r="C1162" s="63"/>
      <c r="D1162" s="63"/>
      <c r="E1162" s="63"/>
      <c r="F1162" s="63"/>
      <c r="G1162" s="63"/>
      <c r="H1162" s="63"/>
      <c r="I1162" s="63"/>
      <c r="J1162" s="63"/>
      <c r="K1162" s="63"/>
      <c r="L1162" s="47"/>
      <c r="M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</row>
  </sheetData>
  <sheetProtection sheet="1" autoFilter="0" formatColumns="0" formatRows="0" objects="1" scenarios="1" spinCount="100000" saltValue="lLarAeWVHnUFE90DKxodBGgU756jdmtyDQ2TFv0YNOYLo/b2f3zxhJK+qwGz0ezx4peZ00YTm2MCO3W+QPx4Rw==" hashValue="y18vs7Rffg9BdYDvTKeNuRCHoSw9fOlBV9CdhVy9Z94GRoCo7LhWiezk681MbQSreDcpWMENsRIdAmogw9vWVg==" algorithmName="SHA-512" password="CB6D"/>
  <autoFilter ref="C106:K1161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4_01/113106191"/>
    <hyperlink ref="F120" r:id="rId2" display="https://podminky.urs.cz/item/CS_URS_2024_01/113107331"/>
    <hyperlink ref="F125" r:id="rId3" display="https://podminky.urs.cz/item/CS_URS_2024_01/122251101"/>
    <hyperlink ref="F130" r:id="rId4" display="https://podminky.urs.cz/item/CS_URS_2024_01/131251102"/>
    <hyperlink ref="F134" r:id="rId5" display="https://podminky.urs.cz/item/CS_URS_2024_01/132251101"/>
    <hyperlink ref="F139" r:id="rId6" display="https://podminky.urs.cz/item/CS_URS_2024_01/162751117"/>
    <hyperlink ref="F142" r:id="rId7" display="https://podminky.urs.cz/item/CS_URS_2024_01/162751119"/>
    <hyperlink ref="F146" r:id="rId8" display="https://podminky.urs.cz/item/CS_URS_2024_01/171201231"/>
    <hyperlink ref="F150" r:id="rId9" display="https://podminky.urs.cz/item/CS_URS_2024_01/171251201"/>
    <hyperlink ref="F154" r:id="rId10" display="https://podminky.urs.cz/item/CS_URS_2024_01/174151101"/>
    <hyperlink ref="F162" r:id="rId11" display="https://podminky.urs.cz/item/CS_URS_2024_01/181912112"/>
    <hyperlink ref="F169" r:id="rId12" display="https://podminky.urs.cz/item/CS_URS_2024_01/271542211"/>
    <hyperlink ref="F173" r:id="rId13" display="https://podminky.urs.cz/item/CS_URS_2024_01/273321211"/>
    <hyperlink ref="F177" r:id="rId14" display="https://podminky.urs.cz/item/CS_URS_2024_01/273321511"/>
    <hyperlink ref="F181" r:id="rId15" display="https://podminky.urs.cz/item/CS_URS_2024_01/273351121"/>
    <hyperlink ref="F185" r:id="rId16" display="https://podminky.urs.cz/item/CS_URS_2024_01/273351122"/>
    <hyperlink ref="F188" r:id="rId17" display="https://podminky.urs.cz/item/CS_URS_2024_01/273361821"/>
    <hyperlink ref="F193" r:id="rId18" display="https://podminky.urs.cz/item/CS_URS_2024_01/273362021"/>
    <hyperlink ref="F198" r:id="rId19" display="https://podminky.urs.cz/item/CS_URS_2024_01/274313811"/>
    <hyperlink ref="F202" r:id="rId20" display="https://podminky.urs.cz/item/CS_URS_2024_01/274351121"/>
    <hyperlink ref="F206" r:id="rId21" display="https://podminky.urs.cz/item/CS_URS_2024_01/274351122"/>
    <hyperlink ref="F210" r:id="rId22" display="https://podminky.urs.cz/item/CS_URS_2024_01/310236241"/>
    <hyperlink ref="F219" r:id="rId23" display="https://podminky.urs.cz/item/CS_URS_2024_01/310238411"/>
    <hyperlink ref="F224" r:id="rId24" display="https://podminky.urs.cz/item/CS_URS_2024_01/311113153"/>
    <hyperlink ref="F229" r:id="rId25" display="https://podminky.urs.cz/item/CS_URS_2024_01/311113155"/>
    <hyperlink ref="F235" r:id="rId26" display="https://podminky.urs.cz/item/CS_URS_2024_01/311361821"/>
    <hyperlink ref="F244" r:id="rId27" display="https://podminky.urs.cz/item/CS_URS_2024_01/317142436"/>
    <hyperlink ref="F249" r:id="rId28" display="https://podminky.urs.cz/item/CS_URS_2024_01/317321411"/>
    <hyperlink ref="F254" r:id="rId29" display="https://podminky.urs.cz/item/CS_URS_2024_01/317351107"/>
    <hyperlink ref="F260" r:id="rId30" display="https://podminky.urs.cz/item/CS_URS_2024_01/317351108"/>
    <hyperlink ref="F263" r:id="rId31" display="https://podminky.urs.cz/item/CS_URS_2024_01/317361821"/>
    <hyperlink ref="F268" r:id="rId32" display="https://podminky.urs.cz/item/CS_URS_2024_01/342272235"/>
    <hyperlink ref="F278" r:id="rId33" display="https://podminky.urs.cz/item/CS_URS_2024_01/342272245"/>
    <hyperlink ref="F285" r:id="rId34" display="https://podminky.urs.cz/item/CS_URS_2024_01/342291121"/>
    <hyperlink ref="F292" r:id="rId35" display="https://podminky.urs.cz/item/CS_URS_2024_01/411321414"/>
    <hyperlink ref="F304" r:id="rId36" display="https://podminky.urs.cz/item/CS_URS_2024_01/411351011"/>
    <hyperlink ref="F318" r:id="rId37" display="https://podminky.urs.cz/item/CS_URS_2024_01/411351012"/>
    <hyperlink ref="F321" r:id="rId38" display="https://podminky.urs.cz/item/CS_URS_2024_01/411354331"/>
    <hyperlink ref="F325" r:id="rId39" display="https://podminky.urs.cz/item/CS_URS_2024_01/411354332"/>
    <hyperlink ref="F328" r:id="rId40" display="https://podminky.urs.cz/item/CS_URS_2024_01/411361821"/>
    <hyperlink ref="F337" r:id="rId41" display="https://podminky.urs.cz/item/CS_URS_2024_01/417321515"/>
    <hyperlink ref="F341" r:id="rId42" display="https://podminky.urs.cz/item/CS_URS_2024_01/417351115"/>
    <hyperlink ref="F345" r:id="rId43" display="https://podminky.urs.cz/item/CS_URS_2024_01/417351116"/>
    <hyperlink ref="F348" r:id="rId44" display="https://podminky.urs.cz/item/CS_URS_2024_01/417361821"/>
    <hyperlink ref="F353" r:id="rId45" display="https://podminky.urs.cz/item/CS_URS_2024_01/564740003"/>
    <hyperlink ref="F356" r:id="rId46" display="https://podminky.urs.cz/item/CS_URS_2024_01/564770101"/>
    <hyperlink ref="F359" r:id="rId47" display="https://podminky.urs.cz/item/CS_URS_2024_01/596211110"/>
    <hyperlink ref="F366" r:id="rId48" display="https://podminky.urs.cz/item/CS_URS_2024_01/612131101"/>
    <hyperlink ref="F373" r:id="rId49" display="https://podminky.urs.cz/item/CS_URS_2024_01/612321341"/>
    <hyperlink ref="F378" r:id="rId50" display="https://podminky.urs.cz/item/CS_URS_2024_01/612321391"/>
    <hyperlink ref="F382" r:id="rId51" display="https://podminky.urs.cz/item/CS_URS_2024_01/612325225"/>
    <hyperlink ref="F387" r:id="rId52" display="https://podminky.urs.cz/item/CS_URS_2024_01/612325302"/>
    <hyperlink ref="F397" r:id="rId53" display="https://podminky.urs.cz/item/CS_URS_2024_01/621131121"/>
    <hyperlink ref="F400" r:id="rId54" display="https://podminky.urs.cz/item/CS_URS_2024_01/621151031"/>
    <hyperlink ref="F403" r:id="rId55" display="https://podminky.urs.cz/item/CS_URS_2024_01/621221021"/>
    <hyperlink ref="F410" r:id="rId56" display="https://podminky.urs.cz/item/CS_URS_2024_01/621531012"/>
    <hyperlink ref="F413" r:id="rId57" display="https://podminky.urs.cz/item/CS_URS_2024_01/622131121"/>
    <hyperlink ref="F419" r:id="rId58" display="https://podminky.urs.cz/item/CS_URS_2024_01/622135001"/>
    <hyperlink ref="F423" r:id="rId59" display="https://podminky.urs.cz/item/CS_URS_2024_01/622135091"/>
    <hyperlink ref="F427" r:id="rId60" display="https://podminky.urs.cz/item/CS_URS_2024_01/622142001"/>
    <hyperlink ref="F434" r:id="rId61" display="https://podminky.urs.cz/item/CS_URS_2024_01/622151021"/>
    <hyperlink ref="F437" r:id="rId62" display="https://podminky.urs.cz/item/CS_URS_2024_01/622151031"/>
    <hyperlink ref="F440" r:id="rId63" display="https://podminky.urs.cz/item/CS_URS_2024_01/622221021"/>
    <hyperlink ref="F451" r:id="rId64" display="https://podminky.urs.cz/item/CS_URS_2024_01/622222051"/>
    <hyperlink ref="F459" r:id="rId65" display="https://podminky.urs.cz/item/CS_URS_2024_01/622252002"/>
    <hyperlink ref="F480" r:id="rId66" display="https://podminky.urs.cz/item/CS_URS_2024_01/622511112"/>
    <hyperlink ref="F483" r:id="rId67" display="https://podminky.urs.cz/item/CS_URS_2024_01/622525105"/>
    <hyperlink ref="F486" r:id="rId68" display="https://podminky.urs.cz/item/CS_URS_2024_01/622531012"/>
    <hyperlink ref="F490" r:id="rId69" display="https://podminky.urs.cz/item/CS_URS_2024_01/632451214"/>
    <hyperlink ref="F498" r:id="rId70" display="https://podminky.urs.cz/item/CS_URS_2024_01/632451291"/>
    <hyperlink ref="F506" r:id="rId71" display="https://podminky.urs.cz/item/CS_URS_2024_01/637121112"/>
    <hyperlink ref="F510" r:id="rId72" display="https://podminky.urs.cz/item/CS_URS_2024_01/637311112"/>
    <hyperlink ref="F514" r:id="rId73" display="https://podminky.urs.cz/item/CS_URS_2024_01/642942611"/>
    <hyperlink ref="F528" r:id="rId74" display="https://podminky.urs.cz/item/CS_URS_2024_01/642942721"/>
    <hyperlink ref="F538" r:id="rId75" display="https://podminky.urs.cz/item/CS_URS_2024_01/941311112"/>
    <hyperlink ref="F542" r:id="rId76" display="https://podminky.urs.cz/item/CS_URS_2024_01/941311212"/>
    <hyperlink ref="F546" r:id="rId77" display="https://podminky.urs.cz/item/CS_URS_2024_01/941311312"/>
    <hyperlink ref="F549" r:id="rId78" display="https://podminky.urs.cz/item/CS_URS_2024_01/941311812"/>
    <hyperlink ref="F552" r:id="rId79" display="https://podminky.urs.cz/item/CS_URS_2024_01/944511111"/>
    <hyperlink ref="F555" r:id="rId80" display="https://podminky.urs.cz/item/CS_URS_2024_01/944511211"/>
    <hyperlink ref="F559" r:id="rId81" display="https://podminky.urs.cz/item/CS_URS_2024_01/944511811"/>
    <hyperlink ref="F562" r:id="rId82" display="https://podminky.urs.cz/item/CS_URS_2024_01/949101111"/>
    <hyperlink ref="F568" r:id="rId83" display="https://podminky.urs.cz/item/CS_URS_2024_01/952901111"/>
    <hyperlink ref="F576" r:id="rId84" display="https://podminky.urs.cz/item/CS_URS_2024_01/953942121"/>
    <hyperlink ref="F583" r:id="rId85" display="https://podminky.urs.cz/item/CS_URS_2024_01/962031132"/>
    <hyperlink ref="F588" r:id="rId86" display="https://podminky.urs.cz/item/CS_URS_2024_01/968072455"/>
    <hyperlink ref="F598" r:id="rId87" display="https://podminky.urs.cz/item/CS_URS_2024_01/968082016"/>
    <hyperlink ref="F603" r:id="rId88" display="https://podminky.urs.cz/item/CS_URS_2024_01/968082017"/>
    <hyperlink ref="F611" r:id="rId89" display="https://podminky.urs.cz/item/CS_URS_2024_01/971033471"/>
    <hyperlink ref="F616" r:id="rId90" display="https://podminky.urs.cz/item/CS_URS_2024_01/971033521"/>
    <hyperlink ref="F621" r:id="rId91" display="https://podminky.urs.cz/item/CS_URS_2024_01/971033541"/>
    <hyperlink ref="F626" r:id="rId92" display="https://podminky.urs.cz/item/CS_URS_2024_01/971033561"/>
    <hyperlink ref="F635" r:id="rId93" display="https://podminky.urs.cz/item/CS_URS_2024_01/973031335"/>
    <hyperlink ref="F644" r:id="rId94" display="https://podminky.urs.cz/item/CS_URS_2024_01/974042545"/>
    <hyperlink ref="F654" r:id="rId95" display="https://podminky.urs.cz/item/CS_URS_2024_01/993111111"/>
    <hyperlink ref="F657" r:id="rId96" display="https://podminky.urs.cz/item/CS_URS_2024_01/993111119"/>
    <hyperlink ref="F662" r:id="rId97" display="https://podminky.urs.cz/item/CS_URS_2024_01/997013213"/>
    <hyperlink ref="F666" r:id="rId98" display="https://podminky.urs.cz/item/CS_URS_2024_01/997013501"/>
    <hyperlink ref="F669" r:id="rId99" display="https://podminky.urs.cz/item/CS_URS_2024_01/997013509"/>
    <hyperlink ref="F673" r:id="rId100" display="https://podminky.urs.cz/item/CS_URS_2024_01/997013813"/>
    <hyperlink ref="F677" r:id="rId101" display="https://podminky.urs.cz/item/CS_URS_2024_01/997013861"/>
    <hyperlink ref="F680" r:id="rId102" display="https://podminky.urs.cz/item/CS_URS_2024_01/997013863"/>
    <hyperlink ref="F684" r:id="rId103" display="https://podminky.urs.cz/item/CS_URS_2024_01/997013871"/>
    <hyperlink ref="F692" r:id="rId104" display="https://podminky.urs.cz/item/CS_URS_2024_01/997221571"/>
    <hyperlink ref="F695" r:id="rId105" display="https://podminky.urs.cz/item/CS_URS_2024_01/997221579"/>
    <hyperlink ref="F699" r:id="rId106" display="https://podminky.urs.cz/item/CS_URS_2024_01/997221612"/>
    <hyperlink ref="F704" r:id="rId107" display="https://podminky.urs.cz/item/CS_URS_2024_01/998018002"/>
    <hyperlink ref="F709" r:id="rId108" display="https://podminky.urs.cz/item/CS_URS_2024_01/711191001"/>
    <hyperlink ref="F718" r:id="rId109" display="https://podminky.urs.cz/item/CS_URS_2024_01/711191011"/>
    <hyperlink ref="F725" r:id="rId110" display="https://podminky.urs.cz/item/CS_URS_2024_01/711191201"/>
    <hyperlink ref="F733" r:id="rId111" display="https://podminky.urs.cz/item/CS_URS_2024_01/711192202"/>
    <hyperlink ref="F740" r:id="rId112" display="https://podminky.urs.cz/item/CS_URS_2024_01/998711112"/>
    <hyperlink ref="F744" r:id="rId113" display="https://podminky.urs.cz/item/CS_URS_2024_01/712311101"/>
    <hyperlink ref="F753" r:id="rId114" display="https://podminky.urs.cz/item/CS_URS_2024_01/712341559"/>
    <hyperlink ref="F762" r:id="rId115" display="https://podminky.urs.cz/item/CS_URS_2024_01/712363352"/>
    <hyperlink ref="F767" r:id="rId116" display="https://podminky.urs.cz/item/CS_URS_2024_01/712363353"/>
    <hyperlink ref="F772" r:id="rId117" display="https://podminky.urs.cz/item/CS_URS_2024_01/712363506"/>
    <hyperlink ref="F784" r:id="rId118" display="https://podminky.urs.cz/item/CS_URS_2024_01/712391171"/>
    <hyperlink ref="F790" r:id="rId119" display="https://podminky.urs.cz/item/CS_URS_2024_01/998712112"/>
    <hyperlink ref="F794" r:id="rId120" display="https://podminky.urs.cz/item/CS_URS_2024_01/713131141"/>
    <hyperlink ref="F802" r:id="rId121" display="https://podminky.urs.cz/item/CS_URS_2024_01/713141131"/>
    <hyperlink ref="F809" r:id="rId122" display="https://podminky.urs.cz/item/CS_URS_2024_01/713141311"/>
    <hyperlink ref="F817" r:id="rId123" display="https://podminky.urs.cz/item/CS_URS_2024_01/998713112"/>
    <hyperlink ref="F821" r:id="rId124" display="https://podminky.urs.cz/item/CS_URS_2024_01/751398052"/>
    <hyperlink ref="F826" r:id="rId125" display="https://podminky.urs.cz/item/CS_URS_2024_01/998751111"/>
    <hyperlink ref="F830" r:id="rId126" display="https://podminky.urs.cz/item/CS_URS_2024_01/762361313"/>
    <hyperlink ref="F835" r:id="rId127" display="https://podminky.urs.cz/item/CS_URS_2024_01/762395000"/>
    <hyperlink ref="F839" r:id="rId128" display="https://podminky.urs.cz/item/CS_URS_2024_01/998762112"/>
    <hyperlink ref="F843" r:id="rId129" display="https://podminky.urs.cz/item/CS_URS_2024_01/764001821"/>
    <hyperlink ref="F848" r:id="rId130" display="https://podminky.urs.cz/item/CS_URS_2024_01/764002851"/>
    <hyperlink ref="F852" r:id="rId131" display="https://podminky.urs.cz/item/CS_URS_2024_01/764004801"/>
    <hyperlink ref="F855" r:id="rId132" display="https://podminky.urs.cz/item/CS_URS_2024_01/764111641"/>
    <hyperlink ref="F860" r:id="rId133" display="https://podminky.urs.cz/item/CS_URS_2024_01/764212664"/>
    <hyperlink ref="F865" r:id="rId134" display="https://podminky.urs.cz/item/CS_URS_2024_01/764214607"/>
    <hyperlink ref="F870" r:id="rId135" display="https://podminky.urs.cz/item/CS_URS_2024_01/764511601"/>
    <hyperlink ref="F875" r:id="rId136" display="https://podminky.urs.cz/item/CS_URS_2024_01/764511621"/>
    <hyperlink ref="F884" r:id="rId137" display="https://podminky.urs.cz/item/CS_URS_2024_01/764518622"/>
    <hyperlink ref="F889" r:id="rId138" display="https://podminky.urs.cz/item/CS_URS_2024_01/998764112"/>
    <hyperlink ref="F893" r:id="rId139" display="https://podminky.urs.cz/item/CS_URS_2024_01/766417543"/>
    <hyperlink ref="F905" r:id="rId140" display="https://podminky.urs.cz/item/CS_URS_2024_01/766660021"/>
    <hyperlink ref="F913" r:id="rId141" display="https://podminky.urs.cz/item/CS_URS_2024_01/766660022"/>
    <hyperlink ref="F920" r:id="rId142" display="https://podminky.urs.cz/item/CS_URS_2024_01/766660717"/>
    <hyperlink ref="F925" r:id="rId143" display="https://podminky.urs.cz/item/CS_URS_2024_01/766660728"/>
    <hyperlink ref="F932" r:id="rId144" display="https://podminky.urs.cz/item/CS_URS_2024_01/766660729"/>
    <hyperlink ref="F950" r:id="rId145" display="https://podminky.urs.cz/item/CS_URS_2024_01/766691914"/>
    <hyperlink ref="F960" r:id="rId146" display="https://podminky.urs.cz/item/CS_URS_2024_01/998766112"/>
    <hyperlink ref="F964" r:id="rId147" display="https://podminky.urs.cz/item/CS_URS_2024_01/767646521"/>
    <hyperlink ref="F980" r:id="rId148" display="https://podminky.urs.cz/item/CS_URS_2024_01/767649191"/>
    <hyperlink ref="F985" r:id="rId149" display="https://podminky.urs.cz/item/CS_URS_2024_01/998767112"/>
    <hyperlink ref="F989" r:id="rId150" display="https://podminky.urs.cz/item/CS_URS_2024_01/771111011"/>
    <hyperlink ref="F992" r:id="rId151" display="https://podminky.urs.cz/item/CS_URS_2024_01/771474112"/>
    <hyperlink ref="F999" r:id="rId152" display="https://podminky.urs.cz/item/CS_URS_2024_01/771574475"/>
    <hyperlink ref="F1007" r:id="rId153" display="https://podminky.urs.cz/item/CS_URS_2024_01/771577211"/>
    <hyperlink ref="F1010" r:id="rId154" display="https://podminky.urs.cz/item/CS_URS_2024_01/771591115"/>
    <hyperlink ref="F1013" r:id="rId155" display="https://podminky.urs.cz/item/CS_URS_2024_01/771592011"/>
    <hyperlink ref="F1016" r:id="rId156" display="https://podminky.urs.cz/item/CS_URS_2024_01/998771112"/>
    <hyperlink ref="F1020" r:id="rId157" display="https://podminky.urs.cz/item/CS_URS_2024_01/776421111"/>
    <hyperlink ref="F1028" r:id="rId158" display="https://podminky.urs.cz/item/CS_URS_2024_01/776421312"/>
    <hyperlink ref="F1038" r:id="rId159" display="https://podminky.urs.cz/item/CS_URS_2024_01/998776112"/>
    <hyperlink ref="F1042" r:id="rId160" display="https://podminky.urs.cz/item/CS_URS_2024_01/777131209"/>
    <hyperlink ref="F1045" r:id="rId161" display="https://podminky.urs.cz/item/CS_URS_2024_01/777611143"/>
    <hyperlink ref="F1052" r:id="rId162" display="https://podminky.urs.cz/item/CS_URS_2024_01/998777112"/>
    <hyperlink ref="F1056" r:id="rId163" display="https://podminky.urs.cz/item/CS_URS_2024_01/781111011"/>
    <hyperlink ref="F1059" r:id="rId164" display="https://podminky.urs.cz/item/CS_URS_2024_01/781121011"/>
    <hyperlink ref="F1062" r:id="rId165" display="https://podminky.urs.cz/item/CS_URS_2024_01/781151013"/>
    <hyperlink ref="F1065" r:id="rId166" display="https://podminky.urs.cz/item/CS_URS_2024_01/781472219"/>
    <hyperlink ref="F1073" r:id="rId167" display="https://podminky.urs.cz/item/CS_URS_2024_01/781472291"/>
    <hyperlink ref="F1076" r:id="rId168" display="https://podminky.urs.cz/item/CS_URS_2024_01/781495211"/>
    <hyperlink ref="F1079" r:id="rId169" display="https://podminky.urs.cz/item/CS_URS_2024_01/998781112"/>
    <hyperlink ref="F1083" r:id="rId170" display="https://podminky.urs.cz/item/CS_URS_2024_01/783301311"/>
    <hyperlink ref="F1086" r:id="rId171" display="https://podminky.urs.cz/item/CS_URS_2024_01/783301401"/>
    <hyperlink ref="F1089" r:id="rId172" display="https://podminky.urs.cz/item/CS_URS_2024_01/783314201"/>
    <hyperlink ref="F1093" r:id="rId173" display="https://podminky.urs.cz/item/CS_URS_2024_01/783315101"/>
    <hyperlink ref="F1096" r:id="rId174" display="https://podminky.urs.cz/item/CS_URS_2024_01/783317101"/>
    <hyperlink ref="F1104" r:id="rId175" display="https://podminky.urs.cz/item/CS_URS_2024_01/784111001"/>
    <hyperlink ref="F1107" r:id="rId176" display="https://podminky.urs.cz/item/CS_URS_2024_01/784181121"/>
    <hyperlink ref="F1110" r:id="rId177" display="https://podminky.urs.cz/item/CS_URS_2024_01/784211111"/>
    <hyperlink ref="F1126" r:id="rId178" display="https://podminky.urs.cz/item/CS_URS_2024_01/HZS1301"/>
    <hyperlink ref="F1144" r:id="rId179" display="https://podminky.urs.cz/item/CS_URS_2024_01/HZS2121"/>
    <hyperlink ref="F1154" r:id="rId180" display="https://podminky.urs.cz/item/CS_URS_2024_01/HZS23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76</v>
      </c>
    </row>
    <row r="4" s="1" customFormat="1" ht="24.96" customHeight="1">
      <c r="B4" s="23"/>
      <c r="D4" s="133" t="s">
        <v>88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Přístavba evakuačního výtahu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1672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Středočeský kraj,Zborovská 81/11,Praha 5 - Smíchov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T4T, s.r.o.,Petra Bezruče 1357,Kladno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ROUND((SUM(BE92:BE174)),  2)</f>
        <v>0</v>
      </c>
      <c r="G33" s="41"/>
      <c r="H33" s="41"/>
      <c r="I33" s="151">
        <v>0.20999999999999999</v>
      </c>
      <c r="J33" s="150">
        <f>ROUND(((SUM(BE92:BE174))*I33),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ROUND((SUM(BF92:BF174)),  2)</f>
        <v>0</v>
      </c>
      <c r="G34" s="41"/>
      <c r="H34" s="41"/>
      <c r="I34" s="151">
        <v>0.12</v>
      </c>
      <c r="J34" s="150">
        <f>ROUND(((SUM(BF92:BF174))*I34),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ROUND((SUM(BG92:BG174)),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ROUND((SUM(BH92:BH174)),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ROUND((SUM(BI92:BI174)),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Přístavba evakuačního výtahu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Středočeský kraj,Zborovská 81/11,Praha 5 - Smíchov</v>
      </c>
      <c r="G54" s="43"/>
      <c r="H54" s="43"/>
      <c r="I54" s="35" t="s">
        <v>31</v>
      </c>
      <c r="J54" s="39" t="str">
        <f>E21</f>
        <v>T4T, s.r.o.,Petra Bezruče 1357,Kladno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92</v>
      </c>
      <c r="D57" s="165"/>
      <c r="E57" s="165"/>
      <c r="F57" s="165"/>
      <c r="G57" s="165"/>
      <c r="H57" s="165"/>
      <c r="I57" s="165"/>
      <c r="J57" s="166" t="s">
        <v>93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94</v>
      </c>
    </row>
    <row r="60" s="9" customFormat="1" ht="24.96" customHeight="1">
      <c r="A60" s="9"/>
      <c r="B60" s="168"/>
      <c r="C60" s="169"/>
      <c r="D60" s="170" t="s">
        <v>1673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1674</v>
      </c>
      <c r="E61" s="171"/>
      <c r="F61" s="171"/>
      <c r="G61" s="171"/>
      <c r="H61" s="171"/>
      <c r="I61" s="171"/>
      <c r="J61" s="172">
        <f>J102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1675</v>
      </c>
      <c r="E62" s="177"/>
      <c r="F62" s="177"/>
      <c r="G62" s="177"/>
      <c r="H62" s="177"/>
      <c r="I62" s="177"/>
      <c r="J62" s="178">
        <f>J103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1676</v>
      </c>
      <c r="E63" s="177"/>
      <c r="F63" s="177"/>
      <c r="G63" s="177"/>
      <c r="H63" s="177"/>
      <c r="I63" s="177"/>
      <c r="J63" s="178">
        <f>J112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1677</v>
      </c>
      <c r="E64" s="177"/>
      <c r="F64" s="177"/>
      <c r="G64" s="177"/>
      <c r="H64" s="177"/>
      <c r="I64" s="177"/>
      <c r="J64" s="178">
        <f>J117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1678</v>
      </c>
      <c r="E65" s="177"/>
      <c r="F65" s="177"/>
      <c r="G65" s="177"/>
      <c r="H65" s="177"/>
      <c r="I65" s="177"/>
      <c r="J65" s="178">
        <f>J126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1679</v>
      </c>
      <c r="E66" s="171"/>
      <c r="F66" s="171"/>
      <c r="G66" s="171"/>
      <c r="H66" s="171"/>
      <c r="I66" s="171"/>
      <c r="J66" s="172">
        <f>J133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1675</v>
      </c>
      <c r="E67" s="177"/>
      <c r="F67" s="177"/>
      <c r="G67" s="177"/>
      <c r="H67" s="177"/>
      <c r="I67" s="177"/>
      <c r="J67" s="178">
        <f>J134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1676</v>
      </c>
      <c r="E68" s="177"/>
      <c r="F68" s="177"/>
      <c r="G68" s="177"/>
      <c r="H68" s="177"/>
      <c r="I68" s="177"/>
      <c r="J68" s="178">
        <f>J143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1677</v>
      </c>
      <c r="E69" s="177"/>
      <c r="F69" s="177"/>
      <c r="G69" s="177"/>
      <c r="H69" s="177"/>
      <c r="I69" s="177"/>
      <c r="J69" s="178">
        <f>J148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1678</v>
      </c>
      <c r="E70" s="177"/>
      <c r="F70" s="177"/>
      <c r="G70" s="177"/>
      <c r="H70" s="177"/>
      <c r="I70" s="177"/>
      <c r="J70" s="178">
        <f>J157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1680</v>
      </c>
      <c r="E71" s="171"/>
      <c r="F71" s="171"/>
      <c r="G71" s="171"/>
      <c r="H71" s="171"/>
      <c r="I71" s="171"/>
      <c r="J71" s="172">
        <f>J168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1681</v>
      </c>
      <c r="E72" s="177"/>
      <c r="F72" s="177"/>
      <c r="G72" s="177"/>
      <c r="H72" s="177"/>
      <c r="I72" s="177"/>
      <c r="J72" s="178">
        <f>J169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123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Přístavba evakuačního výtahu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89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2 - elektroinstalace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1. 3. 2024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E15</f>
        <v>Středočeský kraj,Zborovská 81/11,Praha 5 - Smíchov</v>
      </c>
      <c r="G88" s="43"/>
      <c r="H88" s="43"/>
      <c r="I88" s="35" t="s">
        <v>31</v>
      </c>
      <c r="J88" s="39" t="str">
        <f>E21</f>
        <v>T4T, s.r.o.,Petra Bezruče 1357,Kladno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IF(E18="","",E18)</f>
        <v>Vyplň údaj</v>
      </c>
      <c r="G89" s="43"/>
      <c r="H89" s="43"/>
      <c r="I89" s="35" t="s">
        <v>34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124</v>
      </c>
      <c r="D91" s="183" t="s">
        <v>56</v>
      </c>
      <c r="E91" s="183" t="s">
        <v>52</v>
      </c>
      <c r="F91" s="183" t="s">
        <v>53</v>
      </c>
      <c r="G91" s="183" t="s">
        <v>125</v>
      </c>
      <c r="H91" s="183" t="s">
        <v>126</v>
      </c>
      <c r="I91" s="183" t="s">
        <v>127</v>
      </c>
      <c r="J91" s="183" t="s">
        <v>93</v>
      </c>
      <c r="K91" s="184" t="s">
        <v>128</v>
      </c>
      <c r="L91" s="185"/>
      <c r="M91" s="95" t="s">
        <v>19</v>
      </c>
      <c r="N91" s="96" t="s">
        <v>41</v>
      </c>
      <c r="O91" s="96" t="s">
        <v>129</v>
      </c>
      <c r="P91" s="96" t="s">
        <v>130</v>
      </c>
      <c r="Q91" s="96" t="s">
        <v>131</v>
      </c>
      <c r="R91" s="96" t="s">
        <v>132</v>
      </c>
      <c r="S91" s="96" t="s">
        <v>133</v>
      </c>
      <c r="T91" s="97" t="s">
        <v>134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135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P93+P102+P133+P168</f>
        <v>0</v>
      </c>
      <c r="Q92" s="99"/>
      <c r="R92" s="188">
        <f>R93+R102+R133+R168</f>
        <v>0</v>
      </c>
      <c r="S92" s="99"/>
      <c r="T92" s="189">
        <f>T93+T102+T133+T168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70</v>
      </c>
      <c r="AU92" s="20" t="s">
        <v>94</v>
      </c>
      <c r="BK92" s="190">
        <f>BK93+BK102+BK133+BK168</f>
        <v>0</v>
      </c>
    </row>
    <row r="93" s="12" customFormat="1" ht="25.92" customHeight="1">
      <c r="A93" s="12"/>
      <c r="B93" s="191"/>
      <c r="C93" s="192"/>
      <c r="D93" s="193" t="s">
        <v>70</v>
      </c>
      <c r="E93" s="194" t="s">
        <v>1682</v>
      </c>
      <c r="F93" s="194" t="s">
        <v>1683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SUM(P94:P101)</f>
        <v>0</v>
      </c>
      <c r="Q93" s="199"/>
      <c r="R93" s="200">
        <f>SUM(R94:R101)</f>
        <v>0</v>
      </c>
      <c r="S93" s="199"/>
      <c r="T93" s="201">
        <f>SUM(T94:T101)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76</v>
      </c>
      <c r="AT93" s="203" t="s">
        <v>70</v>
      </c>
      <c r="AU93" s="203" t="s">
        <v>71</v>
      </c>
      <c r="AY93" s="202" t="s">
        <v>138</v>
      </c>
      <c r="BK93" s="204">
        <f>SUM(BK94:BK101)</f>
        <v>0</v>
      </c>
    </row>
    <row r="94" s="2" customFormat="1" ht="16.5" customHeight="1">
      <c r="A94" s="41"/>
      <c r="B94" s="42"/>
      <c r="C94" s="270" t="s">
        <v>76</v>
      </c>
      <c r="D94" s="270" t="s">
        <v>511</v>
      </c>
      <c r="E94" s="271" t="s">
        <v>1684</v>
      </c>
      <c r="F94" s="272" t="s">
        <v>1685</v>
      </c>
      <c r="G94" s="273" t="s">
        <v>1686</v>
      </c>
      <c r="H94" s="274">
        <v>1</v>
      </c>
      <c r="I94" s="275"/>
      <c r="J94" s="276">
        <f>ROUND(I94*H94,2)</f>
        <v>0</v>
      </c>
      <c r="K94" s="272" t="s">
        <v>19</v>
      </c>
      <c r="L94" s="277"/>
      <c r="M94" s="278" t="s">
        <v>19</v>
      </c>
      <c r="N94" s="279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199</v>
      </c>
      <c r="AT94" s="218" t="s">
        <v>511</v>
      </c>
      <c r="AU94" s="218" t="s">
        <v>76</v>
      </c>
      <c r="AY94" s="20" t="s">
        <v>138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145</v>
      </c>
      <c r="BM94" s="218" t="s">
        <v>80</v>
      </c>
    </row>
    <row r="95" s="2" customFormat="1">
      <c r="A95" s="41"/>
      <c r="B95" s="42"/>
      <c r="C95" s="43"/>
      <c r="D95" s="220" t="s">
        <v>147</v>
      </c>
      <c r="E95" s="43"/>
      <c r="F95" s="221" t="s">
        <v>1685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147</v>
      </c>
      <c r="AU95" s="20" t="s">
        <v>76</v>
      </c>
    </row>
    <row r="96" s="2" customFormat="1" ht="16.5" customHeight="1">
      <c r="A96" s="41"/>
      <c r="B96" s="42"/>
      <c r="C96" s="270" t="s">
        <v>80</v>
      </c>
      <c r="D96" s="270" t="s">
        <v>511</v>
      </c>
      <c r="E96" s="271" t="s">
        <v>1687</v>
      </c>
      <c r="F96" s="272" t="s">
        <v>1688</v>
      </c>
      <c r="G96" s="273" t="s">
        <v>1686</v>
      </c>
      <c r="H96" s="274">
        <v>1</v>
      </c>
      <c r="I96" s="275"/>
      <c r="J96" s="276">
        <f>ROUND(I96*H96,2)</f>
        <v>0</v>
      </c>
      <c r="K96" s="272" t="s">
        <v>19</v>
      </c>
      <c r="L96" s="277"/>
      <c r="M96" s="278" t="s">
        <v>19</v>
      </c>
      <c r="N96" s="279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199</v>
      </c>
      <c r="AT96" s="218" t="s">
        <v>511</v>
      </c>
      <c r="AU96" s="218" t="s">
        <v>76</v>
      </c>
      <c r="AY96" s="20" t="s">
        <v>138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145</v>
      </c>
      <c r="BM96" s="218" t="s">
        <v>145</v>
      </c>
    </row>
    <row r="97" s="2" customFormat="1">
      <c r="A97" s="41"/>
      <c r="B97" s="42"/>
      <c r="C97" s="43"/>
      <c r="D97" s="220" t="s">
        <v>147</v>
      </c>
      <c r="E97" s="43"/>
      <c r="F97" s="221" t="s">
        <v>1688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147</v>
      </c>
      <c r="AU97" s="20" t="s">
        <v>76</v>
      </c>
    </row>
    <row r="98" s="2" customFormat="1" ht="16.5" customHeight="1">
      <c r="A98" s="41"/>
      <c r="B98" s="42"/>
      <c r="C98" s="270" t="s">
        <v>83</v>
      </c>
      <c r="D98" s="270" t="s">
        <v>511</v>
      </c>
      <c r="E98" s="271" t="s">
        <v>1689</v>
      </c>
      <c r="F98" s="272" t="s">
        <v>1690</v>
      </c>
      <c r="G98" s="273" t="s">
        <v>1686</v>
      </c>
      <c r="H98" s="274">
        <v>1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199</v>
      </c>
      <c r="AT98" s="218" t="s">
        <v>511</v>
      </c>
      <c r="AU98" s="218" t="s">
        <v>76</v>
      </c>
      <c r="AY98" s="20" t="s">
        <v>138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145</v>
      </c>
      <c r="BM98" s="218" t="s">
        <v>186</v>
      </c>
    </row>
    <row r="99" s="2" customFormat="1">
      <c r="A99" s="41"/>
      <c r="B99" s="42"/>
      <c r="C99" s="43"/>
      <c r="D99" s="220" t="s">
        <v>147</v>
      </c>
      <c r="E99" s="43"/>
      <c r="F99" s="221" t="s">
        <v>1690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147</v>
      </c>
      <c r="AU99" s="20" t="s">
        <v>76</v>
      </c>
    </row>
    <row r="100" s="2" customFormat="1" ht="16.5" customHeight="1">
      <c r="A100" s="41"/>
      <c r="B100" s="42"/>
      <c r="C100" s="270" t="s">
        <v>145</v>
      </c>
      <c r="D100" s="270" t="s">
        <v>511</v>
      </c>
      <c r="E100" s="271" t="s">
        <v>1691</v>
      </c>
      <c r="F100" s="272" t="s">
        <v>1692</v>
      </c>
      <c r="G100" s="273" t="s">
        <v>1693</v>
      </c>
      <c r="H100" s="274">
        <v>1</v>
      </c>
      <c r="I100" s="275"/>
      <c r="J100" s="276">
        <f>ROUND(I100*H100,2)</f>
        <v>0</v>
      </c>
      <c r="K100" s="272" t="s">
        <v>19</v>
      </c>
      <c r="L100" s="277"/>
      <c r="M100" s="278" t="s">
        <v>19</v>
      </c>
      <c r="N100" s="279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199</v>
      </c>
      <c r="AT100" s="218" t="s">
        <v>511</v>
      </c>
      <c r="AU100" s="218" t="s">
        <v>76</v>
      </c>
      <c r="AY100" s="20" t="s">
        <v>138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145</v>
      </c>
      <c r="BM100" s="218" t="s">
        <v>199</v>
      </c>
    </row>
    <row r="101" s="2" customFormat="1">
      <c r="A101" s="41"/>
      <c r="B101" s="42"/>
      <c r="C101" s="43"/>
      <c r="D101" s="220" t="s">
        <v>147</v>
      </c>
      <c r="E101" s="43"/>
      <c r="F101" s="221" t="s">
        <v>1692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147</v>
      </c>
      <c r="AU101" s="20" t="s">
        <v>76</v>
      </c>
    </row>
    <row r="102" s="12" customFormat="1" ht="25.92" customHeight="1">
      <c r="A102" s="12"/>
      <c r="B102" s="191"/>
      <c r="C102" s="192"/>
      <c r="D102" s="193" t="s">
        <v>70</v>
      </c>
      <c r="E102" s="194" t="s">
        <v>1694</v>
      </c>
      <c r="F102" s="194" t="s">
        <v>1695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P103+P112+P117+P126</f>
        <v>0</v>
      </c>
      <c r="Q102" s="199"/>
      <c r="R102" s="200">
        <f>R103+R112+R117+R126</f>
        <v>0</v>
      </c>
      <c r="S102" s="199"/>
      <c r="T102" s="201">
        <f>T103+T112+T117+T126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76</v>
      </c>
      <c r="AT102" s="203" t="s">
        <v>70</v>
      </c>
      <c r="AU102" s="203" t="s">
        <v>71</v>
      </c>
      <c r="AY102" s="202" t="s">
        <v>138</v>
      </c>
      <c r="BK102" s="204">
        <f>BK103+BK112+BK117+BK126</f>
        <v>0</v>
      </c>
    </row>
    <row r="103" s="12" customFormat="1" ht="22.8" customHeight="1">
      <c r="A103" s="12"/>
      <c r="B103" s="191"/>
      <c r="C103" s="192"/>
      <c r="D103" s="193" t="s">
        <v>70</v>
      </c>
      <c r="E103" s="205" t="s">
        <v>1696</v>
      </c>
      <c r="F103" s="205" t="s">
        <v>1697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SUM(P104:P111)</f>
        <v>0</v>
      </c>
      <c r="Q103" s="199"/>
      <c r="R103" s="200">
        <f>SUM(R104:R111)</f>
        <v>0</v>
      </c>
      <c r="S103" s="199"/>
      <c r="T103" s="201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76</v>
      </c>
      <c r="AT103" s="203" t="s">
        <v>70</v>
      </c>
      <c r="AU103" s="203" t="s">
        <v>76</v>
      </c>
      <c r="AY103" s="202" t="s">
        <v>138</v>
      </c>
      <c r="BK103" s="204">
        <f>SUM(BK104:BK111)</f>
        <v>0</v>
      </c>
    </row>
    <row r="104" s="2" customFormat="1" ht="16.5" customHeight="1">
      <c r="A104" s="41"/>
      <c r="B104" s="42"/>
      <c r="C104" s="270" t="s">
        <v>178</v>
      </c>
      <c r="D104" s="270" t="s">
        <v>511</v>
      </c>
      <c r="E104" s="271" t="s">
        <v>1698</v>
      </c>
      <c r="F104" s="272" t="s">
        <v>1699</v>
      </c>
      <c r="G104" s="273" t="s">
        <v>406</v>
      </c>
      <c r="H104" s="274">
        <v>50</v>
      </c>
      <c r="I104" s="275"/>
      <c r="J104" s="276">
        <f>ROUND(I104*H104,2)</f>
        <v>0</v>
      </c>
      <c r="K104" s="272" t="s">
        <v>19</v>
      </c>
      <c r="L104" s="277"/>
      <c r="M104" s="278" t="s">
        <v>19</v>
      </c>
      <c r="N104" s="279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199</v>
      </c>
      <c r="AT104" s="218" t="s">
        <v>511</v>
      </c>
      <c r="AU104" s="218" t="s">
        <v>80</v>
      </c>
      <c r="AY104" s="20" t="s">
        <v>138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145</v>
      </c>
      <c r="BM104" s="218" t="s">
        <v>214</v>
      </c>
    </row>
    <row r="105" s="2" customFormat="1">
      <c r="A105" s="41"/>
      <c r="B105" s="42"/>
      <c r="C105" s="43"/>
      <c r="D105" s="220" t="s">
        <v>147</v>
      </c>
      <c r="E105" s="43"/>
      <c r="F105" s="221" t="s">
        <v>1699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147</v>
      </c>
      <c r="AU105" s="20" t="s">
        <v>80</v>
      </c>
    </row>
    <row r="106" s="2" customFormat="1" ht="16.5" customHeight="1">
      <c r="A106" s="41"/>
      <c r="B106" s="42"/>
      <c r="C106" s="270" t="s">
        <v>186</v>
      </c>
      <c r="D106" s="270" t="s">
        <v>511</v>
      </c>
      <c r="E106" s="271" t="s">
        <v>1700</v>
      </c>
      <c r="F106" s="272" t="s">
        <v>1701</v>
      </c>
      <c r="G106" s="273" t="s">
        <v>406</v>
      </c>
      <c r="H106" s="274">
        <v>65</v>
      </c>
      <c r="I106" s="275"/>
      <c r="J106" s="276">
        <f>ROUND(I106*H106,2)</f>
        <v>0</v>
      </c>
      <c r="K106" s="272" t="s">
        <v>19</v>
      </c>
      <c r="L106" s="277"/>
      <c r="M106" s="278" t="s">
        <v>19</v>
      </c>
      <c r="N106" s="279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199</v>
      </c>
      <c r="AT106" s="218" t="s">
        <v>511</v>
      </c>
      <c r="AU106" s="218" t="s">
        <v>80</v>
      </c>
      <c r="AY106" s="20" t="s">
        <v>138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145</v>
      </c>
      <c r="BM106" s="218" t="s">
        <v>8</v>
      </c>
    </row>
    <row r="107" s="2" customFormat="1">
      <c r="A107" s="41"/>
      <c r="B107" s="42"/>
      <c r="C107" s="43"/>
      <c r="D107" s="220" t="s">
        <v>147</v>
      </c>
      <c r="E107" s="43"/>
      <c r="F107" s="221" t="s">
        <v>1701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147</v>
      </c>
      <c r="AU107" s="20" t="s">
        <v>80</v>
      </c>
    </row>
    <row r="108" s="2" customFormat="1" ht="16.5" customHeight="1">
      <c r="A108" s="41"/>
      <c r="B108" s="42"/>
      <c r="C108" s="270" t="s">
        <v>192</v>
      </c>
      <c r="D108" s="270" t="s">
        <v>511</v>
      </c>
      <c r="E108" s="271" t="s">
        <v>1702</v>
      </c>
      <c r="F108" s="272" t="s">
        <v>1703</v>
      </c>
      <c r="G108" s="273" t="s">
        <v>406</v>
      </c>
      <c r="H108" s="274">
        <v>7</v>
      </c>
      <c r="I108" s="275"/>
      <c r="J108" s="276">
        <f>ROUND(I108*H108,2)</f>
        <v>0</v>
      </c>
      <c r="K108" s="272" t="s">
        <v>19</v>
      </c>
      <c r="L108" s="277"/>
      <c r="M108" s="278" t="s">
        <v>19</v>
      </c>
      <c r="N108" s="279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199</v>
      </c>
      <c r="AT108" s="218" t="s">
        <v>511</v>
      </c>
      <c r="AU108" s="218" t="s">
        <v>80</v>
      </c>
      <c r="AY108" s="20" t="s">
        <v>138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145</v>
      </c>
      <c r="BM108" s="218" t="s">
        <v>245</v>
      </c>
    </row>
    <row r="109" s="2" customFormat="1">
      <c r="A109" s="41"/>
      <c r="B109" s="42"/>
      <c r="C109" s="43"/>
      <c r="D109" s="220" t="s">
        <v>147</v>
      </c>
      <c r="E109" s="43"/>
      <c r="F109" s="221" t="s">
        <v>1703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147</v>
      </c>
      <c r="AU109" s="20" t="s">
        <v>80</v>
      </c>
    </row>
    <row r="110" s="2" customFormat="1" ht="16.5" customHeight="1">
      <c r="A110" s="41"/>
      <c r="B110" s="42"/>
      <c r="C110" s="270" t="s">
        <v>199</v>
      </c>
      <c r="D110" s="270" t="s">
        <v>511</v>
      </c>
      <c r="E110" s="271" t="s">
        <v>1704</v>
      </c>
      <c r="F110" s="272" t="s">
        <v>1705</v>
      </c>
      <c r="G110" s="273" t="s">
        <v>406</v>
      </c>
      <c r="H110" s="274">
        <v>25</v>
      </c>
      <c r="I110" s="275"/>
      <c r="J110" s="276">
        <f>ROUND(I110*H110,2)</f>
        <v>0</v>
      </c>
      <c r="K110" s="272" t="s">
        <v>19</v>
      </c>
      <c r="L110" s="277"/>
      <c r="M110" s="278" t="s">
        <v>19</v>
      </c>
      <c r="N110" s="279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199</v>
      </c>
      <c r="AT110" s="218" t="s">
        <v>511</v>
      </c>
      <c r="AU110" s="218" t="s">
        <v>80</v>
      </c>
      <c r="AY110" s="20" t="s">
        <v>138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145</v>
      </c>
      <c r="BM110" s="218" t="s">
        <v>259</v>
      </c>
    </row>
    <row r="111" s="2" customFormat="1">
      <c r="A111" s="41"/>
      <c r="B111" s="42"/>
      <c r="C111" s="43"/>
      <c r="D111" s="220" t="s">
        <v>147</v>
      </c>
      <c r="E111" s="43"/>
      <c r="F111" s="221" t="s">
        <v>1705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147</v>
      </c>
      <c r="AU111" s="20" t="s">
        <v>80</v>
      </c>
    </row>
    <row r="112" s="12" customFormat="1" ht="22.8" customHeight="1">
      <c r="A112" s="12"/>
      <c r="B112" s="191"/>
      <c r="C112" s="192"/>
      <c r="D112" s="193" t="s">
        <v>70</v>
      </c>
      <c r="E112" s="205" t="s">
        <v>1706</v>
      </c>
      <c r="F112" s="205" t="s">
        <v>1707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SUM(P113:P116)</f>
        <v>0</v>
      </c>
      <c r="Q112" s="199"/>
      <c r="R112" s="200">
        <f>SUM(R113:R116)</f>
        <v>0</v>
      </c>
      <c r="S112" s="199"/>
      <c r="T112" s="201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76</v>
      </c>
      <c r="AT112" s="203" t="s">
        <v>70</v>
      </c>
      <c r="AU112" s="203" t="s">
        <v>76</v>
      </c>
      <c r="AY112" s="202" t="s">
        <v>138</v>
      </c>
      <c r="BK112" s="204">
        <f>SUM(BK113:BK116)</f>
        <v>0</v>
      </c>
    </row>
    <row r="113" s="2" customFormat="1" ht="16.5" customHeight="1">
      <c r="A113" s="41"/>
      <c r="B113" s="42"/>
      <c r="C113" s="270" t="s">
        <v>207</v>
      </c>
      <c r="D113" s="270" t="s">
        <v>511</v>
      </c>
      <c r="E113" s="271" t="s">
        <v>1708</v>
      </c>
      <c r="F113" s="272" t="s">
        <v>1709</v>
      </c>
      <c r="G113" s="273" t="s">
        <v>1686</v>
      </c>
      <c r="H113" s="274">
        <v>1</v>
      </c>
      <c r="I113" s="275"/>
      <c r="J113" s="276">
        <f>ROUND(I113*H113,2)</f>
        <v>0</v>
      </c>
      <c r="K113" s="272" t="s">
        <v>19</v>
      </c>
      <c r="L113" s="277"/>
      <c r="M113" s="278" t="s">
        <v>19</v>
      </c>
      <c r="N113" s="279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199</v>
      </c>
      <c r="AT113" s="218" t="s">
        <v>511</v>
      </c>
      <c r="AU113" s="218" t="s">
        <v>80</v>
      </c>
      <c r="AY113" s="20" t="s">
        <v>138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145</v>
      </c>
      <c r="BM113" s="218" t="s">
        <v>273</v>
      </c>
    </row>
    <row r="114" s="2" customFormat="1">
      <c r="A114" s="41"/>
      <c r="B114" s="42"/>
      <c r="C114" s="43"/>
      <c r="D114" s="220" t="s">
        <v>147</v>
      </c>
      <c r="E114" s="43"/>
      <c r="F114" s="221" t="s">
        <v>1709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147</v>
      </c>
      <c r="AU114" s="20" t="s">
        <v>80</v>
      </c>
    </row>
    <row r="115" s="2" customFormat="1" ht="16.5" customHeight="1">
      <c r="A115" s="41"/>
      <c r="B115" s="42"/>
      <c r="C115" s="270" t="s">
        <v>214</v>
      </c>
      <c r="D115" s="270" t="s">
        <v>511</v>
      </c>
      <c r="E115" s="271" t="s">
        <v>1710</v>
      </c>
      <c r="F115" s="272" t="s">
        <v>1711</v>
      </c>
      <c r="G115" s="273" t="s">
        <v>1686</v>
      </c>
      <c r="H115" s="274">
        <v>2</v>
      </c>
      <c r="I115" s="275"/>
      <c r="J115" s="276">
        <f>ROUND(I115*H115,2)</f>
        <v>0</v>
      </c>
      <c r="K115" s="272" t="s">
        <v>19</v>
      </c>
      <c r="L115" s="277"/>
      <c r="M115" s="278" t="s">
        <v>19</v>
      </c>
      <c r="N115" s="279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199</v>
      </c>
      <c r="AT115" s="218" t="s">
        <v>511</v>
      </c>
      <c r="AU115" s="218" t="s">
        <v>80</v>
      </c>
      <c r="AY115" s="20" t="s">
        <v>138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145</v>
      </c>
      <c r="BM115" s="218" t="s">
        <v>288</v>
      </c>
    </row>
    <row r="116" s="2" customFormat="1">
      <c r="A116" s="41"/>
      <c r="B116" s="42"/>
      <c r="C116" s="43"/>
      <c r="D116" s="220" t="s">
        <v>147</v>
      </c>
      <c r="E116" s="43"/>
      <c r="F116" s="221" t="s">
        <v>1711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147</v>
      </c>
      <c r="AU116" s="20" t="s">
        <v>80</v>
      </c>
    </row>
    <row r="117" s="12" customFormat="1" ht="22.8" customHeight="1">
      <c r="A117" s="12"/>
      <c r="B117" s="191"/>
      <c r="C117" s="192"/>
      <c r="D117" s="193" t="s">
        <v>70</v>
      </c>
      <c r="E117" s="205" t="s">
        <v>1712</v>
      </c>
      <c r="F117" s="205" t="s">
        <v>1713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SUM(P118:P125)</f>
        <v>0</v>
      </c>
      <c r="Q117" s="199"/>
      <c r="R117" s="200">
        <f>SUM(R118:R125)</f>
        <v>0</v>
      </c>
      <c r="S117" s="199"/>
      <c r="T117" s="201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76</v>
      </c>
      <c r="AT117" s="203" t="s">
        <v>70</v>
      </c>
      <c r="AU117" s="203" t="s">
        <v>76</v>
      </c>
      <c r="AY117" s="202" t="s">
        <v>138</v>
      </c>
      <c r="BK117" s="204">
        <f>SUM(BK118:BK125)</f>
        <v>0</v>
      </c>
    </row>
    <row r="118" s="2" customFormat="1" ht="16.5" customHeight="1">
      <c r="A118" s="41"/>
      <c r="B118" s="42"/>
      <c r="C118" s="270" t="s">
        <v>223</v>
      </c>
      <c r="D118" s="270" t="s">
        <v>511</v>
      </c>
      <c r="E118" s="271" t="s">
        <v>1714</v>
      </c>
      <c r="F118" s="272" t="s">
        <v>1715</v>
      </c>
      <c r="G118" s="273" t="s">
        <v>1686</v>
      </c>
      <c r="H118" s="274">
        <v>2</v>
      </c>
      <c r="I118" s="275"/>
      <c r="J118" s="276">
        <f>ROUND(I118*H118,2)</f>
        <v>0</v>
      </c>
      <c r="K118" s="272" t="s">
        <v>19</v>
      </c>
      <c r="L118" s="277"/>
      <c r="M118" s="278" t="s">
        <v>19</v>
      </c>
      <c r="N118" s="279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199</v>
      </c>
      <c r="AT118" s="218" t="s">
        <v>511</v>
      </c>
      <c r="AU118" s="218" t="s">
        <v>80</v>
      </c>
      <c r="AY118" s="20" t="s">
        <v>138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145</v>
      </c>
      <c r="BM118" s="218" t="s">
        <v>301</v>
      </c>
    </row>
    <row r="119" s="2" customFormat="1">
      <c r="A119" s="41"/>
      <c r="B119" s="42"/>
      <c r="C119" s="43"/>
      <c r="D119" s="220" t="s">
        <v>147</v>
      </c>
      <c r="E119" s="43"/>
      <c r="F119" s="221" t="s">
        <v>1715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147</v>
      </c>
      <c r="AU119" s="20" t="s">
        <v>80</v>
      </c>
    </row>
    <row r="120" s="2" customFormat="1" ht="16.5" customHeight="1">
      <c r="A120" s="41"/>
      <c r="B120" s="42"/>
      <c r="C120" s="270" t="s">
        <v>8</v>
      </c>
      <c r="D120" s="270" t="s">
        <v>511</v>
      </c>
      <c r="E120" s="271" t="s">
        <v>1716</v>
      </c>
      <c r="F120" s="272" t="s">
        <v>1717</v>
      </c>
      <c r="G120" s="273" t="s">
        <v>1686</v>
      </c>
      <c r="H120" s="274">
        <v>1</v>
      </c>
      <c r="I120" s="275"/>
      <c r="J120" s="276">
        <f>ROUND(I120*H120,2)</f>
        <v>0</v>
      </c>
      <c r="K120" s="272" t="s">
        <v>19</v>
      </c>
      <c r="L120" s="277"/>
      <c r="M120" s="278" t="s">
        <v>19</v>
      </c>
      <c r="N120" s="279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199</v>
      </c>
      <c r="AT120" s="218" t="s">
        <v>511</v>
      </c>
      <c r="AU120" s="218" t="s">
        <v>80</v>
      </c>
      <c r="AY120" s="20" t="s">
        <v>138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145</v>
      </c>
      <c r="BM120" s="218" t="s">
        <v>319</v>
      </c>
    </row>
    <row r="121" s="2" customFormat="1">
      <c r="A121" s="41"/>
      <c r="B121" s="42"/>
      <c r="C121" s="43"/>
      <c r="D121" s="220" t="s">
        <v>147</v>
      </c>
      <c r="E121" s="43"/>
      <c r="F121" s="221" t="s">
        <v>1717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147</v>
      </c>
      <c r="AU121" s="20" t="s">
        <v>80</v>
      </c>
    </row>
    <row r="122" s="2" customFormat="1" ht="16.5" customHeight="1">
      <c r="A122" s="41"/>
      <c r="B122" s="42"/>
      <c r="C122" s="270" t="s">
        <v>238</v>
      </c>
      <c r="D122" s="270" t="s">
        <v>511</v>
      </c>
      <c r="E122" s="271" t="s">
        <v>1718</v>
      </c>
      <c r="F122" s="272" t="s">
        <v>1719</v>
      </c>
      <c r="G122" s="273" t="s">
        <v>1686</v>
      </c>
      <c r="H122" s="274">
        <v>1</v>
      </c>
      <c r="I122" s="275"/>
      <c r="J122" s="276">
        <f>ROUND(I122*H122,2)</f>
        <v>0</v>
      </c>
      <c r="K122" s="272" t="s">
        <v>19</v>
      </c>
      <c r="L122" s="277"/>
      <c r="M122" s="278" t="s">
        <v>19</v>
      </c>
      <c r="N122" s="279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199</v>
      </c>
      <c r="AT122" s="218" t="s">
        <v>511</v>
      </c>
      <c r="AU122" s="218" t="s">
        <v>80</v>
      </c>
      <c r="AY122" s="20" t="s">
        <v>138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145</v>
      </c>
      <c r="BM122" s="218" t="s">
        <v>335</v>
      </c>
    </row>
    <row r="123" s="2" customFormat="1">
      <c r="A123" s="41"/>
      <c r="B123" s="42"/>
      <c r="C123" s="43"/>
      <c r="D123" s="220" t="s">
        <v>147</v>
      </c>
      <c r="E123" s="43"/>
      <c r="F123" s="221" t="s">
        <v>1719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147</v>
      </c>
      <c r="AU123" s="20" t="s">
        <v>80</v>
      </c>
    </row>
    <row r="124" s="2" customFormat="1" ht="16.5" customHeight="1">
      <c r="A124" s="41"/>
      <c r="B124" s="42"/>
      <c r="C124" s="270" t="s">
        <v>245</v>
      </c>
      <c r="D124" s="270" t="s">
        <v>511</v>
      </c>
      <c r="E124" s="271" t="s">
        <v>1720</v>
      </c>
      <c r="F124" s="272" t="s">
        <v>1721</v>
      </c>
      <c r="G124" s="273" t="s">
        <v>406</v>
      </c>
      <c r="H124" s="274">
        <v>6</v>
      </c>
      <c r="I124" s="275"/>
      <c r="J124" s="276">
        <f>ROUND(I124*H124,2)</f>
        <v>0</v>
      </c>
      <c r="K124" s="272" t="s">
        <v>19</v>
      </c>
      <c r="L124" s="277"/>
      <c r="M124" s="278" t="s">
        <v>19</v>
      </c>
      <c r="N124" s="279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199</v>
      </c>
      <c r="AT124" s="218" t="s">
        <v>511</v>
      </c>
      <c r="AU124" s="218" t="s">
        <v>80</v>
      </c>
      <c r="AY124" s="20" t="s">
        <v>138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145</v>
      </c>
      <c r="BM124" s="218" t="s">
        <v>354</v>
      </c>
    </row>
    <row r="125" s="2" customFormat="1">
      <c r="A125" s="41"/>
      <c r="B125" s="42"/>
      <c r="C125" s="43"/>
      <c r="D125" s="220" t="s">
        <v>147</v>
      </c>
      <c r="E125" s="43"/>
      <c r="F125" s="221" t="s">
        <v>1721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147</v>
      </c>
      <c r="AU125" s="20" t="s">
        <v>80</v>
      </c>
    </row>
    <row r="126" s="12" customFormat="1" ht="22.8" customHeight="1">
      <c r="A126" s="12"/>
      <c r="B126" s="191"/>
      <c r="C126" s="192"/>
      <c r="D126" s="193" t="s">
        <v>70</v>
      </c>
      <c r="E126" s="205" t="s">
        <v>1722</v>
      </c>
      <c r="F126" s="205" t="s">
        <v>1723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SUM(P127:P132)</f>
        <v>0</v>
      </c>
      <c r="Q126" s="199"/>
      <c r="R126" s="200">
        <f>SUM(R127:R132)</f>
        <v>0</v>
      </c>
      <c r="S126" s="199"/>
      <c r="T126" s="201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76</v>
      </c>
      <c r="AT126" s="203" t="s">
        <v>70</v>
      </c>
      <c r="AU126" s="203" t="s">
        <v>76</v>
      </c>
      <c r="AY126" s="202" t="s">
        <v>138</v>
      </c>
      <c r="BK126" s="204">
        <f>SUM(BK127:BK132)</f>
        <v>0</v>
      </c>
    </row>
    <row r="127" s="2" customFormat="1" ht="16.5" customHeight="1">
      <c r="A127" s="41"/>
      <c r="B127" s="42"/>
      <c r="C127" s="270" t="s">
        <v>252</v>
      </c>
      <c r="D127" s="270" t="s">
        <v>511</v>
      </c>
      <c r="E127" s="271" t="s">
        <v>1724</v>
      </c>
      <c r="F127" s="272" t="s">
        <v>1725</v>
      </c>
      <c r="G127" s="273" t="s">
        <v>1686</v>
      </c>
      <c r="H127" s="274">
        <v>8</v>
      </c>
      <c r="I127" s="275"/>
      <c r="J127" s="276">
        <f>ROUND(I127*H127,2)</f>
        <v>0</v>
      </c>
      <c r="K127" s="272" t="s">
        <v>19</v>
      </c>
      <c r="L127" s="277"/>
      <c r="M127" s="278" t="s">
        <v>19</v>
      </c>
      <c r="N127" s="279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199</v>
      </c>
      <c r="AT127" s="218" t="s">
        <v>511</v>
      </c>
      <c r="AU127" s="218" t="s">
        <v>80</v>
      </c>
      <c r="AY127" s="20" t="s">
        <v>138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145</v>
      </c>
      <c r="BM127" s="218" t="s">
        <v>370</v>
      </c>
    </row>
    <row r="128" s="2" customFormat="1">
      <c r="A128" s="41"/>
      <c r="B128" s="42"/>
      <c r="C128" s="43"/>
      <c r="D128" s="220" t="s">
        <v>147</v>
      </c>
      <c r="E128" s="43"/>
      <c r="F128" s="221" t="s">
        <v>1725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147</v>
      </c>
      <c r="AU128" s="20" t="s">
        <v>80</v>
      </c>
    </row>
    <row r="129" s="2" customFormat="1" ht="16.5" customHeight="1">
      <c r="A129" s="41"/>
      <c r="B129" s="42"/>
      <c r="C129" s="270" t="s">
        <v>259</v>
      </c>
      <c r="D129" s="270" t="s">
        <v>511</v>
      </c>
      <c r="E129" s="271" t="s">
        <v>1726</v>
      </c>
      <c r="F129" s="272" t="s">
        <v>1727</v>
      </c>
      <c r="G129" s="273" t="s">
        <v>1686</v>
      </c>
      <c r="H129" s="274">
        <v>4</v>
      </c>
      <c r="I129" s="275"/>
      <c r="J129" s="276">
        <f>ROUND(I129*H129,2)</f>
        <v>0</v>
      </c>
      <c r="K129" s="272" t="s">
        <v>19</v>
      </c>
      <c r="L129" s="277"/>
      <c r="M129" s="278" t="s">
        <v>19</v>
      </c>
      <c r="N129" s="279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199</v>
      </c>
      <c r="AT129" s="218" t="s">
        <v>511</v>
      </c>
      <c r="AU129" s="218" t="s">
        <v>80</v>
      </c>
      <c r="AY129" s="20" t="s">
        <v>138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145</v>
      </c>
      <c r="BM129" s="218" t="s">
        <v>384</v>
      </c>
    </row>
    <row r="130" s="2" customFormat="1">
      <c r="A130" s="41"/>
      <c r="B130" s="42"/>
      <c r="C130" s="43"/>
      <c r="D130" s="220" t="s">
        <v>147</v>
      </c>
      <c r="E130" s="43"/>
      <c r="F130" s="221" t="s">
        <v>1727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147</v>
      </c>
      <c r="AU130" s="20" t="s">
        <v>80</v>
      </c>
    </row>
    <row r="131" s="2" customFormat="1" ht="16.5" customHeight="1">
      <c r="A131" s="41"/>
      <c r="B131" s="42"/>
      <c r="C131" s="270" t="s">
        <v>265</v>
      </c>
      <c r="D131" s="270" t="s">
        <v>511</v>
      </c>
      <c r="E131" s="271" t="s">
        <v>1728</v>
      </c>
      <c r="F131" s="272" t="s">
        <v>1729</v>
      </c>
      <c r="G131" s="273" t="s">
        <v>1686</v>
      </c>
      <c r="H131" s="274">
        <v>2</v>
      </c>
      <c r="I131" s="275"/>
      <c r="J131" s="276">
        <f>ROUND(I131*H131,2)</f>
        <v>0</v>
      </c>
      <c r="K131" s="272" t="s">
        <v>19</v>
      </c>
      <c r="L131" s="277"/>
      <c r="M131" s="278" t="s">
        <v>19</v>
      </c>
      <c r="N131" s="279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199</v>
      </c>
      <c r="AT131" s="218" t="s">
        <v>511</v>
      </c>
      <c r="AU131" s="218" t="s">
        <v>80</v>
      </c>
      <c r="AY131" s="20" t="s">
        <v>138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145</v>
      </c>
      <c r="BM131" s="218" t="s">
        <v>403</v>
      </c>
    </row>
    <row r="132" s="2" customFormat="1">
      <c r="A132" s="41"/>
      <c r="B132" s="42"/>
      <c r="C132" s="43"/>
      <c r="D132" s="220" t="s">
        <v>147</v>
      </c>
      <c r="E132" s="43"/>
      <c r="F132" s="221" t="s">
        <v>1729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147</v>
      </c>
      <c r="AU132" s="20" t="s">
        <v>80</v>
      </c>
    </row>
    <row r="133" s="12" customFormat="1" ht="25.92" customHeight="1">
      <c r="A133" s="12"/>
      <c r="B133" s="191"/>
      <c r="C133" s="192"/>
      <c r="D133" s="193" t="s">
        <v>70</v>
      </c>
      <c r="E133" s="194" t="s">
        <v>1730</v>
      </c>
      <c r="F133" s="194" t="s">
        <v>1731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P134+P143+P148+P157</f>
        <v>0</v>
      </c>
      <c r="Q133" s="199"/>
      <c r="R133" s="200">
        <f>R134+R143+R148+R157</f>
        <v>0</v>
      </c>
      <c r="S133" s="199"/>
      <c r="T133" s="201">
        <f>T134+T143+T148+T157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76</v>
      </c>
      <c r="AT133" s="203" t="s">
        <v>70</v>
      </c>
      <c r="AU133" s="203" t="s">
        <v>71</v>
      </c>
      <c r="AY133" s="202" t="s">
        <v>138</v>
      </c>
      <c r="BK133" s="204">
        <f>BK134+BK143+BK148+BK157</f>
        <v>0</v>
      </c>
    </row>
    <row r="134" s="12" customFormat="1" ht="22.8" customHeight="1">
      <c r="A134" s="12"/>
      <c r="B134" s="191"/>
      <c r="C134" s="192"/>
      <c r="D134" s="193" t="s">
        <v>70</v>
      </c>
      <c r="E134" s="205" t="s">
        <v>1696</v>
      </c>
      <c r="F134" s="205" t="s">
        <v>1697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SUM(P135:P142)</f>
        <v>0</v>
      </c>
      <c r="Q134" s="199"/>
      <c r="R134" s="200">
        <f>SUM(R135:R142)</f>
        <v>0</v>
      </c>
      <c r="S134" s="199"/>
      <c r="T134" s="20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76</v>
      </c>
      <c r="AT134" s="203" t="s">
        <v>70</v>
      </c>
      <c r="AU134" s="203" t="s">
        <v>76</v>
      </c>
      <c r="AY134" s="202" t="s">
        <v>138</v>
      </c>
      <c r="BK134" s="204">
        <f>SUM(BK135:BK142)</f>
        <v>0</v>
      </c>
    </row>
    <row r="135" s="2" customFormat="1" ht="16.5" customHeight="1">
      <c r="A135" s="41"/>
      <c r="B135" s="42"/>
      <c r="C135" s="207" t="s">
        <v>273</v>
      </c>
      <c r="D135" s="207" t="s">
        <v>140</v>
      </c>
      <c r="E135" s="208" t="s">
        <v>1732</v>
      </c>
      <c r="F135" s="209" t="s">
        <v>1699</v>
      </c>
      <c r="G135" s="210" t="s">
        <v>406</v>
      </c>
      <c r="H135" s="211">
        <v>50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145</v>
      </c>
      <c r="AT135" s="218" t="s">
        <v>140</v>
      </c>
      <c r="AU135" s="218" t="s">
        <v>80</v>
      </c>
      <c r="AY135" s="20" t="s">
        <v>138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145</v>
      </c>
      <c r="BM135" s="218" t="s">
        <v>426</v>
      </c>
    </row>
    <row r="136" s="2" customFormat="1">
      <c r="A136" s="41"/>
      <c r="B136" s="42"/>
      <c r="C136" s="43"/>
      <c r="D136" s="220" t="s">
        <v>147</v>
      </c>
      <c r="E136" s="43"/>
      <c r="F136" s="221" t="s">
        <v>1699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147</v>
      </c>
      <c r="AU136" s="20" t="s">
        <v>80</v>
      </c>
    </row>
    <row r="137" s="2" customFormat="1" ht="16.5" customHeight="1">
      <c r="A137" s="41"/>
      <c r="B137" s="42"/>
      <c r="C137" s="207" t="s">
        <v>281</v>
      </c>
      <c r="D137" s="207" t="s">
        <v>140</v>
      </c>
      <c r="E137" s="208" t="s">
        <v>1733</v>
      </c>
      <c r="F137" s="209" t="s">
        <v>1701</v>
      </c>
      <c r="G137" s="210" t="s">
        <v>406</v>
      </c>
      <c r="H137" s="211">
        <v>65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145</v>
      </c>
      <c r="AT137" s="218" t="s">
        <v>140</v>
      </c>
      <c r="AU137" s="218" t="s">
        <v>80</v>
      </c>
      <c r="AY137" s="20" t="s">
        <v>138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145</v>
      </c>
      <c r="BM137" s="218" t="s">
        <v>441</v>
      </c>
    </row>
    <row r="138" s="2" customFormat="1">
      <c r="A138" s="41"/>
      <c r="B138" s="42"/>
      <c r="C138" s="43"/>
      <c r="D138" s="220" t="s">
        <v>147</v>
      </c>
      <c r="E138" s="43"/>
      <c r="F138" s="221" t="s">
        <v>1701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147</v>
      </c>
      <c r="AU138" s="20" t="s">
        <v>80</v>
      </c>
    </row>
    <row r="139" s="2" customFormat="1" ht="16.5" customHeight="1">
      <c r="A139" s="41"/>
      <c r="B139" s="42"/>
      <c r="C139" s="207" t="s">
        <v>288</v>
      </c>
      <c r="D139" s="207" t="s">
        <v>140</v>
      </c>
      <c r="E139" s="208" t="s">
        <v>1734</v>
      </c>
      <c r="F139" s="209" t="s">
        <v>1703</v>
      </c>
      <c r="G139" s="210" t="s">
        <v>406</v>
      </c>
      <c r="H139" s="211">
        <v>7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145</v>
      </c>
      <c r="AT139" s="218" t="s">
        <v>140</v>
      </c>
      <c r="AU139" s="218" t="s">
        <v>80</v>
      </c>
      <c r="AY139" s="20" t="s">
        <v>138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145</v>
      </c>
      <c r="BM139" s="218" t="s">
        <v>453</v>
      </c>
    </row>
    <row r="140" s="2" customFormat="1">
      <c r="A140" s="41"/>
      <c r="B140" s="42"/>
      <c r="C140" s="43"/>
      <c r="D140" s="220" t="s">
        <v>147</v>
      </c>
      <c r="E140" s="43"/>
      <c r="F140" s="221" t="s">
        <v>1703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147</v>
      </c>
      <c r="AU140" s="20" t="s">
        <v>80</v>
      </c>
    </row>
    <row r="141" s="2" customFormat="1" ht="16.5" customHeight="1">
      <c r="A141" s="41"/>
      <c r="B141" s="42"/>
      <c r="C141" s="207" t="s">
        <v>7</v>
      </c>
      <c r="D141" s="207" t="s">
        <v>140</v>
      </c>
      <c r="E141" s="208" t="s">
        <v>1735</v>
      </c>
      <c r="F141" s="209" t="s">
        <v>1705</v>
      </c>
      <c r="G141" s="210" t="s">
        <v>406</v>
      </c>
      <c r="H141" s="211">
        <v>25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145</v>
      </c>
      <c r="AT141" s="218" t="s">
        <v>140</v>
      </c>
      <c r="AU141" s="218" t="s">
        <v>80</v>
      </c>
      <c r="AY141" s="20" t="s">
        <v>138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145</v>
      </c>
      <c r="BM141" s="218" t="s">
        <v>471</v>
      </c>
    </row>
    <row r="142" s="2" customFormat="1">
      <c r="A142" s="41"/>
      <c r="B142" s="42"/>
      <c r="C142" s="43"/>
      <c r="D142" s="220" t="s">
        <v>147</v>
      </c>
      <c r="E142" s="43"/>
      <c r="F142" s="221" t="s">
        <v>1705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147</v>
      </c>
      <c r="AU142" s="20" t="s">
        <v>80</v>
      </c>
    </row>
    <row r="143" s="12" customFormat="1" ht="22.8" customHeight="1">
      <c r="A143" s="12"/>
      <c r="B143" s="191"/>
      <c r="C143" s="192"/>
      <c r="D143" s="193" t="s">
        <v>70</v>
      </c>
      <c r="E143" s="205" t="s">
        <v>1706</v>
      </c>
      <c r="F143" s="205" t="s">
        <v>1707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SUM(P144:P147)</f>
        <v>0</v>
      </c>
      <c r="Q143" s="199"/>
      <c r="R143" s="200">
        <f>SUM(R144:R147)</f>
        <v>0</v>
      </c>
      <c r="S143" s="199"/>
      <c r="T143" s="201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76</v>
      </c>
      <c r="AT143" s="203" t="s">
        <v>70</v>
      </c>
      <c r="AU143" s="203" t="s">
        <v>76</v>
      </c>
      <c r="AY143" s="202" t="s">
        <v>138</v>
      </c>
      <c r="BK143" s="204">
        <f>SUM(BK144:BK147)</f>
        <v>0</v>
      </c>
    </row>
    <row r="144" s="2" customFormat="1" ht="16.5" customHeight="1">
      <c r="A144" s="41"/>
      <c r="B144" s="42"/>
      <c r="C144" s="207" t="s">
        <v>301</v>
      </c>
      <c r="D144" s="207" t="s">
        <v>140</v>
      </c>
      <c r="E144" s="208" t="s">
        <v>1736</v>
      </c>
      <c r="F144" s="209" t="s">
        <v>1709</v>
      </c>
      <c r="G144" s="210" t="s">
        <v>1686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145</v>
      </c>
      <c r="AT144" s="218" t="s">
        <v>140</v>
      </c>
      <c r="AU144" s="218" t="s">
        <v>80</v>
      </c>
      <c r="AY144" s="20" t="s">
        <v>138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145</v>
      </c>
      <c r="BM144" s="218" t="s">
        <v>484</v>
      </c>
    </row>
    <row r="145" s="2" customFormat="1">
      <c r="A145" s="41"/>
      <c r="B145" s="42"/>
      <c r="C145" s="43"/>
      <c r="D145" s="220" t="s">
        <v>147</v>
      </c>
      <c r="E145" s="43"/>
      <c r="F145" s="221" t="s">
        <v>1709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147</v>
      </c>
      <c r="AU145" s="20" t="s">
        <v>80</v>
      </c>
    </row>
    <row r="146" s="2" customFormat="1" ht="16.5" customHeight="1">
      <c r="A146" s="41"/>
      <c r="B146" s="42"/>
      <c r="C146" s="207" t="s">
        <v>311</v>
      </c>
      <c r="D146" s="207" t="s">
        <v>140</v>
      </c>
      <c r="E146" s="208" t="s">
        <v>1737</v>
      </c>
      <c r="F146" s="209" t="s">
        <v>1711</v>
      </c>
      <c r="G146" s="210" t="s">
        <v>1686</v>
      </c>
      <c r="H146" s="211">
        <v>2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145</v>
      </c>
      <c r="AT146" s="218" t="s">
        <v>140</v>
      </c>
      <c r="AU146" s="218" t="s">
        <v>80</v>
      </c>
      <c r="AY146" s="20" t="s">
        <v>138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145</v>
      </c>
      <c r="BM146" s="218" t="s">
        <v>498</v>
      </c>
    </row>
    <row r="147" s="2" customFormat="1">
      <c r="A147" s="41"/>
      <c r="B147" s="42"/>
      <c r="C147" s="43"/>
      <c r="D147" s="220" t="s">
        <v>147</v>
      </c>
      <c r="E147" s="43"/>
      <c r="F147" s="221" t="s">
        <v>1711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147</v>
      </c>
      <c r="AU147" s="20" t="s">
        <v>80</v>
      </c>
    </row>
    <row r="148" s="12" customFormat="1" ht="22.8" customHeight="1">
      <c r="A148" s="12"/>
      <c r="B148" s="191"/>
      <c r="C148" s="192"/>
      <c r="D148" s="193" t="s">
        <v>70</v>
      </c>
      <c r="E148" s="205" t="s">
        <v>1712</v>
      </c>
      <c r="F148" s="205" t="s">
        <v>1713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SUM(P149:P156)</f>
        <v>0</v>
      </c>
      <c r="Q148" s="199"/>
      <c r="R148" s="200">
        <f>SUM(R149:R156)</f>
        <v>0</v>
      </c>
      <c r="S148" s="199"/>
      <c r="T148" s="201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76</v>
      </c>
      <c r="AT148" s="203" t="s">
        <v>70</v>
      </c>
      <c r="AU148" s="203" t="s">
        <v>76</v>
      </c>
      <c r="AY148" s="202" t="s">
        <v>138</v>
      </c>
      <c r="BK148" s="204">
        <f>SUM(BK149:BK156)</f>
        <v>0</v>
      </c>
    </row>
    <row r="149" s="2" customFormat="1" ht="16.5" customHeight="1">
      <c r="A149" s="41"/>
      <c r="B149" s="42"/>
      <c r="C149" s="207" t="s">
        <v>319</v>
      </c>
      <c r="D149" s="207" t="s">
        <v>140</v>
      </c>
      <c r="E149" s="208" t="s">
        <v>1738</v>
      </c>
      <c r="F149" s="209" t="s">
        <v>1715</v>
      </c>
      <c r="G149" s="210" t="s">
        <v>1686</v>
      </c>
      <c r="H149" s="211">
        <v>2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145</v>
      </c>
      <c r="AT149" s="218" t="s">
        <v>140</v>
      </c>
      <c r="AU149" s="218" t="s">
        <v>80</v>
      </c>
      <c r="AY149" s="20" t="s">
        <v>138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145</v>
      </c>
      <c r="BM149" s="218" t="s">
        <v>510</v>
      </c>
    </row>
    <row r="150" s="2" customFormat="1">
      <c r="A150" s="41"/>
      <c r="B150" s="42"/>
      <c r="C150" s="43"/>
      <c r="D150" s="220" t="s">
        <v>147</v>
      </c>
      <c r="E150" s="43"/>
      <c r="F150" s="221" t="s">
        <v>1715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147</v>
      </c>
      <c r="AU150" s="20" t="s">
        <v>80</v>
      </c>
    </row>
    <row r="151" s="2" customFormat="1" ht="16.5" customHeight="1">
      <c r="A151" s="41"/>
      <c r="B151" s="42"/>
      <c r="C151" s="207" t="s">
        <v>327</v>
      </c>
      <c r="D151" s="207" t="s">
        <v>140</v>
      </c>
      <c r="E151" s="208" t="s">
        <v>1739</v>
      </c>
      <c r="F151" s="209" t="s">
        <v>1740</v>
      </c>
      <c r="G151" s="210" t="s">
        <v>1686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145</v>
      </c>
      <c r="AT151" s="218" t="s">
        <v>140</v>
      </c>
      <c r="AU151" s="218" t="s">
        <v>80</v>
      </c>
      <c r="AY151" s="20" t="s">
        <v>138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145</v>
      </c>
      <c r="BM151" s="218" t="s">
        <v>527</v>
      </c>
    </row>
    <row r="152" s="2" customFormat="1">
      <c r="A152" s="41"/>
      <c r="B152" s="42"/>
      <c r="C152" s="43"/>
      <c r="D152" s="220" t="s">
        <v>147</v>
      </c>
      <c r="E152" s="43"/>
      <c r="F152" s="221" t="s">
        <v>1740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147</v>
      </c>
      <c r="AU152" s="20" t="s">
        <v>80</v>
      </c>
    </row>
    <row r="153" s="2" customFormat="1" ht="16.5" customHeight="1">
      <c r="A153" s="41"/>
      <c r="B153" s="42"/>
      <c r="C153" s="207" t="s">
        <v>335</v>
      </c>
      <c r="D153" s="207" t="s">
        <v>140</v>
      </c>
      <c r="E153" s="208" t="s">
        <v>1741</v>
      </c>
      <c r="F153" s="209" t="s">
        <v>1719</v>
      </c>
      <c r="G153" s="210" t="s">
        <v>1686</v>
      </c>
      <c r="H153" s="211">
        <v>1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145</v>
      </c>
      <c r="AT153" s="218" t="s">
        <v>140</v>
      </c>
      <c r="AU153" s="218" t="s">
        <v>80</v>
      </c>
      <c r="AY153" s="20" t="s">
        <v>138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145</v>
      </c>
      <c r="BM153" s="218" t="s">
        <v>540</v>
      </c>
    </row>
    <row r="154" s="2" customFormat="1">
      <c r="A154" s="41"/>
      <c r="B154" s="42"/>
      <c r="C154" s="43"/>
      <c r="D154" s="220" t="s">
        <v>147</v>
      </c>
      <c r="E154" s="43"/>
      <c r="F154" s="221" t="s">
        <v>1719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147</v>
      </c>
      <c r="AU154" s="20" t="s">
        <v>80</v>
      </c>
    </row>
    <row r="155" s="2" customFormat="1" ht="16.5" customHeight="1">
      <c r="A155" s="41"/>
      <c r="B155" s="42"/>
      <c r="C155" s="207" t="s">
        <v>346</v>
      </c>
      <c r="D155" s="207" t="s">
        <v>140</v>
      </c>
      <c r="E155" s="208" t="s">
        <v>1742</v>
      </c>
      <c r="F155" s="209" t="s">
        <v>1721</v>
      </c>
      <c r="G155" s="210" t="s">
        <v>406</v>
      </c>
      <c r="H155" s="211">
        <v>6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145</v>
      </c>
      <c r="AT155" s="218" t="s">
        <v>140</v>
      </c>
      <c r="AU155" s="218" t="s">
        <v>80</v>
      </c>
      <c r="AY155" s="20" t="s">
        <v>138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145</v>
      </c>
      <c r="BM155" s="218" t="s">
        <v>554</v>
      </c>
    </row>
    <row r="156" s="2" customFormat="1">
      <c r="A156" s="41"/>
      <c r="B156" s="42"/>
      <c r="C156" s="43"/>
      <c r="D156" s="220" t="s">
        <v>147</v>
      </c>
      <c r="E156" s="43"/>
      <c r="F156" s="221" t="s">
        <v>1721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147</v>
      </c>
      <c r="AU156" s="20" t="s">
        <v>80</v>
      </c>
    </row>
    <row r="157" s="12" customFormat="1" ht="22.8" customHeight="1">
      <c r="A157" s="12"/>
      <c r="B157" s="191"/>
      <c r="C157" s="192"/>
      <c r="D157" s="193" t="s">
        <v>70</v>
      </c>
      <c r="E157" s="205" t="s">
        <v>1722</v>
      </c>
      <c r="F157" s="205" t="s">
        <v>1723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SUM(P158:P167)</f>
        <v>0</v>
      </c>
      <c r="Q157" s="199"/>
      <c r="R157" s="200">
        <f>SUM(R158:R167)</f>
        <v>0</v>
      </c>
      <c r="S157" s="199"/>
      <c r="T157" s="201">
        <f>SUM(T158:T167)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76</v>
      </c>
      <c r="AT157" s="203" t="s">
        <v>70</v>
      </c>
      <c r="AU157" s="203" t="s">
        <v>76</v>
      </c>
      <c r="AY157" s="202" t="s">
        <v>138</v>
      </c>
      <c r="BK157" s="204">
        <f>SUM(BK158:BK167)</f>
        <v>0</v>
      </c>
    </row>
    <row r="158" s="2" customFormat="1" ht="16.5" customHeight="1">
      <c r="A158" s="41"/>
      <c r="B158" s="42"/>
      <c r="C158" s="207" t="s">
        <v>354</v>
      </c>
      <c r="D158" s="207" t="s">
        <v>140</v>
      </c>
      <c r="E158" s="208" t="s">
        <v>1743</v>
      </c>
      <c r="F158" s="209" t="s">
        <v>1725</v>
      </c>
      <c r="G158" s="210" t="s">
        <v>1686</v>
      </c>
      <c r="H158" s="211">
        <v>8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145</v>
      </c>
      <c r="AT158" s="218" t="s">
        <v>140</v>
      </c>
      <c r="AU158" s="218" t="s">
        <v>80</v>
      </c>
      <c r="AY158" s="20" t="s">
        <v>138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145</v>
      </c>
      <c r="BM158" s="218" t="s">
        <v>566</v>
      </c>
    </row>
    <row r="159" s="2" customFormat="1">
      <c r="A159" s="41"/>
      <c r="B159" s="42"/>
      <c r="C159" s="43"/>
      <c r="D159" s="220" t="s">
        <v>147</v>
      </c>
      <c r="E159" s="43"/>
      <c r="F159" s="221" t="s">
        <v>1744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147</v>
      </c>
      <c r="AU159" s="20" t="s">
        <v>80</v>
      </c>
    </row>
    <row r="160" s="2" customFormat="1" ht="16.5" customHeight="1">
      <c r="A160" s="41"/>
      <c r="B160" s="42"/>
      <c r="C160" s="207" t="s">
        <v>362</v>
      </c>
      <c r="D160" s="207" t="s">
        <v>140</v>
      </c>
      <c r="E160" s="208" t="s">
        <v>1745</v>
      </c>
      <c r="F160" s="209" t="s">
        <v>1727</v>
      </c>
      <c r="G160" s="210" t="s">
        <v>1686</v>
      </c>
      <c r="H160" s="211">
        <v>4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145</v>
      </c>
      <c r="AT160" s="218" t="s">
        <v>140</v>
      </c>
      <c r="AU160" s="218" t="s">
        <v>80</v>
      </c>
      <c r="AY160" s="20" t="s">
        <v>138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145</v>
      </c>
      <c r="BM160" s="218" t="s">
        <v>578</v>
      </c>
    </row>
    <row r="161" s="2" customFormat="1">
      <c r="A161" s="41"/>
      <c r="B161" s="42"/>
      <c r="C161" s="43"/>
      <c r="D161" s="220" t="s">
        <v>147</v>
      </c>
      <c r="E161" s="43"/>
      <c r="F161" s="221" t="s">
        <v>1727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147</v>
      </c>
      <c r="AU161" s="20" t="s">
        <v>80</v>
      </c>
    </row>
    <row r="162" s="2" customFormat="1" ht="16.5" customHeight="1">
      <c r="A162" s="41"/>
      <c r="B162" s="42"/>
      <c r="C162" s="207" t="s">
        <v>370</v>
      </c>
      <c r="D162" s="207" t="s">
        <v>140</v>
      </c>
      <c r="E162" s="208" t="s">
        <v>1746</v>
      </c>
      <c r="F162" s="209" t="s">
        <v>1729</v>
      </c>
      <c r="G162" s="210" t="s">
        <v>1686</v>
      </c>
      <c r="H162" s="211">
        <v>2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145</v>
      </c>
      <c r="AT162" s="218" t="s">
        <v>140</v>
      </c>
      <c r="AU162" s="218" t="s">
        <v>80</v>
      </c>
      <c r="AY162" s="20" t="s">
        <v>138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145</v>
      </c>
      <c r="BM162" s="218" t="s">
        <v>592</v>
      </c>
    </row>
    <row r="163" s="2" customFormat="1">
      <c r="A163" s="41"/>
      <c r="B163" s="42"/>
      <c r="C163" s="43"/>
      <c r="D163" s="220" t="s">
        <v>147</v>
      </c>
      <c r="E163" s="43"/>
      <c r="F163" s="221" t="s">
        <v>1729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147</v>
      </c>
      <c r="AU163" s="20" t="s">
        <v>80</v>
      </c>
    </row>
    <row r="164" s="2" customFormat="1" ht="21.75" customHeight="1">
      <c r="A164" s="41"/>
      <c r="B164" s="42"/>
      <c r="C164" s="207" t="s">
        <v>376</v>
      </c>
      <c r="D164" s="207" t="s">
        <v>140</v>
      </c>
      <c r="E164" s="208" t="s">
        <v>1747</v>
      </c>
      <c r="F164" s="209" t="s">
        <v>1748</v>
      </c>
      <c r="G164" s="210" t="s">
        <v>1640</v>
      </c>
      <c r="H164" s="211">
        <v>20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145</v>
      </c>
      <c r="AT164" s="218" t="s">
        <v>140</v>
      </c>
      <c r="AU164" s="218" t="s">
        <v>80</v>
      </c>
      <c r="AY164" s="20" t="s">
        <v>138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145</v>
      </c>
      <c r="BM164" s="218" t="s">
        <v>606</v>
      </c>
    </row>
    <row r="165" s="2" customFormat="1">
      <c r="A165" s="41"/>
      <c r="B165" s="42"/>
      <c r="C165" s="43"/>
      <c r="D165" s="220" t="s">
        <v>147</v>
      </c>
      <c r="E165" s="43"/>
      <c r="F165" s="221" t="s">
        <v>1748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147</v>
      </c>
      <c r="AU165" s="20" t="s">
        <v>80</v>
      </c>
    </row>
    <row r="166" s="2" customFormat="1" ht="24.15" customHeight="1">
      <c r="A166" s="41"/>
      <c r="B166" s="42"/>
      <c r="C166" s="207" t="s">
        <v>384</v>
      </c>
      <c r="D166" s="207" t="s">
        <v>140</v>
      </c>
      <c r="E166" s="208" t="s">
        <v>1749</v>
      </c>
      <c r="F166" s="209" t="s">
        <v>1750</v>
      </c>
      <c r="G166" s="210" t="s">
        <v>1640</v>
      </c>
      <c r="H166" s="211">
        <v>10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145</v>
      </c>
      <c r="AT166" s="218" t="s">
        <v>140</v>
      </c>
      <c r="AU166" s="218" t="s">
        <v>80</v>
      </c>
      <c r="AY166" s="20" t="s">
        <v>138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145</v>
      </c>
      <c r="BM166" s="218" t="s">
        <v>637</v>
      </c>
    </row>
    <row r="167" s="2" customFormat="1">
      <c r="A167" s="41"/>
      <c r="B167" s="42"/>
      <c r="C167" s="43"/>
      <c r="D167" s="220" t="s">
        <v>147</v>
      </c>
      <c r="E167" s="43"/>
      <c r="F167" s="221" t="s">
        <v>1750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147</v>
      </c>
      <c r="AU167" s="20" t="s">
        <v>80</v>
      </c>
    </row>
    <row r="168" s="12" customFormat="1" ht="25.92" customHeight="1">
      <c r="A168" s="12"/>
      <c r="B168" s="191"/>
      <c r="C168" s="192"/>
      <c r="D168" s="193" t="s">
        <v>70</v>
      </c>
      <c r="E168" s="194" t="s">
        <v>86</v>
      </c>
      <c r="F168" s="194" t="s">
        <v>1751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P169</f>
        <v>0</v>
      </c>
      <c r="Q168" s="199"/>
      <c r="R168" s="200">
        <f>R169</f>
        <v>0</v>
      </c>
      <c r="S168" s="199"/>
      <c r="T168" s="20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178</v>
      </c>
      <c r="AT168" s="203" t="s">
        <v>70</v>
      </c>
      <c r="AU168" s="203" t="s">
        <v>71</v>
      </c>
      <c r="AY168" s="202" t="s">
        <v>138</v>
      </c>
      <c r="BK168" s="204">
        <f>BK169</f>
        <v>0</v>
      </c>
    </row>
    <row r="169" s="12" customFormat="1" ht="22.8" customHeight="1">
      <c r="A169" s="12"/>
      <c r="B169" s="191"/>
      <c r="C169" s="192"/>
      <c r="D169" s="193" t="s">
        <v>70</v>
      </c>
      <c r="E169" s="205" t="s">
        <v>1752</v>
      </c>
      <c r="F169" s="205" t="s">
        <v>1753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SUM(P170:P174)</f>
        <v>0</v>
      </c>
      <c r="Q169" s="199"/>
      <c r="R169" s="200">
        <f>SUM(R170:R174)</f>
        <v>0</v>
      </c>
      <c r="S169" s="199"/>
      <c r="T169" s="201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178</v>
      </c>
      <c r="AT169" s="203" t="s">
        <v>70</v>
      </c>
      <c r="AU169" s="203" t="s">
        <v>76</v>
      </c>
      <c r="AY169" s="202" t="s">
        <v>138</v>
      </c>
      <c r="BK169" s="204">
        <f>SUM(BK170:BK174)</f>
        <v>0</v>
      </c>
    </row>
    <row r="170" s="2" customFormat="1" ht="16.5" customHeight="1">
      <c r="A170" s="41"/>
      <c r="B170" s="42"/>
      <c r="C170" s="207" t="s">
        <v>394</v>
      </c>
      <c r="D170" s="207" t="s">
        <v>140</v>
      </c>
      <c r="E170" s="208" t="s">
        <v>1754</v>
      </c>
      <c r="F170" s="209" t="s">
        <v>1755</v>
      </c>
      <c r="G170" s="210" t="s">
        <v>1632</v>
      </c>
      <c r="H170" s="211">
        <v>1</v>
      </c>
      <c r="I170" s="212"/>
      <c r="J170" s="213">
        <f>ROUND(I170*H170,2)</f>
        <v>0</v>
      </c>
      <c r="K170" s="209" t="s">
        <v>144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1756</v>
      </c>
      <c r="AT170" s="218" t="s">
        <v>140</v>
      </c>
      <c r="AU170" s="218" t="s">
        <v>80</v>
      </c>
      <c r="AY170" s="20" t="s">
        <v>138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1756</v>
      </c>
      <c r="BM170" s="218" t="s">
        <v>1757</v>
      </c>
    </row>
    <row r="171" s="2" customFormat="1">
      <c r="A171" s="41"/>
      <c r="B171" s="42"/>
      <c r="C171" s="43"/>
      <c r="D171" s="220" t="s">
        <v>147</v>
      </c>
      <c r="E171" s="43"/>
      <c r="F171" s="221" t="s">
        <v>1755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147</v>
      </c>
      <c r="AU171" s="20" t="s">
        <v>80</v>
      </c>
    </row>
    <row r="172" s="2" customFormat="1">
      <c r="A172" s="41"/>
      <c r="B172" s="42"/>
      <c r="C172" s="43"/>
      <c r="D172" s="225" t="s">
        <v>149</v>
      </c>
      <c r="E172" s="43"/>
      <c r="F172" s="226" t="s">
        <v>1758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149</v>
      </c>
      <c r="AU172" s="20" t="s">
        <v>80</v>
      </c>
    </row>
    <row r="173" s="2" customFormat="1" ht="16.5" customHeight="1">
      <c r="A173" s="41"/>
      <c r="B173" s="42"/>
      <c r="C173" s="207" t="s">
        <v>403</v>
      </c>
      <c r="D173" s="207" t="s">
        <v>140</v>
      </c>
      <c r="E173" s="208" t="s">
        <v>1759</v>
      </c>
      <c r="F173" s="209" t="s">
        <v>1760</v>
      </c>
      <c r="G173" s="210" t="s">
        <v>1632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1756</v>
      </c>
      <c r="AT173" s="218" t="s">
        <v>140</v>
      </c>
      <c r="AU173" s="218" t="s">
        <v>80</v>
      </c>
      <c r="AY173" s="20" t="s">
        <v>138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1756</v>
      </c>
      <c r="BM173" s="218" t="s">
        <v>1761</v>
      </c>
    </row>
    <row r="174" s="2" customFormat="1">
      <c r="A174" s="41"/>
      <c r="B174" s="42"/>
      <c r="C174" s="43"/>
      <c r="D174" s="220" t="s">
        <v>147</v>
      </c>
      <c r="E174" s="43"/>
      <c r="F174" s="221" t="s">
        <v>1760</v>
      </c>
      <c r="G174" s="43"/>
      <c r="H174" s="43"/>
      <c r="I174" s="222"/>
      <c r="J174" s="43"/>
      <c r="K174" s="43"/>
      <c r="L174" s="47"/>
      <c r="M174" s="284"/>
      <c r="N174" s="285"/>
      <c r="O174" s="286"/>
      <c r="P174" s="286"/>
      <c r="Q174" s="286"/>
      <c r="R174" s="286"/>
      <c r="S174" s="286"/>
      <c r="T174" s="287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147</v>
      </c>
      <c r="AU174" s="20" t="s">
        <v>80</v>
      </c>
    </row>
    <row r="175" s="2" customFormat="1" ht="6.96" customHeight="1">
      <c r="A175" s="41"/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QViYKD+Y0u7A6gH3sqLnhCgBEQpsTI+pqJyvf3/kUyScvnDny1oHvfQMhazMna2PK0+32GafoI+dlJKZGkzkCA==" hashValue="4AsS51afI7eYPpx4zWWaHXnyGyf+8c/rU4zmeNruUlmqQFKa3jZCVbrY3V+nVg4tTw3S8Ykqki9mTB02VUL0YQ==" algorithmName="SHA-512" password="CB6D"/>
  <autoFilter ref="C91:K17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72" r:id="rId1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76</v>
      </c>
    </row>
    <row r="4" s="1" customFormat="1" ht="24.96" customHeight="1">
      <c r="B4" s="23"/>
      <c r="D4" s="133" t="s">
        <v>88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Přístavba evakuačního výtahu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1762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Středočeský kraj,Zborovská 81/11,Praha 5 - Smíchov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T4T, s.r.o.,Petra Bezruče 1357,Kladno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ROUND((SUM(BE81:BE117)),  2)</f>
        <v>0</v>
      </c>
      <c r="G33" s="41"/>
      <c r="H33" s="41"/>
      <c r="I33" s="151">
        <v>0.20999999999999999</v>
      </c>
      <c r="J33" s="150">
        <f>ROUND(((SUM(BE81:BE117))*I33),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ROUND((SUM(BF81:BF117)),  2)</f>
        <v>0</v>
      </c>
      <c r="G34" s="41"/>
      <c r="H34" s="41"/>
      <c r="I34" s="151">
        <v>0.12</v>
      </c>
      <c r="J34" s="150">
        <f>ROUND(((SUM(BF81:BF117))*I34),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ROUND((SUM(BG81:BG117)),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ROUND((SUM(BH81:BH117)),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ROUND((SUM(BI81:BI117)),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Přístavba evakuačního výtahu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3 - dieselagregát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Středočeský kraj,Zborovská 81/11,Praha 5 - Smíchov</v>
      </c>
      <c r="G54" s="43"/>
      <c r="H54" s="43"/>
      <c r="I54" s="35" t="s">
        <v>31</v>
      </c>
      <c r="J54" s="39" t="str">
        <f>E21</f>
        <v>T4T, s.r.o.,Petra Bezruče 1357,Kladno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92</v>
      </c>
      <c r="D57" s="165"/>
      <c r="E57" s="165"/>
      <c r="F57" s="165"/>
      <c r="G57" s="165"/>
      <c r="H57" s="165"/>
      <c r="I57" s="165"/>
      <c r="J57" s="166" t="s">
        <v>93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94</v>
      </c>
    </row>
    <row r="60" s="9" customFormat="1" ht="24.96" customHeight="1">
      <c r="A60" s="9"/>
      <c r="B60" s="168"/>
      <c r="C60" s="169"/>
      <c r="D60" s="170" t="s">
        <v>120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1763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123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Přístavba evakuačního výtahu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89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3 - dieselagregát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1. 3. 2024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25</v>
      </c>
      <c r="D77" s="43"/>
      <c r="E77" s="43"/>
      <c r="F77" s="30" t="str">
        <f>E15</f>
        <v>Středočeský kraj,Zborovská 81/11,Praha 5 - Smíchov</v>
      </c>
      <c r="G77" s="43"/>
      <c r="H77" s="43"/>
      <c r="I77" s="35" t="s">
        <v>31</v>
      </c>
      <c r="J77" s="39" t="str">
        <f>E21</f>
        <v>T4T, s.r.o.,Petra Bezruče 1357,Kladno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124</v>
      </c>
      <c r="D80" s="183" t="s">
        <v>56</v>
      </c>
      <c r="E80" s="183" t="s">
        <v>52</v>
      </c>
      <c r="F80" s="183" t="s">
        <v>53</v>
      </c>
      <c r="G80" s="183" t="s">
        <v>125</v>
      </c>
      <c r="H80" s="183" t="s">
        <v>126</v>
      </c>
      <c r="I80" s="183" t="s">
        <v>127</v>
      </c>
      <c r="J80" s="183" t="s">
        <v>93</v>
      </c>
      <c r="K80" s="184" t="s">
        <v>128</v>
      </c>
      <c r="L80" s="185"/>
      <c r="M80" s="95" t="s">
        <v>19</v>
      </c>
      <c r="N80" s="96" t="s">
        <v>41</v>
      </c>
      <c r="O80" s="96" t="s">
        <v>129</v>
      </c>
      <c r="P80" s="96" t="s">
        <v>130</v>
      </c>
      <c r="Q80" s="96" t="s">
        <v>131</v>
      </c>
      <c r="R80" s="96" t="s">
        <v>132</v>
      </c>
      <c r="S80" s="96" t="s">
        <v>133</v>
      </c>
      <c r="T80" s="97" t="s">
        <v>134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135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70</v>
      </c>
      <c r="AU81" s="20" t="s">
        <v>94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70</v>
      </c>
      <c r="E82" s="194" t="s">
        <v>511</v>
      </c>
      <c r="F82" s="194" t="s">
        <v>1626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83</v>
      </c>
      <c r="AT82" s="203" t="s">
        <v>70</v>
      </c>
      <c r="AU82" s="203" t="s">
        <v>71</v>
      </c>
      <c r="AY82" s="202" t="s">
        <v>138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70</v>
      </c>
      <c r="E83" s="205" t="s">
        <v>1764</v>
      </c>
      <c r="F83" s="205" t="s">
        <v>1765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SUM(P84:P117)</f>
        <v>0</v>
      </c>
      <c r="Q83" s="199"/>
      <c r="R83" s="200">
        <f>SUM(R84:R117)</f>
        <v>0</v>
      </c>
      <c r="S83" s="199"/>
      <c r="T83" s="201">
        <f>SUM(T84:T117)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83</v>
      </c>
      <c r="AT83" s="203" t="s">
        <v>70</v>
      </c>
      <c r="AU83" s="203" t="s">
        <v>76</v>
      </c>
      <c r="AY83" s="202" t="s">
        <v>138</v>
      </c>
      <c r="BK83" s="204">
        <f>SUM(BK84:BK117)</f>
        <v>0</v>
      </c>
    </row>
    <row r="84" s="2" customFormat="1" ht="21.75" customHeight="1">
      <c r="A84" s="41"/>
      <c r="B84" s="42"/>
      <c r="C84" s="270" t="s">
        <v>76</v>
      </c>
      <c r="D84" s="270" t="s">
        <v>511</v>
      </c>
      <c r="E84" s="271" t="s">
        <v>1682</v>
      </c>
      <c r="F84" s="272" t="s">
        <v>1766</v>
      </c>
      <c r="G84" s="273" t="s">
        <v>304</v>
      </c>
      <c r="H84" s="274">
        <v>1</v>
      </c>
      <c r="I84" s="275"/>
      <c r="J84" s="276">
        <f>ROUND(I84*H84,2)</f>
        <v>0</v>
      </c>
      <c r="K84" s="272" t="s">
        <v>19</v>
      </c>
      <c r="L84" s="277"/>
      <c r="M84" s="278" t="s">
        <v>19</v>
      </c>
      <c r="N84" s="279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1767</v>
      </c>
      <c r="AT84" s="218" t="s">
        <v>511</v>
      </c>
      <c r="AU84" s="218" t="s">
        <v>80</v>
      </c>
      <c r="AY84" s="20" t="s">
        <v>138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80</v>
      </c>
      <c r="BK84" s="219">
        <f>ROUND(I84*H84,2)</f>
        <v>0</v>
      </c>
      <c r="BL84" s="20" t="s">
        <v>621</v>
      </c>
      <c r="BM84" s="218" t="s">
        <v>1768</v>
      </c>
    </row>
    <row r="85" s="2" customFormat="1">
      <c r="A85" s="41"/>
      <c r="B85" s="42"/>
      <c r="C85" s="43"/>
      <c r="D85" s="220" t="s">
        <v>147</v>
      </c>
      <c r="E85" s="43"/>
      <c r="F85" s="221" t="s">
        <v>1766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147</v>
      </c>
      <c r="AU85" s="20" t="s">
        <v>80</v>
      </c>
    </row>
    <row r="86" s="2" customFormat="1" ht="16.5" customHeight="1">
      <c r="A86" s="41"/>
      <c r="B86" s="42"/>
      <c r="C86" s="270" t="s">
        <v>80</v>
      </c>
      <c r="D86" s="270" t="s">
        <v>511</v>
      </c>
      <c r="E86" s="271" t="s">
        <v>1694</v>
      </c>
      <c r="F86" s="272" t="s">
        <v>1769</v>
      </c>
      <c r="G86" s="273" t="s">
        <v>304</v>
      </c>
      <c r="H86" s="274">
        <v>1</v>
      </c>
      <c r="I86" s="275"/>
      <c r="J86" s="276">
        <f>ROUND(I86*H86,2)</f>
        <v>0</v>
      </c>
      <c r="K86" s="272" t="s">
        <v>19</v>
      </c>
      <c r="L86" s="277"/>
      <c r="M86" s="278" t="s">
        <v>19</v>
      </c>
      <c r="N86" s="279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1767</v>
      </c>
      <c r="AT86" s="218" t="s">
        <v>511</v>
      </c>
      <c r="AU86" s="218" t="s">
        <v>80</v>
      </c>
      <c r="AY86" s="20" t="s">
        <v>138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621</v>
      </c>
      <c r="BM86" s="218" t="s">
        <v>1770</v>
      </c>
    </row>
    <row r="87" s="2" customFormat="1">
      <c r="A87" s="41"/>
      <c r="B87" s="42"/>
      <c r="C87" s="43"/>
      <c r="D87" s="220" t="s">
        <v>147</v>
      </c>
      <c r="E87" s="43"/>
      <c r="F87" s="221" t="s">
        <v>1769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147</v>
      </c>
      <c r="AU87" s="20" t="s">
        <v>80</v>
      </c>
    </row>
    <row r="88" s="2" customFormat="1" ht="21.75" customHeight="1">
      <c r="A88" s="41"/>
      <c r="B88" s="42"/>
      <c r="C88" s="270" t="s">
        <v>83</v>
      </c>
      <c r="D88" s="270" t="s">
        <v>511</v>
      </c>
      <c r="E88" s="271" t="s">
        <v>1696</v>
      </c>
      <c r="F88" s="272" t="s">
        <v>1771</v>
      </c>
      <c r="G88" s="273" t="s">
        <v>1632</v>
      </c>
      <c r="H88" s="274">
        <v>1</v>
      </c>
      <c r="I88" s="275"/>
      <c r="J88" s="276">
        <f>ROUND(I88*H88,2)</f>
        <v>0</v>
      </c>
      <c r="K88" s="272" t="s">
        <v>19</v>
      </c>
      <c r="L88" s="277"/>
      <c r="M88" s="278" t="s">
        <v>19</v>
      </c>
      <c r="N88" s="279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1767</v>
      </c>
      <c r="AT88" s="218" t="s">
        <v>511</v>
      </c>
      <c r="AU88" s="218" t="s">
        <v>80</v>
      </c>
      <c r="AY88" s="20" t="s">
        <v>138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621</v>
      </c>
      <c r="BM88" s="218" t="s">
        <v>1772</v>
      </c>
    </row>
    <row r="89" s="2" customFormat="1">
      <c r="A89" s="41"/>
      <c r="B89" s="42"/>
      <c r="C89" s="43"/>
      <c r="D89" s="220" t="s">
        <v>147</v>
      </c>
      <c r="E89" s="43"/>
      <c r="F89" s="221" t="s">
        <v>1771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147</v>
      </c>
      <c r="AU89" s="20" t="s">
        <v>80</v>
      </c>
    </row>
    <row r="90" s="2" customFormat="1" ht="16.5" customHeight="1">
      <c r="A90" s="41"/>
      <c r="B90" s="42"/>
      <c r="C90" s="270" t="s">
        <v>145</v>
      </c>
      <c r="D90" s="270" t="s">
        <v>511</v>
      </c>
      <c r="E90" s="271" t="s">
        <v>1706</v>
      </c>
      <c r="F90" s="272" t="s">
        <v>1773</v>
      </c>
      <c r="G90" s="273" t="s">
        <v>1632</v>
      </c>
      <c r="H90" s="274">
        <v>1</v>
      </c>
      <c r="I90" s="275"/>
      <c r="J90" s="276">
        <f>ROUND(I90*H90,2)</f>
        <v>0</v>
      </c>
      <c r="K90" s="272" t="s">
        <v>19</v>
      </c>
      <c r="L90" s="277"/>
      <c r="M90" s="278" t="s">
        <v>19</v>
      </c>
      <c r="N90" s="279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1767</v>
      </c>
      <c r="AT90" s="218" t="s">
        <v>511</v>
      </c>
      <c r="AU90" s="218" t="s">
        <v>80</v>
      </c>
      <c r="AY90" s="20" t="s">
        <v>138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621</v>
      </c>
      <c r="BM90" s="218" t="s">
        <v>1774</v>
      </c>
    </row>
    <row r="91" s="2" customFormat="1">
      <c r="A91" s="41"/>
      <c r="B91" s="42"/>
      <c r="C91" s="43"/>
      <c r="D91" s="220" t="s">
        <v>147</v>
      </c>
      <c r="E91" s="43"/>
      <c r="F91" s="221" t="s">
        <v>1773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147</v>
      </c>
      <c r="AU91" s="20" t="s">
        <v>80</v>
      </c>
    </row>
    <row r="92" s="2" customFormat="1" ht="16.5" customHeight="1">
      <c r="A92" s="41"/>
      <c r="B92" s="42"/>
      <c r="C92" s="270" t="s">
        <v>178</v>
      </c>
      <c r="D92" s="270" t="s">
        <v>511</v>
      </c>
      <c r="E92" s="271" t="s">
        <v>1712</v>
      </c>
      <c r="F92" s="272" t="s">
        <v>1775</v>
      </c>
      <c r="G92" s="273" t="s">
        <v>304</v>
      </c>
      <c r="H92" s="274">
        <v>2</v>
      </c>
      <c r="I92" s="275"/>
      <c r="J92" s="276">
        <f>ROUND(I92*H92,2)</f>
        <v>0</v>
      </c>
      <c r="K92" s="272" t="s">
        <v>19</v>
      </c>
      <c r="L92" s="277"/>
      <c r="M92" s="278" t="s">
        <v>19</v>
      </c>
      <c r="N92" s="279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1767</v>
      </c>
      <c r="AT92" s="218" t="s">
        <v>511</v>
      </c>
      <c r="AU92" s="218" t="s">
        <v>80</v>
      </c>
      <c r="AY92" s="20" t="s">
        <v>138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621</v>
      </c>
      <c r="BM92" s="218" t="s">
        <v>1776</v>
      </c>
    </row>
    <row r="93" s="2" customFormat="1">
      <c r="A93" s="41"/>
      <c r="B93" s="42"/>
      <c r="C93" s="43"/>
      <c r="D93" s="220" t="s">
        <v>147</v>
      </c>
      <c r="E93" s="43"/>
      <c r="F93" s="221" t="s">
        <v>1775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147</v>
      </c>
      <c r="AU93" s="20" t="s">
        <v>80</v>
      </c>
    </row>
    <row r="94" s="2" customFormat="1" ht="16.5" customHeight="1">
      <c r="A94" s="41"/>
      <c r="B94" s="42"/>
      <c r="C94" s="270" t="s">
        <v>186</v>
      </c>
      <c r="D94" s="270" t="s">
        <v>511</v>
      </c>
      <c r="E94" s="271" t="s">
        <v>1722</v>
      </c>
      <c r="F94" s="272" t="s">
        <v>1777</v>
      </c>
      <c r="G94" s="273" t="s">
        <v>1632</v>
      </c>
      <c r="H94" s="274">
        <v>1</v>
      </c>
      <c r="I94" s="275"/>
      <c r="J94" s="276">
        <f>ROUND(I94*H94,2)</f>
        <v>0</v>
      </c>
      <c r="K94" s="272" t="s">
        <v>19</v>
      </c>
      <c r="L94" s="277"/>
      <c r="M94" s="278" t="s">
        <v>19</v>
      </c>
      <c r="N94" s="279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1767</v>
      </c>
      <c r="AT94" s="218" t="s">
        <v>511</v>
      </c>
      <c r="AU94" s="218" t="s">
        <v>80</v>
      </c>
      <c r="AY94" s="20" t="s">
        <v>138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621</v>
      </c>
      <c r="BM94" s="218" t="s">
        <v>1778</v>
      </c>
    </row>
    <row r="95" s="2" customFormat="1">
      <c r="A95" s="41"/>
      <c r="B95" s="42"/>
      <c r="C95" s="43"/>
      <c r="D95" s="220" t="s">
        <v>147</v>
      </c>
      <c r="E95" s="43"/>
      <c r="F95" s="221" t="s">
        <v>1777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147</v>
      </c>
      <c r="AU95" s="20" t="s">
        <v>80</v>
      </c>
    </row>
    <row r="96" s="2" customFormat="1" ht="16.5" customHeight="1">
      <c r="A96" s="41"/>
      <c r="B96" s="42"/>
      <c r="C96" s="270" t="s">
        <v>192</v>
      </c>
      <c r="D96" s="270" t="s">
        <v>511</v>
      </c>
      <c r="E96" s="271" t="s">
        <v>1730</v>
      </c>
      <c r="F96" s="272" t="s">
        <v>1779</v>
      </c>
      <c r="G96" s="273" t="s">
        <v>1632</v>
      </c>
      <c r="H96" s="274">
        <v>1</v>
      </c>
      <c r="I96" s="275"/>
      <c r="J96" s="276">
        <f>ROUND(I96*H96,2)</f>
        <v>0</v>
      </c>
      <c r="K96" s="272" t="s">
        <v>19</v>
      </c>
      <c r="L96" s="277"/>
      <c r="M96" s="278" t="s">
        <v>19</v>
      </c>
      <c r="N96" s="279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1767</v>
      </c>
      <c r="AT96" s="218" t="s">
        <v>511</v>
      </c>
      <c r="AU96" s="218" t="s">
        <v>80</v>
      </c>
      <c r="AY96" s="20" t="s">
        <v>138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621</v>
      </c>
      <c r="BM96" s="218" t="s">
        <v>1780</v>
      </c>
    </row>
    <row r="97" s="2" customFormat="1">
      <c r="A97" s="41"/>
      <c r="B97" s="42"/>
      <c r="C97" s="43"/>
      <c r="D97" s="220" t="s">
        <v>147</v>
      </c>
      <c r="E97" s="43"/>
      <c r="F97" s="221" t="s">
        <v>1779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147</v>
      </c>
      <c r="AU97" s="20" t="s">
        <v>80</v>
      </c>
    </row>
    <row r="98" s="2" customFormat="1" ht="24.15" customHeight="1">
      <c r="A98" s="41"/>
      <c r="B98" s="42"/>
      <c r="C98" s="270" t="s">
        <v>199</v>
      </c>
      <c r="D98" s="270" t="s">
        <v>511</v>
      </c>
      <c r="E98" s="271" t="s">
        <v>1781</v>
      </c>
      <c r="F98" s="272" t="s">
        <v>1782</v>
      </c>
      <c r="G98" s="273" t="s">
        <v>1632</v>
      </c>
      <c r="H98" s="274">
        <v>1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1767</v>
      </c>
      <c r="AT98" s="218" t="s">
        <v>511</v>
      </c>
      <c r="AU98" s="218" t="s">
        <v>80</v>
      </c>
      <c r="AY98" s="20" t="s">
        <v>138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621</v>
      </c>
      <c r="BM98" s="218" t="s">
        <v>1783</v>
      </c>
    </row>
    <row r="99" s="2" customFormat="1">
      <c r="A99" s="41"/>
      <c r="B99" s="42"/>
      <c r="C99" s="43"/>
      <c r="D99" s="220" t="s">
        <v>147</v>
      </c>
      <c r="E99" s="43"/>
      <c r="F99" s="221" t="s">
        <v>1782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147</v>
      </c>
      <c r="AU99" s="20" t="s">
        <v>80</v>
      </c>
    </row>
    <row r="100" s="2" customFormat="1" ht="16.5" customHeight="1">
      <c r="A100" s="41"/>
      <c r="B100" s="42"/>
      <c r="C100" s="207" t="s">
        <v>207</v>
      </c>
      <c r="D100" s="207" t="s">
        <v>140</v>
      </c>
      <c r="E100" s="208" t="s">
        <v>1784</v>
      </c>
      <c r="F100" s="209" t="s">
        <v>1785</v>
      </c>
      <c r="G100" s="210" t="s">
        <v>1632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621</v>
      </c>
      <c r="AT100" s="218" t="s">
        <v>140</v>
      </c>
      <c r="AU100" s="218" t="s">
        <v>80</v>
      </c>
      <c r="AY100" s="20" t="s">
        <v>138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621</v>
      </c>
      <c r="BM100" s="218" t="s">
        <v>1786</v>
      </c>
    </row>
    <row r="101" s="2" customFormat="1">
      <c r="A101" s="41"/>
      <c r="B101" s="42"/>
      <c r="C101" s="43"/>
      <c r="D101" s="220" t="s">
        <v>147</v>
      </c>
      <c r="E101" s="43"/>
      <c r="F101" s="221" t="s">
        <v>1785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147</v>
      </c>
      <c r="AU101" s="20" t="s">
        <v>80</v>
      </c>
    </row>
    <row r="102" s="2" customFormat="1" ht="21.75" customHeight="1">
      <c r="A102" s="41"/>
      <c r="B102" s="42"/>
      <c r="C102" s="207" t="s">
        <v>214</v>
      </c>
      <c r="D102" s="207" t="s">
        <v>140</v>
      </c>
      <c r="E102" s="208" t="s">
        <v>1787</v>
      </c>
      <c r="F102" s="209" t="s">
        <v>1788</v>
      </c>
      <c r="G102" s="210" t="s">
        <v>1632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621</v>
      </c>
      <c r="AT102" s="218" t="s">
        <v>140</v>
      </c>
      <c r="AU102" s="218" t="s">
        <v>80</v>
      </c>
      <c r="AY102" s="20" t="s">
        <v>138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621</v>
      </c>
      <c r="BM102" s="218" t="s">
        <v>1789</v>
      </c>
    </row>
    <row r="103" s="2" customFormat="1">
      <c r="A103" s="41"/>
      <c r="B103" s="42"/>
      <c r="C103" s="43"/>
      <c r="D103" s="220" t="s">
        <v>147</v>
      </c>
      <c r="E103" s="43"/>
      <c r="F103" s="221" t="s">
        <v>1788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147</v>
      </c>
      <c r="AU103" s="20" t="s">
        <v>80</v>
      </c>
    </row>
    <row r="104" s="2" customFormat="1" ht="16.5" customHeight="1">
      <c r="A104" s="41"/>
      <c r="B104" s="42"/>
      <c r="C104" s="207" t="s">
        <v>223</v>
      </c>
      <c r="D104" s="207" t="s">
        <v>140</v>
      </c>
      <c r="E104" s="208" t="s">
        <v>1790</v>
      </c>
      <c r="F104" s="209" t="s">
        <v>1791</v>
      </c>
      <c r="G104" s="210" t="s">
        <v>1632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621</v>
      </c>
      <c r="AT104" s="218" t="s">
        <v>140</v>
      </c>
      <c r="AU104" s="218" t="s">
        <v>80</v>
      </c>
      <c r="AY104" s="20" t="s">
        <v>138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621</v>
      </c>
      <c r="BM104" s="218" t="s">
        <v>1792</v>
      </c>
    </row>
    <row r="105" s="2" customFormat="1">
      <c r="A105" s="41"/>
      <c r="B105" s="42"/>
      <c r="C105" s="43"/>
      <c r="D105" s="220" t="s">
        <v>147</v>
      </c>
      <c r="E105" s="43"/>
      <c r="F105" s="221" t="s">
        <v>1791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147</v>
      </c>
      <c r="AU105" s="20" t="s">
        <v>80</v>
      </c>
    </row>
    <row r="106" s="2" customFormat="1" ht="16.5" customHeight="1">
      <c r="A106" s="41"/>
      <c r="B106" s="42"/>
      <c r="C106" s="207" t="s">
        <v>8</v>
      </c>
      <c r="D106" s="207" t="s">
        <v>140</v>
      </c>
      <c r="E106" s="208" t="s">
        <v>1793</v>
      </c>
      <c r="F106" s="209" t="s">
        <v>1794</v>
      </c>
      <c r="G106" s="210" t="s">
        <v>1632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621</v>
      </c>
      <c r="AT106" s="218" t="s">
        <v>140</v>
      </c>
      <c r="AU106" s="218" t="s">
        <v>80</v>
      </c>
      <c r="AY106" s="20" t="s">
        <v>138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621</v>
      </c>
      <c r="BM106" s="218" t="s">
        <v>1795</v>
      </c>
    </row>
    <row r="107" s="2" customFormat="1">
      <c r="A107" s="41"/>
      <c r="B107" s="42"/>
      <c r="C107" s="43"/>
      <c r="D107" s="220" t="s">
        <v>147</v>
      </c>
      <c r="E107" s="43"/>
      <c r="F107" s="221" t="s">
        <v>1794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147</v>
      </c>
      <c r="AU107" s="20" t="s">
        <v>80</v>
      </c>
    </row>
    <row r="108" s="2" customFormat="1" ht="16.5" customHeight="1">
      <c r="A108" s="41"/>
      <c r="B108" s="42"/>
      <c r="C108" s="207" t="s">
        <v>238</v>
      </c>
      <c r="D108" s="207" t="s">
        <v>140</v>
      </c>
      <c r="E108" s="208" t="s">
        <v>1796</v>
      </c>
      <c r="F108" s="209" t="s">
        <v>1797</v>
      </c>
      <c r="G108" s="210" t="s">
        <v>1632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621</v>
      </c>
      <c r="AT108" s="218" t="s">
        <v>140</v>
      </c>
      <c r="AU108" s="218" t="s">
        <v>80</v>
      </c>
      <c r="AY108" s="20" t="s">
        <v>138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621</v>
      </c>
      <c r="BM108" s="218" t="s">
        <v>1798</v>
      </c>
    </row>
    <row r="109" s="2" customFormat="1">
      <c r="A109" s="41"/>
      <c r="B109" s="42"/>
      <c r="C109" s="43"/>
      <c r="D109" s="220" t="s">
        <v>147</v>
      </c>
      <c r="E109" s="43"/>
      <c r="F109" s="221" t="s">
        <v>1797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147</v>
      </c>
      <c r="AU109" s="20" t="s">
        <v>80</v>
      </c>
    </row>
    <row r="110" s="2" customFormat="1" ht="16.5" customHeight="1">
      <c r="A110" s="41"/>
      <c r="B110" s="42"/>
      <c r="C110" s="207" t="s">
        <v>245</v>
      </c>
      <c r="D110" s="207" t="s">
        <v>140</v>
      </c>
      <c r="E110" s="208" t="s">
        <v>1799</v>
      </c>
      <c r="F110" s="209" t="s">
        <v>1800</v>
      </c>
      <c r="G110" s="210" t="s">
        <v>1632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621</v>
      </c>
      <c r="AT110" s="218" t="s">
        <v>140</v>
      </c>
      <c r="AU110" s="218" t="s">
        <v>80</v>
      </c>
      <c r="AY110" s="20" t="s">
        <v>138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621</v>
      </c>
      <c r="BM110" s="218" t="s">
        <v>1801</v>
      </c>
    </row>
    <row r="111" s="2" customFormat="1">
      <c r="A111" s="41"/>
      <c r="B111" s="42"/>
      <c r="C111" s="43"/>
      <c r="D111" s="220" t="s">
        <v>147</v>
      </c>
      <c r="E111" s="43"/>
      <c r="F111" s="221" t="s">
        <v>1800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147</v>
      </c>
      <c r="AU111" s="20" t="s">
        <v>80</v>
      </c>
    </row>
    <row r="112" s="2" customFormat="1" ht="24.15" customHeight="1">
      <c r="A112" s="41"/>
      <c r="B112" s="42"/>
      <c r="C112" s="207" t="s">
        <v>252</v>
      </c>
      <c r="D112" s="207" t="s">
        <v>140</v>
      </c>
      <c r="E112" s="208" t="s">
        <v>1802</v>
      </c>
      <c r="F112" s="209" t="s">
        <v>1803</v>
      </c>
      <c r="G112" s="210" t="s">
        <v>1632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621</v>
      </c>
      <c r="AT112" s="218" t="s">
        <v>140</v>
      </c>
      <c r="AU112" s="218" t="s">
        <v>80</v>
      </c>
      <c r="AY112" s="20" t="s">
        <v>138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621</v>
      </c>
      <c r="BM112" s="218" t="s">
        <v>1804</v>
      </c>
    </row>
    <row r="113" s="2" customFormat="1">
      <c r="A113" s="41"/>
      <c r="B113" s="42"/>
      <c r="C113" s="43"/>
      <c r="D113" s="220" t="s">
        <v>147</v>
      </c>
      <c r="E113" s="43"/>
      <c r="F113" s="221" t="s">
        <v>1803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147</v>
      </c>
      <c r="AU113" s="20" t="s">
        <v>80</v>
      </c>
    </row>
    <row r="114" s="2" customFormat="1" ht="16.5" customHeight="1">
      <c r="A114" s="41"/>
      <c r="B114" s="42"/>
      <c r="C114" s="207" t="s">
        <v>259</v>
      </c>
      <c r="D114" s="207" t="s">
        <v>140</v>
      </c>
      <c r="E114" s="208" t="s">
        <v>1805</v>
      </c>
      <c r="F114" s="209" t="s">
        <v>1806</v>
      </c>
      <c r="G114" s="210" t="s">
        <v>1632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621</v>
      </c>
      <c r="AT114" s="218" t="s">
        <v>140</v>
      </c>
      <c r="AU114" s="218" t="s">
        <v>80</v>
      </c>
      <c r="AY114" s="20" t="s">
        <v>138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621</v>
      </c>
      <c r="BM114" s="218" t="s">
        <v>1807</v>
      </c>
    </row>
    <row r="115" s="2" customFormat="1">
      <c r="A115" s="41"/>
      <c r="B115" s="42"/>
      <c r="C115" s="43"/>
      <c r="D115" s="220" t="s">
        <v>147</v>
      </c>
      <c r="E115" s="43"/>
      <c r="F115" s="221" t="s">
        <v>1806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147</v>
      </c>
      <c r="AU115" s="20" t="s">
        <v>80</v>
      </c>
    </row>
    <row r="116" s="2" customFormat="1" ht="16.5" customHeight="1">
      <c r="A116" s="41"/>
      <c r="B116" s="42"/>
      <c r="C116" s="207" t="s">
        <v>265</v>
      </c>
      <c r="D116" s="207" t="s">
        <v>140</v>
      </c>
      <c r="E116" s="208" t="s">
        <v>1808</v>
      </c>
      <c r="F116" s="209" t="s">
        <v>1809</v>
      </c>
      <c r="G116" s="210" t="s">
        <v>1632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621</v>
      </c>
      <c r="AT116" s="218" t="s">
        <v>140</v>
      </c>
      <c r="AU116" s="218" t="s">
        <v>80</v>
      </c>
      <c r="AY116" s="20" t="s">
        <v>138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621</v>
      </c>
      <c r="BM116" s="218" t="s">
        <v>1810</v>
      </c>
    </row>
    <row r="117" s="2" customFormat="1">
      <c r="A117" s="41"/>
      <c r="B117" s="42"/>
      <c r="C117" s="43"/>
      <c r="D117" s="220" t="s">
        <v>147</v>
      </c>
      <c r="E117" s="43"/>
      <c r="F117" s="221" t="s">
        <v>1809</v>
      </c>
      <c r="G117" s="43"/>
      <c r="H117" s="43"/>
      <c r="I117" s="222"/>
      <c r="J117" s="43"/>
      <c r="K117" s="43"/>
      <c r="L117" s="47"/>
      <c r="M117" s="284"/>
      <c r="N117" s="285"/>
      <c r="O117" s="286"/>
      <c r="P117" s="286"/>
      <c r="Q117" s="286"/>
      <c r="R117" s="286"/>
      <c r="S117" s="286"/>
      <c r="T117" s="287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147</v>
      </c>
      <c r="AU117" s="20" t="s">
        <v>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V8lTZ4okUpEIE9/rGkjPy8fdxJuadq4ZtSeJjYPzfHgpLbBosRQnvFrrA4t+rnTfNeS6HvrYyKEKseTZUY94Vg==" hashValue="lOpe/8UNqLSyVFr0jjktk9+oLG1jOLHo88y0IH6iS1UGzaPAk7OGeyqT5bG0lRmVbsuSpFjeW/03bBzZ+IBo4w==" algorithmName="SHA-512" password="CB6D"/>
  <autoFilter ref="C80:K11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76</v>
      </c>
    </row>
    <row r="4" s="1" customFormat="1" ht="24.96" customHeight="1">
      <c r="B4" s="23"/>
      <c r="D4" s="133" t="s">
        <v>88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Přístavba evakuačního výtahu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1811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Středočeský kraj,Zborovská 81/11,Praha 5 - Smíchov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T4T, s.r.o.,Petra Bezruče 1357,Kladno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ROUND((SUM(BE83:BE102)),  2)</f>
        <v>0</v>
      </c>
      <c r="G33" s="41"/>
      <c r="H33" s="41"/>
      <c r="I33" s="151">
        <v>0.20999999999999999</v>
      </c>
      <c r="J33" s="150">
        <f>ROUND(((SUM(BE83:BE102))*I33),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ROUND((SUM(BF83:BF102)),  2)</f>
        <v>0</v>
      </c>
      <c r="G34" s="41"/>
      <c r="H34" s="41"/>
      <c r="I34" s="151">
        <v>0.12</v>
      </c>
      <c r="J34" s="150">
        <f>ROUND(((SUM(BF83:BF102))*I34),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ROUND((SUM(BG83:BG102)),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ROUND((SUM(BH83:BH102)),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ROUND((SUM(BI83:BI102)),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Přístavba evakuačního výtahu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Středočeský kraj,Zborovská 81/11,Praha 5 - Smíchov</v>
      </c>
      <c r="G54" s="43"/>
      <c r="H54" s="43"/>
      <c r="I54" s="35" t="s">
        <v>31</v>
      </c>
      <c r="J54" s="39" t="str">
        <f>E21</f>
        <v>T4T, s.r.o.,Petra Bezruče 1357,Kladno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92</v>
      </c>
      <c r="D57" s="165"/>
      <c r="E57" s="165"/>
      <c r="F57" s="165"/>
      <c r="G57" s="165"/>
      <c r="H57" s="165"/>
      <c r="I57" s="165"/>
      <c r="J57" s="166" t="s">
        <v>93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94</v>
      </c>
    </row>
    <row r="60" s="9" customFormat="1" ht="24.96" customHeight="1">
      <c r="A60" s="9"/>
      <c r="B60" s="168"/>
      <c r="C60" s="169"/>
      <c r="D60" s="170" t="s">
        <v>1680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1812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1813</v>
      </c>
      <c r="E62" s="177"/>
      <c r="F62" s="177"/>
      <c r="G62" s="177"/>
      <c r="H62" s="177"/>
      <c r="I62" s="177"/>
      <c r="J62" s="178">
        <f>J92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1814</v>
      </c>
      <c r="E63" s="177"/>
      <c r="F63" s="177"/>
      <c r="G63" s="177"/>
      <c r="H63" s="177"/>
      <c r="I63" s="177"/>
      <c r="J63" s="178">
        <f>J99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123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Přístavba evakuačního výtahu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89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VRN - VRN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1. 3. 2024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Středočeský kraj,Zborovská 81/11,Praha 5 - Smíchov</v>
      </c>
      <c r="G79" s="43"/>
      <c r="H79" s="43"/>
      <c r="I79" s="35" t="s">
        <v>31</v>
      </c>
      <c r="J79" s="39" t="str">
        <f>E21</f>
        <v>T4T, s.r.o.,Petra Bezruče 1357,Kladno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124</v>
      </c>
      <c r="D82" s="183" t="s">
        <v>56</v>
      </c>
      <c r="E82" s="183" t="s">
        <v>52</v>
      </c>
      <c r="F82" s="183" t="s">
        <v>53</v>
      </c>
      <c r="G82" s="183" t="s">
        <v>125</v>
      </c>
      <c r="H82" s="183" t="s">
        <v>126</v>
      </c>
      <c r="I82" s="183" t="s">
        <v>127</v>
      </c>
      <c r="J82" s="183" t="s">
        <v>93</v>
      </c>
      <c r="K82" s="184" t="s">
        <v>128</v>
      </c>
      <c r="L82" s="185"/>
      <c r="M82" s="95" t="s">
        <v>19</v>
      </c>
      <c r="N82" s="96" t="s">
        <v>41</v>
      </c>
      <c r="O82" s="96" t="s">
        <v>129</v>
      </c>
      <c r="P82" s="96" t="s">
        <v>130</v>
      </c>
      <c r="Q82" s="96" t="s">
        <v>131</v>
      </c>
      <c r="R82" s="96" t="s">
        <v>132</v>
      </c>
      <c r="S82" s="96" t="s">
        <v>133</v>
      </c>
      <c r="T82" s="97" t="s">
        <v>134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135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70</v>
      </c>
      <c r="AU83" s="20" t="s">
        <v>94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70</v>
      </c>
      <c r="E84" s="194" t="s">
        <v>86</v>
      </c>
      <c r="F84" s="194" t="s">
        <v>1751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P85+P92+P99</f>
        <v>0</v>
      </c>
      <c r="Q84" s="199"/>
      <c r="R84" s="200">
        <f>R85+R92+R99</f>
        <v>0</v>
      </c>
      <c r="S84" s="199"/>
      <c r="T84" s="201">
        <f>T85+T92+T99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178</v>
      </c>
      <c r="AT84" s="203" t="s">
        <v>70</v>
      </c>
      <c r="AU84" s="203" t="s">
        <v>71</v>
      </c>
      <c r="AY84" s="202" t="s">
        <v>138</v>
      </c>
      <c r="BK84" s="204">
        <f>BK85+BK92+BK99</f>
        <v>0</v>
      </c>
    </row>
    <row r="85" s="12" customFormat="1" ht="22.8" customHeight="1">
      <c r="A85" s="12"/>
      <c r="B85" s="191"/>
      <c r="C85" s="192"/>
      <c r="D85" s="193" t="s">
        <v>70</v>
      </c>
      <c r="E85" s="205" t="s">
        <v>1815</v>
      </c>
      <c r="F85" s="205" t="s">
        <v>1816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SUM(P86:P91)</f>
        <v>0</v>
      </c>
      <c r="Q85" s="199"/>
      <c r="R85" s="200">
        <f>SUM(R86:R91)</f>
        <v>0</v>
      </c>
      <c r="S85" s="199"/>
      <c r="T85" s="201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178</v>
      </c>
      <c r="AT85" s="203" t="s">
        <v>70</v>
      </c>
      <c r="AU85" s="203" t="s">
        <v>76</v>
      </c>
      <c r="AY85" s="202" t="s">
        <v>138</v>
      </c>
      <c r="BK85" s="204">
        <f>SUM(BK86:BK91)</f>
        <v>0</v>
      </c>
    </row>
    <row r="86" s="2" customFormat="1" ht="16.5" customHeight="1">
      <c r="A86" s="41"/>
      <c r="B86" s="42"/>
      <c r="C86" s="207" t="s">
        <v>76</v>
      </c>
      <c r="D86" s="207" t="s">
        <v>140</v>
      </c>
      <c r="E86" s="208" t="s">
        <v>1817</v>
      </c>
      <c r="F86" s="209" t="s">
        <v>1818</v>
      </c>
      <c r="G86" s="210" t="s">
        <v>1632</v>
      </c>
      <c r="H86" s="211">
        <v>1</v>
      </c>
      <c r="I86" s="212"/>
      <c r="J86" s="213">
        <f>ROUND(I86*H86,2)</f>
        <v>0</v>
      </c>
      <c r="K86" s="209" t="s">
        <v>144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1756</v>
      </c>
      <c r="AT86" s="218" t="s">
        <v>140</v>
      </c>
      <c r="AU86" s="218" t="s">
        <v>80</v>
      </c>
      <c r="AY86" s="20" t="s">
        <v>138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1756</v>
      </c>
      <c r="BM86" s="218" t="s">
        <v>1819</v>
      </c>
    </row>
    <row r="87" s="2" customFormat="1">
      <c r="A87" s="41"/>
      <c r="B87" s="42"/>
      <c r="C87" s="43"/>
      <c r="D87" s="220" t="s">
        <v>147</v>
      </c>
      <c r="E87" s="43"/>
      <c r="F87" s="221" t="s">
        <v>1818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147</v>
      </c>
      <c r="AU87" s="20" t="s">
        <v>80</v>
      </c>
    </row>
    <row r="88" s="2" customFormat="1">
      <c r="A88" s="41"/>
      <c r="B88" s="42"/>
      <c r="C88" s="43"/>
      <c r="D88" s="225" t="s">
        <v>149</v>
      </c>
      <c r="E88" s="43"/>
      <c r="F88" s="226" t="s">
        <v>1820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149</v>
      </c>
      <c r="AU88" s="20" t="s">
        <v>80</v>
      </c>
    </row>
    <row r="89" s="2" customFormat="1" ht="16.5" customHeight="1">
      <c r="A89" s="41"/>
      <c r="B89" s="42"/>
      <c r="C89" s="207" t="s">
        <v>80</v>
      </c>
      <c r="D89" s="207" t="s">
        <v>140</v>
      </c>
      <c r="E89" s="208" t="s">
        <v>1821</v>
      </c>
      <c r="F89" s="209" t="s">
        <v>1822</v>
      </c>
      <c r="G89" s="210" t="s">
        <v>1632</v>
      </c>
      <c r="H89" s="211">
        <v>1</v>
      </c>
      <c r="I89" s="212"/>
      <c r="J89" s="213">
        <f>ROUND(I89*H89,2)</f>
        <v>0</v>
      </c>
      <c r="K89" s="209" t="s">
        <v>144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1756</v>
      </c>
      <c r="AT89" s="218" t="s">
        <v>140</v>
      </c>
      <c r="AU89" s="218" t="s">
        <v>80</v>
      </c>
      <c r="AY89" s="20" t="s">
        <v>138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1756</v>
      </c>
      <c r="BM89" s="218" t="s">
        <v>1823</v>
      </c>
    </row>
    <row r="90" s="2" customFormat="1">
      <c r="A90" s="41"/>
      <c r="B90" s="42"/>
      <c r="C90" s="43"/>
      <c r="D90" s="220" t="s">
        <v>147</v>
      </c>
      <c r="E90" s="43"/>
      <c r="F90" s="221" t="s">
        <v>1822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147</v>
      </c>
      <c r="AU90" s="20" t="s">
        <v>80</v>
      </c>
    </row>
    <row r="91" s="2" customFormat="1">
      <c r="A91" s="41"/>
      <c r="B91" s="42"/>
      <c r="C91" s="43"/>
      <c r="D91" s="225" t="s">
        <v>149</v>
      </c>
      <c r="E91" s="43"/>
      <c r="F91" s="226" t="s">
        <v>1824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149</v>
      </c>
      <c r="AU91" s="20" t="s">
        <v>80</v>
      </c>
    </row>
    <row r="92" s="12" customFormat="1" ht="22.8" customHeight="1">
      <c r="A92" s="12"/>
      <c r="B92" s="191"/>
      <c r="C92" s="192"/>
      <c r="D92" s="193" t="s">
        <v>70</v>
      </c>
      <c r="E92" s="205" t="s">
        <v>1825</v>
      </c>
      <c r="F92" s="205" t="s">
        <v>1826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SUM(P93:P98)</f>
        <v>0</v>
      </c>
      <c r="Q92" s="199"/>
      <c r="R92" s="200">
        <f>SUM(R93:R98)</f>
        <v>0</v>
      </c>
      <c r="S92" s="199"/>
      <c r="T92" s="201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178</v>
      </c>
      <c r="AT92" s="203" t="s">
        <v>70</v>
      </c>
      <c r="AU92" s="203" t="s">
        <v>76</v>
      </c>
      <c r="AY92" s="202" t="s">
        <v>138</v>
      </c>
      <c r="BK92" s="204">
        <f>SUM(BK93:BK98)</f>
        <v>0</v>
      </c>
    </row>
    <row r="93" s="2" customFormat="1" ht="16.5" customHeight="1">
      <c r="A93" s="41"/>
      <c r="B93" s="42"/>
      <c r="C93" s="207" t="s">
        <v>83</v>
      </c>
      <c r="D93" s="207" t="s">
        <v>140</v>
      </c>
      <c r="E93" s="208" t="s">
        <v>1827</v>
      </c>
      <c r="F93" s="209" t="s">
        <v>1826</v>
      </c>
      <c r="G93" s="210" t="s">
        <v>1632</v>
      </c>
      <c r="H93" s="211">
        <v>1</v>
      </c>
      <c r="I93" s="212"/>
      <c r="J93" s="213">
        <f>ROUND(I93*H93,2)</f>
        <v>0</v>
      </c>
      <c r="K93" s="209" t="s">
        <v>144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1756</v>
      </c>
      <c r="AT93" s="218" t="s">
        <v>140</v>
      </c>
      <c r="AU93" s="218" t="s">
        <v>80</v>
      </c>
      <c r="AY93" s="20" t="s">
        <v>138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1756</v>
      </c>
      <c r="BM93" s="218" t="s">
        <v>1828</v>
      </c>
    </row>
    <row r="94" s="2" customFormat="1">
      <c r="A94" s="41"/>
      <c r="B94" s="42"/>
      <c r="C94" s="43"/>
      <c r="D94" s="220" t="s">
        <v>147</v>
      </c>
      <c r="E94" s="43"/>
      <c r="F94" s="221" t="s">
        <v>1826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147</v>
      </c>
      <c r="AU94" s="20" t="s">
        <v>80</v>
      </c>
    </row>
    <row r="95" s="2" customFormat="1">
      <c r="A95" s="41"/>
      <c r="B95" s="42"/>
      <c r="C95" s="43"/>
      <c r="D95" s="225" t="s">
        <v>149</v>
      </c>
      <c r="E95" s="43"/>
      <c r="F95" s="226" t="s">
        <v>1829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149</v>
      </c>
      <c r="AU95" s="20" t="s">
        <v>80</v>
      </c>
    </row>
    <row r="96" s="2" customFormat="1" ht="16.5" customHeight="1">
      <c r="A96" s="41"/>
      <c r="B96" s="42"/>
      <c r="C96" s="207" t="s">
        <v>145</v>
      </c>
      <c r="D96" s="207" t="s">
        <v>140</v>
      </c>
      <c r="E96" s="208" t="s">
        <v>1830</v>
      </c>
      <c r="F96" s="209" t="s">
        <v>1831</v>
      </c>
      <c r="G96" s="210" t="s">
        <v>1632</v>
      </c>
      <c r="H96" s="211">
        <v>1</v>
      </c>
      <c r="I96" s="212"/>
      <c r="J96" s="213">
        <f>ROUND(I96*H96,2)</f>
        <v>0</v>
      </c>
      <c r="K96" s="209" t="s">
        <v>144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1756</v>
      </c>
      <c r="AT96" s="218" t="s">
        <v>140</v>
      </c>
      <c r="AU96" s="218" t="s">
        <v>80</v>
      </c>
      <c r="AY96" s="20" t="s">
        <v>138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1756</v>
      </c>
      <c r="BM96" s="218" t="s">
        <v>1832</v>
      </c>
    </row>
    <row r="97" s="2" customFormat="1">
      <c r="A97" s="41"/>
      <c r="B97" s="42"/>
      <c r="C97" s="43"/>
      <c r="D97" s="220" t="s">
        <v>147</v>
      </c>
      <c r="E97" s="43"/>
      <c r="F97" s="221" t="s">
        <v>1831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147</v>
      </c>
      <c r="AU97" s="20" t="s">
        <v>80</v>
      </c>
    </row>
    <row r="98" s="2" customFormat="1">
      <c r="A98" s="41"/>
      <c r="B98" s="42"/>
      <c r="C98" s="43"/>
      <c r="D98" s="225" t="s">
        <v>149</v>
      </c>
      <c r="E98" s="43"/>
      <c r="F98" s="226" t="s">
        <v>1833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149</v>
      </c>
      <c r="AU98" s="20" t="s">
        <v>80</v>
      </c>
    </row>
    <row r="99" s="12" customFormat="1" ht="22.8" customHeight="1">
      <c r="A99" s="12"/>
      <c r="B99" s="191"/>
      <c r="C99" s="192"/>
      <c r="D99" s="193" t="s">
        <v>70</v>
      </c>
      <c r="E99" s="205" t="s">
        <v>1834</v>
      </c>
      <c r="F99" s="205" t="s">
        <v>1835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SUM(P100:P102)</f>
        <v>0</v>
      </c>
      <c r="Q99" s="199"/>
      <c r="R99" s="200">
        <f>SUM(R100:R102)</f>
        <v>0</v>
      </c>
      <c r="S99" s="199"/>
      <c r="T99" s="201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178</v>
      </c>
      <c r="AT99" s="203" t="s">
        <v>70</v>
      </c>
      <c r="AU99" s="203" t="s">
        <v>76</v>
      </c>
      <c r="AY99" s="202" t="s">
        <v>138</v>
      </c>
      <c r="BK99" s="204">
        <f>SUM(BK100:BK102)</f>
        <v>0</v>
      </c>
    </row>
    <row r="100" s="2" customFormat="1" ht="16.5" customHeight="1">
      <c r="A100" s="41"/>
      <c r="B100" s="42"/>
      <c r="C100" s="207" t="s">
        <v>178</v>
      </c>
      <c r="D100" s="207" t="s">
        <v>140</v>
      </c>
      <c r="E100" s="208" t="s">
        <v>1836</v>
      </c>
      <c r="F100" s="209" t="s">
        <v>1835</v>
      </c>
      <c r="G100" s="210" t="s">
        <v>1632</v>
      </c>
      <c r="H100" s="211">
        <v>1</v>
      </c>
      <c r="I100" s="212"/>
      <c r="J100" s="213">
        <f>ROUND(I100*H100,2)</f>
        <v>0</v>
      </c>
      <c r="K100" s="209" t="s">
        <v>144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1756</v>
      </c>
      <c r="AT100" s="218" t="s">
        <v>140</v>
      </c>
      <c r="AU100" s="218" t="s">
        <v>80</v>
      </c>
      <c r="AY100" s="20" t="s">
        <v>138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1756</v>
      </c>
      <c r="BM100" s="218" t="s">
        <v>1837</v>
      </c>
    </row>
    <row r="101" s="2" customFormat="1">
      <c r="A101" s="41"/>
      <c r="B101" s="42"/>
      <c r="C101" s="43"/>
      <c r="D101" s="220" t="s">
        <v>147</v>
      </c>
      <c r="E101" s="43"/>
      <c r="F101" s="221" t="s">
        <v>1835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147</v>
      </c>
      <c r="AU101" s="20" t="s">
        <v>80</v>
      </c>
    </row>
    <row r="102" s="2" customFormat="1">
      <c r="A102" s="41"/>
      <c r="B102" s="42"/>
      <c r="C102" s="43"/>
      <c r="D102" s="225" t="s">
        <v>149</v>
      </c>
      <c r="E102" s="43"/>
      <c r="F102" s="226" t="s">
        <v>1838</v>
      </c>
      <c r="G102" s="43"/>
      <c r="H102" s="43"/>
      <c r="I102" s="222"/>
      <c r="J102" s="43"/>
      <c r="K102" s="43"/>
      <c r="L102" s="47"/>
      <c r="M102" s="284"/>
      <c r="N102" s="285"/>
      <c r="O102" s="286"/>
      <c r="P102" s="286"/>
      <c r="Q102" s="286"/>
      <c r="R102" s="286"/>
      <c r="S102" s="286"/>
      <c r="T102" s="287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149</v>
      </c>
      <c r="AU102" s="20" t="s">
        <v>80</v>
      </c>
    </row>
    <row r="103" s="2" customFormat="1" ht="6.96" customHeight="1">
      <c r="A103" s="4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47"/>
      <c r="M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</sheetData>
  <sheetProtection sheet="1" autoFilter="0" formatColumns="0" formatRows="0" objects="1" scenarios="1" spinCount="100000" saltValue="FiVS+5ZZN7QmUeJeHar1hbQ3sAeJ6IWC21XEns8J8aqSyXEEG0uL34At8pPD0dNxNG6hoBdCSHEqIfa9jxPOdQ==" hashValue="xwncMVQ6fCoJs7uM1sveSBY3SZQ9g9LNwT/qLECCXsxF6bF7hEuglBBQrpqRiibdrmqXN0MBwVLtyiFgBPMaMg==" algorithmName="SHA-512" password="CB6D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012002000"/>
    <hyperlink ref="F91" r:id="rId2" display="https://podminky.urs.cz/item/CS_URS_2024_01/013254000"/>
    <hyperlink ref="F95" r:id="rId3" display="https://podminky.urs.cz/item/CS_URS_2024_01/030001000"/>
    <hyperlink ref="F98" r:id="rId4" display="https://podminky.urs.cz/item/CS_URS_2024_01/033203000"/>
    <hyperlink ref="F102" r:id="rId5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1839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1840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1841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1842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1843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1844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1845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1846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1847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1848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1849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78</v>
      </c>
      <c r="F18" s="299" t="s">
        <v>1850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1851</v>
      </c>
      <c r="F19" s="299" t="s">
        <v>1852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1853</v>
      </c>
      <c r="F20" s="299" t="s">
        <v>1854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1855</v>
      </c>
      <c r="F21" s="299" t="s">
        <v>1856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1857</v>
      </c>
      <c r="F22" s="299" t="s">
        <v>1858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1859</v>
      </c>
      <c r="F23" s="299" t="s">
        <v>1860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1861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1862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1863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1864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1865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1866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1867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1868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1869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124</v>
      </c>
      <c r="F36" s="299"/>
      <c r="G36" s="299" t="s">
        <v>1870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1871</v>
      </c>
      <c r="F37" s="299"/>
      <c r="G37" s="299" t="s">
        <v>1872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52</v>
      </c>
      <c r="F38" s="299"/>
      <c r="G38" s="299" t="s">
        <v>1873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53</v>
      </c>
      <c r="F39" s="299"/>
      <c r="G39" s="299" t="s">
        <v>1874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125</v>
      </c>
      <c r="F40" s="299"/>
      <c r="G40" s="299" t="s">
        <v>1875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126</v>
      </c>
      <c r="F41" s="299"/>
      <c r="G41" s="299" t="s">
        <v>1876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1877</v>
      </c>
      <c r="F42" s="299"/>
      <c r="G42" s="299" t="s">
        <v>1878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1879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1880</v>
      </c>
      <c r="F44" s="299"/>
      <c r="G44" s="299" t="s">
        <v>1881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128</v>
      </c>
      <c r="F45" s="299"/>
      <c r="G45" s="299" t="s">
        <v>1882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1883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1884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1885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1886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1887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1888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1889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1890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1891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1892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1893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1894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1895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1896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1897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1898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1899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1900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1901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1902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1903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1904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1905</v>
      </c>
      <c r="D76" s="317"/>
      <c r="E76" s="317"/>
      <c r="F76" s="317" t="s">
        <v>1906</v>
      </c>
      <c r="G76" s="318"/>
      <c r="H76" s="317" t="s">
        <v>53</v>
      </c>
      <c r="I76" s="317" t="s">
        <v>56</v>
      </c>
      <c r="J76" s="317" t="s">
        <v>1907</v>
      </c>
      <c r="K76" s="316"/>
    </row>
    <row r="77" s="1" customFormat="1" ht="17.25" customHeight="1">
      <c r="B77" s="314"/>
      <c r="C77" s="319" t="s">
        <v>1908</v>
      </c>
      <c r="D77" s="319"/>
      <c r="E77" s="319"/>
      <c r="F77" s="320" t="s">
        <v>1909</v>
      </c>
      <c r="G77" s="321"/>
      <c r="H77" s="319"/>
      <c r="I77" s="319"/>
      <c r="J77" s="319" t="s">
        <v>1910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52</v>
      </c>
      <c r="D79" s="324"/>
      <c r="E79" s="324"/>
      <c r="F79" s="325" t="s">
        <v>1911</v>
      </c>
      <c r="G79" s="326"/>
      <c r="H79" s="302" t="s">
        <v>1912</v>
      </c>
      <c r="I79" s="302" t="s">
        <v>1913</v>
      </c>
      <c r="J79" s="302">
        <v>20</v>
      </c>
      <c r="K79" s="316"/>
    </row>
    <row r="80" s="1" customFormat="1" ht="15" customHeight="1">
      <c r="B80" s="314"/>
      <c r="C80" s="302" t="s">
        <v>1914</v>
      </c>
      <c r="D80" s="302"/>
      <c r="E80" s="302"/>
      <c r="F80" s="325" t="s">
        <v>1911</v>
      </c>
      <c r="G80" s="326"/>
      <c r="H80" s="302" t="s">
        <v>1915</v>
      </c>
      <c r="I80" s="302" t="s">
        <v>1913</v>
      </c>
      <c r="J80" s="302">
        <v>120</v>
      </c>
      <c r="K80" s="316"/>
    </row>
    <row r="81" s="1" customFormat="1" ht="15" customHeight="1">
      <c r="B81" s="327"/>
      <c r="C81" s="302" t="s">
        <v>1916</v>
      </c>
      <c r="D81" s="302"/>
      <c r="E81" s="302"/>
      <c r="F81" s="325" t="s">
        <v>1917</v>
      </c>
      <c r="G81" s="326"/>
      <c r="H81" s="302" t="s">
        <v>1918</v>
      </c>
      <c r="I81" s="302" t="s">
        <v>1913</v>
      </c>
      <c r="J81" s="302">
        <v>50</v>
      </c>
      <c r="K81" s="316"/>
    </row>
    <row r="82" s="1" customFormat="1" ht="15" customHeight="1">
      <c r="B82" s="327"/>
      <c r="C82" s="302" t="s">
        <v>1919</v>
      </c>
      <c r="D82" s="302"/>
      <c r="E82" s="302"/>
      <c r="F82" s="325" t="s">
        <v>1911</v>
      </c>
      <c r="G82" s="326"/>
      <c r="H82" s="302" t="s">
        <v>1920</v>
      </c>
      <c r="I82" s="302" t="s">
        <v>1921</v>
      </c>
      <c r="J82" s="302"/>
      <c r="K82" s="316"/>
    </row>
    <row r="83" s="1" customFormat="1" ht="15" customHeight="1">
      <c r="B83" s="327"/>
      <c r="C83" s="328" t="s">
        <v>1922</v>
      </c>
      <c r="D83" s="328"/>
      <c r="E83" s="328"/>
      <c r="F83" s="329" t="s">
        <v>1917</v>
      </c>
      <c r="G83" s="328"/>
      <c r="H83" s="328" t="s">
        <v>1923</v>
      </c>
      <c r="I83" s="328" t="s">
        <v>1913</v>
      </c>
      <c r="J83" s="328">
        <v>15</v>
      </c>
      <c r="K83" s="316"/>
    </row>
    <row r="84" s="1" customFormat="1" ht="15" customHeight="1">
      <c r="B84" s="327"/>
      <c r="C84" s="328" t="s">
        <v>1924</v>
      </c>
      <c r="D84" s="328"/>
      <c r="E84" s="328"/>
      <c r="F84" s="329" t="s">
        <v>1917</v>
      </c>
      <c r="G84" s="328"/>
      <c r="H84" s="328" t="s">
        <v>1925</v>
      </c>
      <c r="I84" s="328" t="s">
        <v>1913</v>
      </c>
      <c r="J84" s="328">
        <v>15</v>
      </c>
      <c r="K84" s="316"/>
    </row>
    <row r="85" s="1" customFormat="1" ht="15" customHeight="1">
      <c r="B85" s="327"/>
      <c r="C85" s="328" t="s">
        <v>1926</v>
      </c>
      <c r="D85" s="328"/>
      <c r="E85" s="328"/>
      <c r="F85" s="329" t="s">
        <v>1917</v>
      </c>
      <c r="G85" s="328"/>
      <c r="H85" s="328" t="s">
        <v>1927</v>
      </c>
      <c r="I85" s="328" t="s">
        <v>1913</v>
      </c>
      <c r="J85" s="328">
        <v>20</v>
      </c>
      <c r="K85" s="316"/>
    </row>
    <row r="86" s="1" customFormat="1" ht="15" customHeight="1">
      <c r="B86" s="327"/>
      <c r="C86" s="328" t="s">
        <v>1928</v>
      </c>
      <c r="D86" s="328"/>
      <c r="E86" s="328"/>
      <c r="F86" s="329" t="s">
        <v>1917</v>
      </c>
      <c r="G86" s="328"/>
      <c r="H86" s="328" t="s">
        <v>1929</v>
      </c>
      <c r="I86" s="328" t="s">
        <v>1913</v>
      </c>
      <c r="J86" s="328">
        <v>20</v>
      </c>
      <c r="K86" s="316"/>
    </row>
    <row r="87" s="1" customFormat="1" ht="15" customHeight="1">
      <c r="B87" s="327"/>
      <c r="C87" s="302" t="s">
        <v>1930</v>
      </c>
      <c r="D87" s="302"/>
      <c r="E87" s="302"/>
      <c r="F87" s="325" t="s">
        <v>1917</v>
      </c>
      <c r="G87" s="326"/>
      <c r="H87" s="302" t="s">
        <v>1931</v>
      </c>
      <c r="I87" s="302" t="s">
        <v>1913</v>
      </c>
      <c r="J87" s="302">
        <v>50</v>
      </c>
      <c r="K87" s="316"/>
    </row>
    <row r="88" s="1" customFormat="1" ht="15" customHeight="1">
      <c r="B88" s="327"/>
      <c r="C88" s="302" t="s">
        <v>1932</v>
      </c>
      <c r="D88" s="302"/>
      <c r="E88" s="302"/>
      <c r="F88" s="325" t="s">
        <v>1917</v>
      </c>
      <c r="G88" s="326"/>
      <c r="H88" s="302" t="s">
        <v>1933</v>
      </c>
      <c r="I88" s="302" t="s">
        <v>1913</v>
      </c>
      <c r="J88" s="302">
        <v>20</v>
      </c>
      <c r="K88" s="316"/>
    </row>
    <row r="89" s="1" customFormat="1" ht="15" customHeight="1">
      <c r="B89" s="327"/>
      <c r="C89" s="302" t="s">
        <v>1934</v>
      </c>
      <c r="D89" s="302"/>
      <c r="E89" s="302"/>
      <c r="F89" s="325" t="s">
        <v>1917</v>
      </c>
      <c r="G89" s="326"/>
      <c r="H89" s="302" t="s">
        <v>1935</v>
      </c>
      <c r="I89" s="302" t="s">
        <v>1913</v>
      </c>
      <c r="J89" s="302">
        <v>20</v>
      </c>
      <c r="K89" s="316"/>
    </row>
    <row r="90" s="1" customFormat="1" ht="15" customHeight="1">
      <c r="B90" s="327"/>
      <c r="C90" s="302" t="s">
        <v>1936</v>
      </c>
      <c r="D90" s="302"/>
      <c r="E90" s="302"/>
      <c r="F90" s="325" t="s">
        <v>1917</v>
      </c>
      <c r="G90" s="326"/>
      <c r="H90" s="302" t="s">
        <v>1937</v>
      </c>
      <c r="I90" s="302" t="s">
        <v>1913</v>
      </c>
      <c r="J90" s="302">
        <v>50</v>
      </c>
      <c r="K90" s="316"/>
    </row>
    <row r="91" s="1" customFormat="1" ht="15" customHeight="1">
      <c r="B91" s="327"/>
      <c r="C91" s="302" t="s">
        <v>1938</v>
      </c>
      <c r="D91" s="302"/>
      <c r="E91" s="302"/>
      <c r="F91" s="325" t="s">
        <v>1917</v>
      </c>
      <c r="G91" s="326"/>
      <c r="H91" s="302" t="s">
        <v>1938</v>
      </c>
      <c r="I91" s="302" t="s">
        <v>1913</v>
      </c>
      <c r="J91" s="302">
        <v>50</v>
      </c>
      <c r="K91" s="316"/>
    </row>
    <row r="92" s="1" customFormat="1" ht="15" customHeight="1">
      <c r="B92" s="327"/>
      <c r="C92" s="302" t="s">
        <v>1939</v>
      </c>
      <c r="D92" s="302"/>
      <c r="E92" s="302"/>
      <c r="F92" s="325" t="s">
        <v>1917</v>
      </c>
      <c r="G92" s="326"/>
      <c r="H92" s="302" t="s">
        <v>1940</v>
      </c>
      <c r="I92" s="302" t="s">
        <v>1913</v>
      </c>
      <c r="J92" s="302">
        <v>255</v>
      </c>
      <c r="K92" s="316"/>
    </row>
    <row r="93" s="1" customFormat="1" ht="15" customHeight="1">
      <c r="B93" s="327"/>
      <c r="C93" s="302" t="s">
        <v>1941</v>
      </c>
      <c r="D93" s="302"/>
      <c r="E93" s="302"/>
      <c r="F93" s="325" t="s">
        <v>1911</v>
      </c>
      <c r="G93" s="326"/>
      <c r="H93" s="302" t="s">
        <v>1942</v>
      </c>
      <c r="I93" s="302" t="s">
        <v>1943</v>
      </c>
      <c r="J93" s="302"/>
      <c r="K93" s="316"/>
    </row>
    <row r="94" s="1" customFormat="1" ht="15" customHeight="1">
      <c r="B94" s="327"/>
      <c r="C94" s="302" t="s">
        <v>1944</v>
      </c>
      <c r="D94" s="302"/>
      <c r="E94" s="302"/>
      <c r="F94" s="325" t="s">
        <v>1911</v>
      </c>
      <c r="G94" s="326"/>
      <c r="H94" s="302" t="s">
        <v>1945</v>
      </c>
      <c r="I94" s="302" t="s">
        <v>1946</v>
      </c>
      <c r="J94" s="302"/>
      <c r="K94" s="316"/>
    </row>
    <row r="95" s="1" customFormat="1" ht="15" customHeight="1">
      <c r="B95" s="327"/>
      <c r="C95" s="302" t="s">
        <v>1947</v>
      </c>
      <c r="D95" s="302"/>
      <c r="E95" s="302"/>
      <c r="F95" s="325" t="s">
        <v>1911</v>
      </c>
      <c r="G95" s="326"/>
      <c r="H95" s="302" t="s">
        <v>1947</v>
      </c>
      <c r="I95" s="302" t="s">
        <v>1946</v>
      </c>
      <c r="J95" s="302"/>
      <c r="K95" s="316"/>
    </row>
    <row r="96" s="1" customFormat="1" ht="15" customHeight="1">
      <c r="B96" s="327"/>
      <c r="C96" s="302" t="s">
        <v>37</v>
      </c>
      <c r="D96" s="302"/>
      <c r="E96" s="302"/>
      <c r="F96" s="325" t="s">
        <v>1911</v>
      </c>
      <c r="G96" s="326"/>
      <c r="H96" s="302" t="s">
        <v>1948</v>
      </c>
      <c r="I96" s="302" t="s">
        <v>1946</v>
      </c>
      <c r="J96" s="302"/>
      <c r="K96" s="316"/>
    </row>
    <row r="97" s="1" customFormat="1" ht="15" customHeight="1">
      <c r="B97" s="327"/>
      <c r="C97" s="302" t="s">
        <v>47</v>
      </c>
      <c r="D97" s="302"/>
      <c r="E97" s="302"/>
      <c r="F97" s="325" t="s">
        <v>1911</v>
      </c>
      <c r="G97" s="326"/>
      <c r="H97" s="302" t="s">
        <v>1949</v>
      </c>
      <c r="I97" s="302" t="s">
        <v>1946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1950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1905</v>
      </c>
      <c r="D103" s="317"/>
      <c r="E103" s="317"/>
      <c r="F103" s="317" t="s">
        <v>1906</v>
      </c>
      <c r="G103" s="318"/>
      <c r="H103" s="317" t="s">
        <v>53</v>
      </c>
      <c r="I103" s="317" t="s">
        <v>56</v>
      </c>
      <c r="J103" s="317" t="s">
        <v>1907</v>
      </c>
      <c r="K103" s="316"/>
    </row>
    <row r="104" s="1" customFormat="1" ht="17.25" customHeight="1">
      <c r="B104" s="314"/>
      <c r="C104" s="319" t="s">
        <v>1908</v>
      </c>
      <c r="D104" s="319"/>
      <c r="E104" s="319"/>
      <c r="F104" s="320" t="s">
        <v>1909</v>
      </c>
      <c r="G104" s="321"/>
      <c r="H104" s="319"/>
      <c r="I104" s="319"/>
      <c r="J104" s="319" t="s">
        <v>1910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52</v>
      </c>
      <c r="D106" s="324"/>
      <c r="E106" s="324"/>
      <c r="F106" s="325" t="s">
        <v>1911</v>
      </c>
      <c r="G106" s="302"/>
      <c r="H106" s="302" t="s">
        <v>1951</v>
      </c>
      <c r="I106" s="302" t="s">
        <v>1913</v>
      </c>
      <c r="J106" s="302">
        <v>20</v>
      </c>
      <c r="K106" s="316"/>
    </row>
    <row r="107" s="1" customFormat="1" ht="15" customHeight="1">
      <c r="B107" s="314"/>
      <c r="C107" s="302" t="s">
        <v>1914</v>
      </c>
      <c r="D107" s="302"/>
      <c r="E107" s="302"/>
      <c r="F107" s="325" t="s">
        <v>1911</v>
      </c>
      <c r="G107" s="302"/>
      <c r="H107" s="302" t="s">
        <v>1951</v>
      </c>
      <c r="I107" s="302" t="s">
        <v>1913</v>
      </c>
      <c r="J107" s="302">
        <v>120</v>
      </c>
      <c r="K107" s="316"/>
    </row>
    <row r="108" s="1" customFormat="1" ht="15" customHeight="1">
      <c r="B108" s="327"/>
      <c r="C108" s="302" t="s">
        <v>1916</v>
      </c>
      <c r="D108" s="302"/>
      <c r="E108" s="302"/>
      <c r="F108" s="325" t="s">
        <v>1917</v>
      </c>
      <c r="G108" s="302"/>
      <c r="H108" s="302" t="s">
        <v>1951</v>
      </c>
      <c r="I108" s="302" t="s">
        <v>1913</v>
      </c>
      <c r="J108" s="302">
        <v>50</v>
      </c>
      <c r="K108" s="316"/>
    </row>
    <row r="109" s="1" customFormat="1" ht="15" customHeight="1">
      <c r="B109" s="327"/>
      <c r="C109" s="302" t="s">
        <v>1919</v>
      </c>
      <c r="D109" s="302"/>
      <c r="E109" s="302"/>
      <c r="F109" s="325" t="s">
        <v>1911</v>
      </c>
      <c r="G109" s="302"/>
      <c r="H109" s="302" t="s">
        <v>1951</v>
      </c>
      <c r="I109" s="302" t="s">
        <v>1921</v>
      </c>
      <c r="J109" s="302"/>
      <c r="K109" s="316"/>
    </row>
    <row r="110" s="1" customFormat="1" ht="15" customHeight="1">
      <c r="B110" s="327"/>
      <c r="C110" s="302" t="s">
        <v>1930</v>
      </c>
      <c r="D110" s="302"/>
      <c r="E110" s="302"/>
      <c r="F110" s="325" t="s">
        <v>1917</v>
      </c>
      <c r="G110" s="302"/>
      <c r="H110" s="302" t="s">
        <v>1951</v>
      </c>
      <c r="I110" s="302" t="s">
        <v>1913</v>
      </c>
      <c r="J110" s="302">
        <v>50</v>
      </c>
      <c r="K110" s="316"/>
    </row>
    <row r="111" s="1" customFormat="1" ht="15" customHeight="1">
      <c r="B111" s="327"/>
      <c r="C111" s="302" t="s">
        <v>1938</v>
      </c>
      <c r="D111" s="302"/>
      <c r="E111" s="302"/>
      <c r="F111" s="325" t="s">
        <v>1917</v>
      </c>
      <c r="G111" s="302"/>
      <c r="H111" s="302" t="s">
        <v>1951</v>
      </c>
      <c r="I111" s="302" t="s">
        <v>1913</v>
      </c>
      <c r="J111" s="302">
        <v>50</v>
      </c>
      <c r="K111" s="316"/>
    </row>
    <row r="112" s="1" customFormat="1" ht="15" customHeight="1">
      <c r="B112" s="327"/>
      <c r="C112" s="302" t="s">
        <v>1936</v>
      </c>
      <c r="D112" s="302"/>
      <c r="E112" s="302"/>
      <c r="F112" s="325" t="s">
        <v>1917</v>
      </c>
      <c r="G112" s="302"/>
      <c r="H112" s="302" t="s">
        <v>1951</v>
      </c>
      <c r="I112" s="302" t="s">
        <v>1913</v>
      </c>
      <c r="J112" s="302">
        <v>50</v>
      </c>
      <c r="K112" s="316"/>
    </row>
    <row r="113" s="1" customFormat="1" ht="15" customHeight="1">
      <c r="B113" s="327"/>
      <c r="C113" s="302" t="s">
        <v>52</v>
      </c>
      <c r="D113" s="302"/>
      <c r="E113" s="302"/>
      <c r="F113" s="325" t="s">
        <v>1911</v>
      </c>
      <c r="G113" s="302"/>
      <c r="H113" s="302" t="s">
        <v>1952</v>
      </c>
      <c r="I113" s="302" t="s">
        <v>1913</v>
      </c>
      <c r="J113" s="302">
        <v>20</v>
      </c>
      <c r="K113" s="316"/>
    </row>
    <row r="114" s="1" customFormat="1" ht="15" customHeight="1">
      <c r="B114" s="327"/>
      <c r="C114" s="302" t="s">
        <v>1953</v>
      </c>
      <c r="D114" s="302"/>
      <c r="E114" s="302"/>
      <c r="F114" s="325" t="s">
        <v>1911</v>
      </c>
      <c r="G114" s="302"/>
      <c r="H114" s="302" t="s">
        <v>1954</v>
      </c>
      <c r="I114" s="302" t="s">
        <v>1913</v>
      </c>
      <c r="J114" s="302">
        <v>120</v>
      </c>
      <c r="K114" s="316"/>
    </row>
    <row r="115" s="1" customFormat="1" ht="15" customHeight="1">
      <c r="B115" s="327"/>
      <c r="C115" s="302" t="s">
        <v>37</v>
      </c>
      <c r="D115" s="302"/>
      <c r="E115" s="302"/>
      <c r="F115" s="325" t="s">
        <v>1911</v>
      </c>
      <c r="G115" s="302"/>
      <c r="H115" s="302" t="s">
        <v>1955</v>
      </c>
      <c r="I115" s="302" t="s">
        <v>1946</v>
      </c>
      <c r="J115" s="302"/>
      <c r="K115" s="316"/>
    </row>
    <row r="116" s="1" customFormat="1" ht="15" customHeight="1">
      <c r="B116" s="327"/>
      <c r="C116" s="302" t="s">
        <v>47</v>
      </c>
      <c r="D116" s="302"/>
      <c r="E116" s="302"/>
      <c r="F116" s="325" t="s">
        <v>1911</v>
      </c>
      <c r="G116" s="302"/>
      <c r="H116" s="302" t="s">
        <v>1956</v>
      </c>
      <c r="I116" s="302" t="s">
        <v>1946</v>
      </c>
      <c r="J116" s="302"/>
      <c r="K116" s="316"/>
    </row>
    <row r="117" s="1" customFormat="1" ht="15" customHeight="1">
      <c r="B117" s="327"/>
      <c r="C117" s="302" t="s">
        <v>56</v>
      </c>
      <c r="D117" s="302"/>
      <c r="E117" s="302"/>
      <c r="F117" s="325" t="s">
        <v>1911</v>
      </c>
      <c r="G117" s="302"/>
      <c r="H117" s="302" t="s">
        <v>1957</v>
      </c>
      <c r="I117" s="302" t="s">
        <v>1958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1959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1905</v>
      </c>
      <c r="D123" s="317"/>
      <c r="E123" s="317"/>
      <c r="F123" s="317" t="s">
        <v>1906</v>
      </c>
      <c r="G123" s="318"/>
      <c r="H123" s="317" t="s">
        <v>53</v>
      </c>
      <c r="I123" s="317" t="s">
        <v>56</v>
      </c>
      <c r="J123" s="317" t="s">
        <v>1907</v>
      </c>
      <c r="K123" s="346"/>
    </row>
    <row r="124" s="1" customFormat="1" ht="17.25" customHeight="1">
      <c r="B124" s="345"/>
      <c r="C124" s="319" t="s">
        <v>1908</v>
      </c>
      <c r="D124" s="319"/>
      <c r="E124" s="319"/>
      <c r="F124" s="320" t="s">
        <v>1909</v>
      </c>
      <c r="G124" s="321"/>
      <c r="H124" s="319"/>
      <c r="I124" s="319"/>
      <c r="J124" s="319" t="s">
        <v>1910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1914</v>
      </c>
      <c r="D126" s="324"/>
      <c r="E126" s="324"/>
      <c r="F126" s="325" t="s">
        <v>1911</v>
      </c>
      <c r="G126" s="302"/>
      <c r="H126" s="302" t="s">
        <v>1951</v>
      </c>
      <c r="I126" s="302" t="s">
        <v>1913</v>
      </c>
      <c r="J126" s="302">
        <v>120</v>
      </c>
      <c r="K126" s="350"/>
    </row>
    <row r="127" s="1" customFormat="1" ht="15" customHeight="1">
      <c r="B127" s="347"/>
      <c r="C127" s="302" t="s">
        <v>1960</v>
      </c>
      <c r="D127" s="302"/>
      <c r="E127" s="302"/>
      <c r="F127" s="325" t="s">
        <v>1911</v>
      </c>
      <c r="G127" s="302"/>
      <c r="H127" s="302" t="s">
        <v>1961</v>
      </c>
      <c r="I127" s="302" t="s">
        <v>1913</v>
      </c>
      <c r="J127" s="302" t="s">
        <v>1962</v>
      </c>
      <c r="K127" s="350"/>
    </row>
    <row r="128" s="1" customFormat="1" ht="15" customHeight="1">
      <c r="B128" s="347"/>
      <c r="C128" s="302" t="s">
        <v>1859</v>
      </c>
      <c r="D128" s="302"/>
      <c r="E128" s="302"/>
      <c r="F128" s="325" t="s">
        <v>1911</v>
      </c>
      <c r="G128" s="302"/>
      <c r="H128" s="302" t="s">
        <v>1963</v>
      </c>
      <c r="I128" s="302" t="s">
        <v>1913</v>
      </c>
      <c r="J128" s="302" t="s">
        <v>1962</v>
      </c>
      <c r="K128" s="350"/>
    </row>
    <row r="129" s="1" customFormat="1" ht="15" customHeight="1">
      <c r="B129" s="347"/>
      <c r="C129" s="302" t="s">
        <v>1922</v>
      </c>
      <c r="D129" s="302"/>
      <c r="E129" s="302"/>
      <c r="F129" s="325" t="s">
        <v>1917</v>
      </c>
      <c r="G129" s="302"/>
      <c r="H129" s="302" t="s">
        <v>1923</v>
      </c>
      <c r="I129" s="302" t="s">
        <v>1913</v>
      </c>
      <c r="J129" s="302">
        <v>15</v>
      </c>
      <c r="K129" s="350"/>
    </row>
    <row r="130" s="1" customFormat="1" ht="15" customHeight="1">
      <c r="B130" s="347"/>
      <c r="C130" s="328" t="s">
        <v>1924</v>
      </c>
      <c r="D130" s="328"/>
      <c r="E130" s="328"/>
      <c r="F130" s="329" t="s">
        <v>1917</v>
      </c>
      <c r="G130" s="328"/>
      <c r="H130" s="328" t="s">
        <v>1925</v>
      </c>
      <c r="I130" s="328" t="s">
        <v>1913</v>
      </c>
      <c r="J130" s="328">
        <v>15</v>
      </c>
      <c r="K130" s="350"/>
    </row>
    <row r="131" s="1" customFormat="1" ht="15" customHeight="1">
      <c r="B131" s="347"/>
      <c r="C131" s="328" t="s">
        <v>1926</v>
      </c>
      <c r="D131" s="328"/>
      <c r="E131" s="328"/>
      <c r="F131" s="329" t="s">
        <v>1917</v>
      </c>
      <c r="G131" s="328"/>
      <c r="H131" s="328" t="s">
        <v>1927</v>
      </c>
      <c r="I131" s="328" t="s">
        <v>1913</v>
      </c>
      <c r="J131" s="328">
        <v>20</v>
      </c>
      <c r="K131" s="350"/>
    </row>
    <row r="132" s="1" customFormat="1" ht="15" customHeight="1">
      <c r="B132" s="347"/>
      <c r="C132" s="328" t="s">
        <v>1928</v>
      </c>
      <c r="D132" s="328"/>
      <c r="E132" s="328"/>
      <c r="F132" s="329" t="s">
        <v>1917</v>
      </c>
      <c r="G132" s="328"/>
      <c r="H132" s="328" t="s">
        <v>1929</v>
      </c>
      <c r="I132" s="328" t="s">
        <v>1913</v>
      </c>
      <c r="J132" s="328">
        <v>20</v>
      </c>
      <c r="K132" s="350"/>
    </row>
    <row r="133" s="1" customFormat="1" ht="15" customHeight="1">
      <c r="B133" s="347"/>
      <c r="C133" s="302" t="s">
        <v>1916</v>
      </c>
      <c r="D133" s="302"/>
      <c r="E133" s="302"/>
      <c r="F133" s="325" t="s">
        <v>1917</v>
      </c>
      <c r="G133" s="302"/>
      <c r="H133" s="302" t="s">
        <v>1951</v>
      </c>
      <c r="I133" s="302" t="s">
        <v>1913</v>
      </c>
      <c r="J133" s="302">
        <v>50</v>
      </c>
      <c r="K133" s="350"/>
    </row>
    <row r="134" s="1" customFormat="1" ht="15" customHeight="1">
      <c r="B134" s="347"/>
      <c r="C134" s="302" t="s">
        <v>1930</v>
      </c>
      <c r="D134" s="302"/>
      <c r="E134" s="302"/>
      <c r="F134" s="325" t="s">
        <v>1917</v>
      </c>
      <c r="G134" s="302"/>
      <c r="H134" s="302" t="s">
        <v>1951</v>
      </c>
      <c r="I134" s="302" t="s">
        <v>1913</v>
      </c>
      <c r="J134" s="302">
        <v>50</v>
      </c>
      <c r="K134" s="350"/>
    </row>
    <row r="135" s="1" customFormat="1" ht="15" customHeight="1">
      <c r="B135" s="347"/>
      <c r="C135" s="302" t="s">
        <v>1936</v>
      </c>
      <c r="D135" s="302"/>
      <c r="E135" s="302"/>
      <c r="F135" s="325" t="s">
        <v>1917</v>
      </c>
      <c r="G135" s="302"/>
      <c r="H135" s="302" t="s">
        <v>1951</v>
      </c>
      <c r="I135" s="302" t="s">
        <v>1913</v>
      </c>
      <c r="J135" s="302">
        <v>50</v>
      </c>
      <c r="K135" s="350"/>
    </row>
    <row r="136" s="1" customFormat="1" ht="15" customHeight="1">
      <c r="B136" s="347"/>
      <c r="C136" s="302" t="s">
        <v>1938</v>
      </c>
      <c r="D136" s="302"/>
      <c r="E136" s="302"/>
      <c r="F136" s="325" t="s">
        <v>1917</v>
      </c>
      <c r="G136" s="302"/>
      <c r="H136" s="302" t="s">
        <v>1951</v>
      </c>
      <c r="I136" s="302" t="s">
        <v>1913</v>
      </c>
      <c r="J136" s="302">
        <v>50</v>
      </c>
      <c r="K136" s="350"/>
    </row>
    <row r="137" s="1" customFormat="1" ht="15" customHeight="1">
      <c r="B137" s="347"/>
      <c r="C137" s="302" t="s">
        <v>1939</v>
      </c>
      <c r="D137" s="302"/>
      <c r="E137" s="302"/>
      <c r="F137" s="325" t="s">
        <v>1917</v>
      </c>
      <c r="G137" s="302"/>
      <c r="H137" s="302" t="s">
        <v>1964</v>
      </c>
      <c r="I137" s="302" t="s">
        <v>1913</v>
      </c>
      <c r="J137" s="302">
        <v>255</v>
      </c>
      <c r="K137" s="350"/>
    </row>
    <row r="138" s="1" customFormat="1" ht="15" customHeight="1">
      <c r="B138" s="347"/>
      <c r="C138" s="302" t="s">
        <v>1941</v>
      </c>
      <c r="D138" s="302"/>
      <c r="E138" s="302"/>
      <c r="F138" s="325" t="s">
        <v>1911</v>
      </c>
      <c r="G138" s="302"/>
      <c r="H138" s="302" t="s">
        <v>1965</v>
      </c>
      <c r="I138" s="302" t="s">
        <v>1943</v>
      </c>
      <c r="J138" s="302"/>
      <c r="K138" s="350"/>
    </row>
    <row r="139" s="1" customFormat="1" ht="15" customHeight="1">
      <c r="B139" s="347"/>
      <c r="C139" s="302" t="s">
        <v>1944</v>
      </c>
      <c r="D139" s="302"/>
      <c r="E139" s="302"/>
      <c r="F139" s="325" t="s">
        <v>1911</v>
      </c>
      <c r="G139" s="302"/>
      <c r="H139" s="302" t="s">
        <v>1966</v>
      </c>
      <c r="I139" s="302" t="s">
        <v>1946</v>
      </c>
      <c r="J139" s="302"/>
      <c r="K139" s="350"/>
    </row>
    <row r="140" s="1" customFormat="1" ht="15" customHeight="1">
      <c r="B140" s="347"/>
      <c r="C140" s="302" t="s">
        <v>1947</v>
      </c>
      <c r="D140" s="302"/>
      <c r="E140" s="302"/>
      <c r="F140" s="325" t="s">
        <v>1911</v>
      </c>
      <c r="G140" s="302"/>
      <c r="H140" s="302" t="s">
        <v>1947</v>
      </c>
      <c r="I140" s="302" t="s">
        <v>1946</v>
      </c>
      <c r="J140" s="302"/>
      <c r="K140" s="350"/>
    </row>
    <row r="141" s="1" customFormat="1" ht="15" customHeight="1">
      <c r="B141" s="347"/>
      <c r="C141" s="302" t="s">
        <v>37</v>
      </c>
      <c r="D141" s="302"/>
      <c r="E141" s="302"/>
      <c r="F141" s="325" t="s">
        <v>1911</v>
      </c>
      <c r="G141" s="302"/>
      <c r="H141" s="302" t="s">
        <v>1967</v>
      </c>
      <c r="I141" s="302" t="s">
        <v>1946</v>
      </c>
      <c r="J141" s="302"/>
      <c r="K141" s="350"/>
    </row>
    <row r="142" s="1" customFormat="1" ht="15" customHeight="1">
      <c r="B142" s="347"/>
      <c r="C142" s="302" t="s">
        <v>1968</v>
      </c>
      <c r="D142" s="302"/>
      <c r="E142" s="302"/>
      <c r="F142" s="325" t="s">
        <v>1911</v>
      </c>
      <c r="G142" s="302"/>
      <c r="H142" s="302" t="s">
        <v>1969</v>
      </c>
      <c r="I142" s="302" t="s">
        <v>1946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1970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1905</v>
      </c>
      <c r="D148" s="317"/>
      <c r="E148" s="317"/>
      <c r="F148" s="317" t="s">
        <v>1906</v>
      </c>
      <c r="G148" s="318"/>
      <c r="H148" s="317" t="s">
        <v>53</v>
      </c>
      <c r="I148" s="317" t="s">
        <v>56</v>
      </c>
      <c r="J148" s="317" t="s">
        <v>1907</v>
      </c>
      <c r="K148" s="316"/>
    </row>
    <row r="149" s="1" customFormat="1" ht="17.25" customHeight="1">
      <c r="B149" s="314"/>
      <c r="C149" s="319" t="s">
        <v>1908</v>
      </c>
      <c r="D149" s="319"/>
      <c r="E149" s="319"/>
      <c r="F149" s="320" t="s">
        <v>1909</v>
      </c>
      <c r="G149" s="321"/>
      <c r="H149" s="319"/>
      <c r="I149" s="319"/>
      <c r="J149" s="319" t="s">
        <v>1910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1914</v>
      </c>
      <c r="D151" s="302"/>
      <c r="E151" s="302"/>
      <c r="F151" s="355" t="s">
        <v>1911</v>
      </c>
      <c r="G151" s="302"/>
      <c r="H151" s="354" t="s">
        <v>1951</v>
      </c>
      <c r="I151" s="354" t="s">
        <v>1913</v>
      </c>
      <c r="J151" s="354">
        <v>120</v>
      </c>
      <c r="K151" s="350"/>
    </row>
    <row r="152" s="1" customFormat="1" ht="15" customHeight="1">
      <c r="B152" s="327"/>
      <c r="C152" s="354" t="s">
        <v>1960</v>
      </c>
      <c r="D152" s="302"/>
      <c r="E152" s="302"/>
      <c r="F152" s="355" t="s">
        <v>1911</v>
      </c>
      <c r="G152" s="302"/>
      <c r="H152" s="354" t="s">
        <v>1971</v>
      </c>
      <c r="I152" s="354" t="s">
        <v>1913</v>
      </c>
      <c r="J152" s="354" t="s">
        <v>1962</v>
      </c>
      <c r="K152" s="350"/>
    </row>
    <row r="153" s="1" customFormat="1" ht="15" customHeight="1">
      <c r="B153" s="327"/>
      <c r="C153" s="354" t="s">
        <v>1859</v>
      </c>
      <c r="D153" s="302"/>
      <c r="E153" s="302"/>
      <c r="F153" s="355" t="s">
        <v>1911</v>
      </c>
      <c r="G153" s="302"/>
      <c r="H153" s="354" t="s">
        <v>1972</v>
      </c>
      <c r="I153" s="354" t="s">
        <v>1913</v>
      </c>
      <c r="J153" s="354" t="s">
        <v>1962</v>
      </c>
      <c r="K153" s="350"/>
    </row>
    <row r="154" s="1" customFormat="1" ht="15" customHeight="1">
      <c r="B154" s="327"/>
      <c r="C154" s="354" t="s">
        <v>1916</v>
      </c>
      <c r="D154" s="302"/>
      <c r="E154" s="302"/>
      <c r="F154" s="355" t="s">
        <v>1917</v>
      </c>
      <c r="G154" s="302"/>
      <c r="H154" s="354" t="s">
        <v>1951</v>
      </c>
      <c r="I154" s="354" t="s">
        <v>1913</v>
      </c>
      <c r="J154" s="354">
        <v>50</v>
      </c>
      <c r="K154" s="350"/>
    </row>
    <row r="155" s="1" customFormat="1" ht="15" customHeight="1">
      <c r="B155" s="327"/>
      <c r="C155" s="354" t="s">
        <v>1919</v>
      </c>
      <c r="D155" s="302"/>
      <c r="E155" s="302"/>
      <c r="F155" s="355" t="s">
        <v>1911</v>
      </c>
      <c r="G155" s="302"/>
      <c r="H155" s="354" t="s">
        <v>1951</v>
      </c>
      <c r="I155" s="354" t="s">
        <v>1921</v>
      </c>
      <c r="J155" s="354"/>
      <c r="K155" s="350"/>
    </row>
    <row r="156" s="1" customFormat="1" ht="15" customHeight="1">
      <c r="B156" s="327"/>
      <c r="C156" s="354" t="s">
        <v>1930</v>
      </c>
      <c r="D156" s="302"/>
      <c r="E156" s="302"/>
      <c r="F156" s="355" t="s">
        <v>1917</v>
      </c>
      <c r="G156" s="302"/>
      <c r="H156" s="354" t="s">
        <v>1951</v>
      </c>
      <c r="I156" s="354" t="s">
        <v>1913</v>
      </c>
      <c r="J156" s="354">
        <v>50</v>
      </c>
      <c r="K156" s="350"/>
    </row>
    <row r="157" s="1" customFormat="1" ht="15" customHeight="1">
      <c r="B157" s="327"/>
      <c r="C157" s="354" t="s">
        <v>1938</v>
      </c>
      <c r="D157" s="302"/>
      <c r="E157" s="302"/>
      <c r="F157" s="355" t="s">
        <v>1917</v>
      </c>
      <c r="G157" s="302"/>
      <c r="H157" s="354" t="s">
        <v>1951</v>
      </c>
      <c r="I157" s="354" t="s">
        <v>1913</v>
      </c>
      <c r="J157" s="354">
        <v>50</v>
      </c>
      <c r="K157" s="350"/>
    </row>
    <row r="158" s="1" customFormat="1" ht="15" customHeight="1">
      <c r="B158" s="327"/>
      <c r="C158" s="354" t="s">
        <v>1936</v>
      </c>
      <c r="D158" s="302"/>
      <c r="E158" s="302"/>
      <c r="F158" s="355" t="s">
        <v>1917</v>
      </c>
      <c r="G158" s="302"/>
      <c r="H158" s="354" t="s">
        <v>1951</v>
      </c>
      <c r="I158" s="354" t="s">
        <v>1913</v>
      </c>
      <c r="J158" s="354">
        <v>50</v>
      </c>
      <c r="K158" s="350"/>
    </row>
    <row r="159" s="1" customFormat="1" ht="15" customHeight="1">
      <c r="B159" s="327"/>
      <c r="C159" s="354" t="s">
        <v>92</v>
      </c>
      <c r="D159" s="302"/>
      <c r="E159" s="302"/>
      <c r="F159" s="355" t="s">
        <v>1911</v>
      </c>
      <c r="G159" s="302"/>
      <c r="H159" s="354" t="s">
        <v>1973</v>
      </c>
      <c r="I159" s="354" t="s">
        <v>1913</v>
      </c>
      <c r="J159" s="354" t="s">
        <v>1974</v>
      </c>
      <c r="K159" s="350"/>
    </row>
    <row r="160" s="1" customFormat="1" ht="15" customHeight="1">
      <c r="B160" s="327"/>
      <c r="C160" s="354" t="s">
        <v>1975</v>
      </c>
      <c r="D160" s="302"/>
      <c r="E160" s="302"/>
      <c r="F160" s="355" t="s">
        <v>1911</v>
      </c>
      <c r="G160" s="302"/>
      <c r="H160" s="354" t="s">
        <v>1976</v>
      </c>
      <c r="I160" s="354" t="s">
        <v>1946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1977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1905</v>
      </c>
      <c r="D166" s="317"/>
      <c r="E166" s="317"/>
      <c r="F166" s="317" t="s">
        <v>1906</v>
      </c>
      <c r="G166" s="359"/>
      <c r="H166" s="360" t="s">
        <v>53</v>
      </c>
      <c r="I166" s="360" t="s">
        <v>56</v>
      </c>
      <c r="J166" s="317" t="s">
        <v>1907</v>
      </c>
      <c r="K166" s="294"/>
    </row>
    <row r="167" s="1" customFormat="1" ht="17.25" customHeight="1">
      <c r="B167" s="295"/>
      <c r="C167" s="319" t="s">
        <v>1908</v>
      </c>
      <c r="D167" s="319"/>
      <c r="E167" s="319"/>
      <c r="F167" s="320" t="s">
        <v>1909</v>
      </c>
      <c r="G167" s="361"/>
      <c r="H167" s="362"/>
      <c r="I167" s="362"/>
      <c r="J167" s="319" t="s">
        <v>1910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1914</v>
      </c>
      <c r="D169" s="302"/>
      <c r="E169" s="302"/>
      <c r="F169" s="325" t="s">
        <v>1911</v>
      </c>
      <c r="G169" s="302"/>
      <c r="H169" s="302" t="s">
        <v>1951</v>
      </c>
      <c r="I169" s="302" t="s">
        <v>1913</v>
      </c>
      <c r="J169" s="302">
        <v>120</v>
      </c>
      <c r="K169" s="350"/>
    </row>
    <row r="170" s="1" customFormat="1" ht="15" customHeight="1">
      <c r="B170" s="327"/>
      <c r="C170" s="302" t="s">
        <v>1960</v>
      </c>
      <c r="D170" s="302"/>
      <c r="E170" s="302"/>
      <c r="F170" s="325" t="s">
        <v>1911</v>
      </c>
      <c r="G170" s="302"/>
      <c r="H170" s="302" t="s">
        <v>1961</v>
      </c>
      <c r="I170" s="302" t="s">
        <v>1913</v>
      </c>
      <c r="J170" s="302" t="s">
        <v>1962</v>
      </c>
      <c r="K170" s="350"/>
    </row>
    <row r="171" s="1" customFormat="1" ht="15" customHeight="1">
      <c r="B171" s="327"/>
      <c r="C171" s="302" t="s">
        <v>1859</v>
      </c>
      <c r="D171" s="302"/>
      <c r="E171" s="302"/>
      <c r="F171" s="325" t="s">
        <v>1911</v>
      </c>
      <c r="G171" s="302"/>
      <c r="H171" s="302" t="s">
        <v>1978</v>
      </c>
      <c r="I171" s="302" t="s">
        <v>1913</v>
      </c>
      <c r="J171" s="302" t="s">
        <v>1962</v>
      </c>
      <c r="K171" s="350"/>
    </row>
    <row r="172" s="1" customFormat="1" ht="15" customHeight="1">
      <c r="B172" s="327"/>
      <c r="C172" s="302" t="s">
        <v>1916</v>
      </c>
      <c r="D172" s="302"/>
      <c r="E172" s="302"/>
      <c r="F172" s="325" t="s">
        <v>1917</v>
      </c>
      <c r="G172" s="302"/>
      <c r="H172" s="302" t="s">
        <v>1978</v>
      </c>
      <c r="I172" s="302" t="s">
        <v>1913</v>
      </c>
      <c r="J172" s="302">
        <v>50</v>
      </c>
      <c r="K172" s="350"/>
    </row>
    <row r="173" s="1" customFormat="1" ht="15" customHeight="1">
      <c r="B173" s="327"/>
      <c r="C173" s="302" t="s">
        <v>1919</v>
      </c>
      <c r="D173" s="302"/>
      <c r="E173" s="302"/>
      <c r="F173" s="325" t="s">
        <v>1911</v>
      </c>
      <c r="G173" s="302"/>
      <c r="H173" s="302" t="s">
        <v>1978</v>
      </c>
      <c r="I173" s="302" t="s">
        <v>1921</v>
      </c>
      <c r="J173" s="302"/>
      <c r="K173" s="350"/>
    </row>
    <row r="174" s="1" customFormat="1" ht="15" customHeight="1">
      <c r="B174" s="327"/>
      <c r="C174" s="302" t="s">
        <v>1930</v>
      </c>
      <c r="D174" s="302"/>
      <c r="E174" s="302"/>
      <c r="F174" s="325" t="s">
        <v>1917</v>
      </c>
      <c r="G174" s="302"/>
      <c r="H174" s="302" t="s">
        <v>1978</v>
      </c>
      <c r="I174" s="302" t="s">
        <v>1913</v>
      </c>
      <c r="J174" s="302">
        <v>50</v>
      </c>
      <c r="K174" s="350"/>
    </row>
    <row r="175" s="1" customFormat="1" ht="15" customHeight="1">
      <c r="B175" s="327"/>
      <c r="C175" s="302" t="s">
        <v>1938</v>
      </c>
      <c r="D175" s="302"/>
      <c r="E175" s="302"/>
      <c r="F175" s="325" t="s">
        <v>1917</v>
      </c>
      <c r="G175" s="302"/>
      <c r="H175" s="302" t="s">
        <v>1978</v>
      </c>
      <c r="I175" s="302" t="s">
        <v>1913</v>
      </c>
      <c r="J175" s="302">
        <v>50</v>
      </c>
      <c r="K175" s="350"/>
    </row>
    <row r="176" s="1" customFormat="1" ht="15" customHeight="1">
      <c r="B176" s="327"/>
      <c r="C176" s="302" t="s">
        <v>1936</v>
      </c>
      <c r="D176" s="302"/>
      <c r="E176" s="302"/>
      <c r="F176" s="325" t="s">
        <v>1917</v>
      </c>
      <c r="G176" s="302"/>
      <c r="H176" s="302" t="s">
        <v>1978</v>
      </c>
      <c r="I176" s="302" t="s">
        <v>1913</v>
      </c>
      <c r="J176" s="302">
        <v>50</v>
      </c>
      <c r="K176" s="350"/>
    </row>
    <row r="177" s="1" customFormat="1" ht="15" customHeight="1">
      <c r="B177" s="327"/>
      <c r="C177" s="302" t="s">
        <v>124</v>
      </c>
      <c r="D177" s="302"/>
      <c r="E177" s="302"/>
      <c r="F177" s="325" t="s">
        <v>1911</v>
      </c>
      <c r="G177" s="302"/>
      <c r="H177" s="302" t="s">
        <v>1979</v>
      </c>
      <c r="I177" s="302" t="s">
        <v>1980</v>
      </c>
      <c r="J177" s="302"/>
      <c r="K177" s="350"/>
    </row>
    <row r="178" s="1" customFormat="1" ht="15" customHeight="1">
      <c r="B178" s="327"/>
      <c r="C178" s="302" t="s">
        <v>56</v>
      </c>
      <c r="D178" s="302"/>
      <c r="E178" s="302"/>
      <c r="F178" s="325" t="s">
        <v>1911</v>
      </c>
      <c r="G178" s="302"/>
      <c r="H178" s="302" t="s">
        <v>1981</v>
      </c>
      <c r="I178" s="302" t="s">
        <v>1982</v>
      </c>
      <c r="J178" s="302">
        <v>1</v>
      </c>
      <c r="K178" s="350"/>
    </row>
    <row r="179" s="1" customFormat="1" ht="15" customHeight="1">
      <c r="B179" s="327"/>
      <c r="C179" s="302" t="s">
        <v>52</v>
      </c>
      <c r="D179" s="302"/>
      <c r="E179" s="302"/>
      <c r="F179" s="325" t="s">
        <v>1911</v>
      </c>
      <c r="G179" s="302"/>
      <c r="H179" s="302" t="s">
        <v>1983</v>
      </c>
      <c r="I179" s="302" t="s">
        <v>1913</v>
      </c>
      <c r="J179" s="302">
        <v>20</v>
      </c>
      <c r="K179" s="350"/>
    </row>
    <row r="180" s="1" customFormat="1" ht="15" customHeight="1">
      <c r="B180" s="327"/>
      <c r="C180" s="302" t="s">
        <v>53</v>
      </c>
      <c r="D180" s="302"/>
      <c r="E180" s="302"/>
      <c r="F180" s="325" t="s">
        <v>1911</v>
      </c>
      <c r="G180" s="302"/>
      <c r="H180" s="302" t="s">
        <v>1984</v>
      </c>
      <c r="I180" s="302" t="s">
        <v>1913</v>
      </c>
      <c r="J180" s="302">
        <v>255</v>
      </c>
      <c r="K180" s="350"/>
    </row>
    <row r="181" s="1" customFormat="1" ht="15" customHeight="1">
      <c r="B181" s="327"/>
      <c r="C181" s="302" t="s">
        <v>125</v>
      </c>
      <c r="D181" s="302"/>
      <c r="E181" s="302"/>
      <c r="F181" s="325" t="s">
        <v>1911</v>
      </c>
      <c r="G181" s="302"/>
      <c r="H181" s="302" t="s">
        <v>1875</v>
      </c>
      <c r="I181" s="302" t="s">
        <v>1913</v>
      </c>
      <c r="J181" s="302">
        <v>10</v>
      </c>
      <c r="K181" s="350"/>
    </row>
    <row r="182" s="1" customFormat="1" ht="15" customHeight="1">
      <c r="B182" s="327"/>
      <c r="C182" s="302" t="s">
        <v>126</v>
      </c>
      <c r="D182" s="302"/>
      <c r="E182" s="302"/>
      <c r="F182" s="325" t="s">
        <v>1911</v>
      </c>
      <c r="G182" s="302"/>
      <c r="H182" s="302" t="s">
        <v>1985</v>
      </c>
      <c r="I182" s="302" t="s">
        <v>1946</v>
      </c>
      <c r="J182" s="302"/>
      <c r="K182" s="350"/>
    </row>
    <row r="183" s="1" customFormat="1" ht="15" customHeight="1">
      <c r="B183" s="327"/>
      <c r="C183" s="302" t="s">
        <v>1986</v>
      </c>
      <c r="D183" s="302"/>
      <c r="E183" s="302"/>
      <c r="F183" s="325" t="s">
        <v>1911</v>
      </c>
      <c r="G183" s="302"/>
      <c r="H183" s="302" t="s">
        <v>1987</v>
      </c>
      <c r="I183" s="302" t="s">
        <v>1946</v>
      </c>
      <c r="J183" s="302"/>
      <c r="K183" s="350"/>
    </row>
    <row r="184" s="1" customFormat="1" ht="15" customHeight="1">
      <c r="B184" s="327"/>
      <c r="C184" s="302" t="s">
        <v>1975</v>
      </c>
      <c r="D184" s="302"/>
      <c r="E184" s="302"/>
      <c r="F184" s="325" t="s">
        <v>1911</v>
      </c>
      <c r="G184" s="302"/>
      <c r="H184" s="302" t="s">
        <v>1988</v>
      </c>
      <c r="I184" s="302" t="s">
        <v>1946</v>
      </c>
      <c r="J184" s="302"/>
      <c r="K184" s="350"/>
    </row>
    <row r="185" s="1" customFormat="1" ht="15" customHeight="1">
      <c r="B185" s="327"/>
      <c r="C185" s="302" t="s">
        <v>128</v>
      </c>
      <c r="D185" s="302"/>
      <c r="E185" s="302"/>
      <c r="F185" s="325" t="s">
        <v>1917</v>
      </c>
      <c r="G185" s="302"/>
      <c r="H185" s="302" t="s">
        <v>1989</v>
      </c>
      <c r="I185" s="302" t="s">
        <v>1913</v>
      </c>
      <c r="J185" s="302">
        <v>50</v>
      </c>
      <c r="K185" s="350"/>
    </row>
    <row r="186" s="1" customFormat="1" ht="15" customHeight="1">
      <c r="B186" s="327"/>
      <c r="C186" s="302" t="s">
        <v>1990</v>
      </c>
      <c r="D186" s="302"/>
      <c r="E186" s="302"/>
      <c r="F186" s="325" t="s">
        <v>1917</v>
      </c>
      <c r="G186" s="302"/>
      <c r="H186" s="302" t="s">
        <v>1991</v>
      </c>
      <c r="I186" s="302" t="s">
        <v>1992</v>
      </c>
      <c r="J186" s="302"/>
      <c r="K186" s="350"/>
    </row>
    <row r="187" s="1" customFormat="1" ht="15" customHeight="1">
      <c r="B187" s="327"/>
      <c r="C187" s="302" t="s">
        <v>1993</v>
      </c>
      <c r="D187" s="302"/>
      <c r="E187" s="302"/>
      <c r="F187" s="325" t="s">
        <v>1917</v>
      </c>
      <c r="G187" s="302"/>
      <c r="H187" s="302" t="s">
        <v>1994</v>
      </c>
      <c r="I187" s="302" t="s">
        <v>1992</v>
      </c>
      <c r="J187" s="302"/>
      <c r="K187" s="350"/>
    </row>
    <row r="188" s="1" customFormat="1" ht="15" customHeight="1">
      <c r="B188" s="327"/>
      <c r="C188" s="302" t="s">
        <v>1995</v>
      </c>
      <c r="D188" s="302"/>
      <c r="E188" s="302"/>
      <c r="F188" s="325" t="s">
        <v>1917</v>
      </c>
      <c r="G188" s="302"/>
      <c r="H188" s="302" t="s">
        <v>1996</v>
      </c>
      <c r="I188" s="302" t="s">
        <v>1992</v>
      </c>
      <c r="J188" s="302"/>
      <c r="K188" s="350"/>
    </row>
    <row r="189" s="1" customFormat="1" ht="15" customHeight="1">
      <c r="B189" s="327"/>
      <c r="C189" s="363" t="s">
        <v>1997</v>
      </c>
      <c r="D189" s="302"/>
      <c r="E189" s="302"/>
      <c r="F189" s="325" t="s">
        <v>1917</v>
      </c>
      <c r="G189" s="302"/>
      <c r="H189" s="302" t="s">
        <v>1998</v>
      </c>
      <c r="I189" s="302" t="s">
        <v>1999</v>
      </c>
      <c r="J189" s="364" t="s">
        <v>2000</v>
      </c>
      <c r="K189" s="350"/>
    </row>
    <row r="190" s="18" customFormat="1" ht="15" customHeight="1">
      <c r="B190" s="365"/>
      <c r="C190" s="366" t="s">
        <v>2001</v>
      </c>
      <c r="D190" s="367"/>
      <c r="E190" s="367"/>
      <c r="F190" s="368" t="s">
        <v>1917</v>
      </c>
      <c r="G190" s="367"/>
      <c r="H190" s="367" t="s">
        <v>2002</v>
      </c>
      <c r="I190" s="367" t="s">
        <v>1999</v>
      </c>
      <c r="J190" s="369" t="s">
        <v>2000</v>
      </c>
      <c r="K190" s="370"/>
    </row>
    <row r="191" s="1" customFormat="1" ht="15" customHeight="1">
      <c r="B191" s="327"/>
      <c r="C191" s="363" t="s">
        <v>41</v>
      </c>
      <c r="D191" s="302"/>
      <c r="E191" s="302"/>
      <c r="F191" s="325" t="s">
        <v>1911</v>
      </c>
      <c r="G191" s="302"/>
      <c r="H191" s="299" t="s">
        <v>2003</v>
      </c>
      <c r="I191" s="302" t="s">
        <v>2004</v>
      </c>
      <c r="J191" s="302"/>
      <c r="K191" s="350"/>
    </row>
    <row r="192" s="1" customFormat="1" ht="15" customHeight="1">
      <c r="B192" s="327"/>
      <c r="C192" s="363" t="s">
        <v>2005</v>
      </c>
      <c r="D192" s="302"/>
      <c r="E192" s="302"/>
      <c r="F192" s="325" t="s">
        <v>1911</v>
      </c>
      <c r="G192" s="302"/>
      <c r="H192" s="302" t="s">
        <v>2006</v>
      </c>
      <c r="I192" s="302" t="s">
        <v>1946</v>
      </c>
      <c r="J192" s="302"/>
      <c r="K192" s="350"/>
    </row>
    <row r="193" s="1" customFormat="1" ht="15" customHeight="1">
      <c r="B193" s="327"/>
      <c r="C193" s="363" t="s">
        <v>2007</v>
      </c>
      <c r="D193" s="302"/>
      <c r="E193" s="302"/>
      <c r="F193" s="325" t="s">
        <v>1911</v>
      </c>
      <c r="G193" s="302"/>
      <c r="H193" s="302" t="s">
        <v>2008</v>
      </c>
      <c r="I193" s="302" t="s">
        <v>1946</v>
      </c>
      <c r="J193" s="302"/>
      <c r="K193" s="350"/>
    </row>
    <row r="194" s="1" customFormat="1" ht="15" customHeight="1">
      <c r="B194" s="327"/>
      <c r="C194" s="363" t="s">
        <v>2009</v>
      </c>
      <c r="D194" s="302"/>
      <c r="E194" s="302"/>
      <c r="F194" s="325" t="s">
        <v>1917</v>
      </c>
      <c r="G194" s="302"/>
      <c r="H194" s="302" t="s">
        <v>2010</v>
      </c>
      <c r="I194" s="302" t="s">
        <v>1946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2011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2012</v>
      </c>
      <c r="D201" s="372"/>
      <c r="E201" s="372"/>
      <c r="F201" s="372" t="s">
        <v>2013</v>
      </c>
      <c r="G201" s="373"/>
      <c r="H201" s="372" t="s">
        <v>2014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2004</v>
      </c>
      <c r="D203" s="302"/>
      <c r="E203" s="302"/>
      <c r="F203" s="325" t="s">
        <v>42</v>
      </c>
      <c r="G203" s="302"/>
      <c r="H203" s="302" t="s">
        <v>2015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43</v>
      </c>
      <c r="G204" s="302"/>
      <c r="H204" s="302" t="s">
        <v>2016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46</v>
      </c>
      <c r="G205" s="302"/>
      <c r="H205" s="302" t="s">
        <v>2017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44</v>
      </c>
      <c r="G206" s="302"/>
      <c r="H206" s="302" t="s">
        <v>2018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45</v>
      </c>
      <c r="G207" s="302"/>
      <c r="H207" s="302" t="s">
        <v>2019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1958</v>
      </c>
      <c r="D209" s="302"/>
      <c r="E209" s="302"/>
      <c r="F209" s="325" t="s">
        <v>78</v>
      </c>
      <c r="G209" s="302"/>
      <c r="H209" s="302" t="s">
        <v>2020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1853</v>
      </c>
      <c r="G210" s="302"/>
      <c r="H210" s="302" t="s">
        <v>1854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1851</v>
      </c>
      <c r="G211" s="302"/>
      <c r="H211" s="302" t="s">
        <v>2021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1855</v>
      </c>
      <c r="G212" s="363"/>
      <c r="H212" s="354" t="s">
        <v>1856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1857</v>
      </c>
      <c r="G213" s="363"/>
      <c r="H213" s="354" t="s">
        <v>2022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1982</v>
      </c>
      <c r="D215" s="302"/>
      <c r="E215" s="302"/>
      <c r="F215" s="325">
        <v>1</v>
      </c>
      <c r="G215" s="363"/>
      <c r="H215" s="354" t="s">
        <v>2023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2024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2025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2026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PC-HP\Káťa</dc:creator>
  <cp:lastModifiedBy>PC-HP\Káťa</cp:lastModifiedBy>
  <dcterms:created xsi:type="dcterms:W3CDTF">2024-03-26T19:35:48Z</dcterms:created>
  <dcterms:modified xsi:type="dcterms:W3CDTF">2024-03-26T19:35:52Z</dcterms:modified>
</cp:coreProperties>
</file>