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ání" sheetId="2" r:id="rId2"/>
    <sheet name="02 - Stavební úpravy" sheetId="3" r:id="rId3"/>
    <sheet name="03 - VRN" sheetId="4" r:id="rId4"/>
    <sheet name="04 - Zpevnění plochy" sheetId="5" r:id="rId5"/>
    <sheet name="05a - Silnoproudé instalace" sheetId="6" r:id="rId6"/>
    <sheet name="05b - Slaboproudé instalace" sheetId="7" r:id="rId7"/>
    <sheet name="06 - Vytápění" sheetId="8" r:id="rId8"/>
    <sheet name="07 - ZTI" sheetId="9" r:id="rId9"/>
    <sheet name="08 - VZT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'01 - Bourání'!$C$127:$K$227</definedName>
    <definedName name="_xlnm.Print_Area" localSheetId="1">'01 - Bourání'!$C$4:$J$76,'01 - Bourání'!$C$82:$J$109,'01 - Bourání'!$C$115:$K$227</definedName>
    <definedName name="_xlnm.Print_Titles" localSheetId="1">'01 - Bourání'!$127:$127</definedName>
    <definedName name="_xlnm._FilterDatabase" localSheetId="2" hidden="1">'02 - Stavební úpravy'!$C$143:$K$796</definedName>
    <definedName name="_xlnm.Print_Area" localSheetId="2">'02 - Stavební úpravy'!$C$4:$J$76,'02 - Stavební úpravy'!$C$82:$J$125,'02 - Stavební úpravy'!$C$131:$K$796</definedName>
    <definedName name="_xlnm.Print_Titles" localSheetId="2">'02 - Stavební úpravy'!$143:$143</definedName>
    <definedName name="_xlnm._FilterDatabase" localSheetId="3" hidden="1">'03 - VRN'!$C$123:$K$176</definedName>
    <definedName name="_xlnm.Print_Area" localSheetId="3">'03 - VRN'!$C$4:$J$76,'03 - VRN'!$C$82:$J$105,'03 - VRN'!$C$111:$K$176</definedName>
    <definedName name="_xlnm.Print_Titles" localSheetId="3">'03 - VRN'!$123:$123</definedName>
    <definedName name="_xlnm._FilterDatabase" localSheetId="4" hidden="1">'04 - Zpevnění plochy'!$C$122:$K$184</definedName>
    <definedName name="_xlnm.Print_Area" localSheetId="4">'04 - Zpevnění plochy'!$C$4:$J$76,'04 - Zpevnění plochy'!$C$82:$J$104,'04 - Zpevnění plochy'!$C$110:$K$184</definedName>
    <definedName name="_xlnm.Print_Titles" localSheetId="4">'04 - Zpevnění plochy'!$122:$122</definedName>
    <definedName name="_xlnm._FilterDatabase" localSheetId="5" hidden="1">'05a - Silnoproudé instalace'!$C$125:$K$304</definedName>
    <definedName name="_xlnm.Print_Area" localSheetId="5">'05a - Silnoproudé instalace'!$C$4:$J$76,'05a - Silnoproudé instalace'!$C$82:$J$107,'05a - Silnoproudé instalace'!$C$113:$K$304</definedName>
    <definedName name="_xlnm.Print_Titles" localSheetId="5">'05a - Silnoproudé instalace'!$125:$125</definedName>
    <definedName name="_xlnm._FilterDatabase" localSheetId="6" hidden="1">'05b - Slaboproudé instalace'!$C$121:$K$215</definedName>
    <definedName name="_xlnm.Print_Area" localSheetId="6">'05b - Slaboproudé instalace'!$C$4:$J$76,'05b - Slaboproudé instalace'!$C$82:$J$103,'05b - Slaboproudé instalace'!$C$109:$K$215</definedName>
    <definedName name="_xlnm.Print_Titles" localSheetId="6">'05b - Slaboproudé instalace'!$121:$121</definedName>
    <definedName name="_xlnm._FilterDatabase" localSheetId="7" hidden="1">'06 - Vytápění'!$C$128:$K$271</definedName>
    <definedName name="_xlnm.Print_Area" localSheetId="7">'06 - Vytápění'!$C$4:$J$76,'06 - Vytápění'!$C$82:$J$110,'06 - Vytápění'!$C$116:$K$271</definedName>
    <definedName name="_xlnm.Print_Titles" localSheetId="7">'06 - Vytápění'!$128:$128</definedName>
    <definedName name="_xlnm._FilterDatabase" localSheetId="8" hidden="1">'07 - ZTI'!$C$137:$K$362</definedName>
    <definedName name="_xlnm.Print_Area" localSheetId="8">'07 - ZTI'!$C$4:$J$76,'07 - ZTI'!$C$82:$J$119,'07 - ZTI'!$C$125:$K$362</definedName>
    <definedName name="_xlnm.Print_Titles" localSheetId="8">'07 - ZTI'!$137:$137</definedName>
    <definedName name="_xlnm._FilterDatabase" localSheetId="9" hidden="1">'08 - VZT'!$C$125:$K$251</definedName>
    <definedName name="_xlnm.Print_Area" localSheetId="9">'08 - VZT'!$C$4:$J$76,'08 - VZT'!$C$82:$J$107,'08 - VZT'!$C$113:$K$251</definedName>
    <definedName name="_xlnm.Print_Titles" localSheetId="9">'08 - VZT'!$125:$125</definedName>
  </definedNames>
  <calcPr/>
</workbook>
</file>

<file path=xl/calcChain.xml><?xml version="1.0" encoding="utf-8"?>
<calcChain xmlns="http://schemas.openxmlformats.org/spreadsheetml/2006/main">
  <c i="10" l="1" r="J37"/>
  <c r="J36"/>
  <c i="1" r="AY103"/>
  <c i="10" r="J35"/>
  <c i="1" r="AX103"/>
  <c i="10" r="BI249"/>
  <c r="BH249"/>
  <c r="BG249"/>
  <c r="BF249"/>
  <c r="T249"/>
  <c r="T248"/>
  <c r="T247"/>
  <c r="R249"/>
  <c r="R248"/>
  <c r="R247"/>
  <c r="P249"/>
  <c r="P248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3"/>
  <c r="J122"/>
  <c r="F120"/>
  <c r="E118"/>
  <c r="J92"/>
  <c r="J91"/>
  <c r="F89"/>
  <c r="E87"/>
  <c r="J18"/>
  <c r="E18"/>
  <c r="F92"/>
  <c r="J17"/>
  <c r="J15"/>
  <c r="E15"/>
  <c r="F122"/>
  <c r="J14"/>
  <c r="J12"/>
  <c r="J89"/>
  <c r="E7"/>
  <c r="E116"/>
  <c i="9" r="J37"/>
  <c r="J36"/>
  <c i="1" r="AY102"/>
  <c i="9" r="J35"/>
  <c i="1" r="AX102"/>
  <c i="9" r="BI360"/>
  <c r="BH360"/>
  <c r="BG360"/>
  <c r="BF360"/>
  <c r="T360"/>
  <c r="T359"/>
  <c r="T358"/>
  <c r="R360"/>
  <c r="R359"/>
  <c r="R358"/>
  <c r="P360"/>
  <c r="P359"/>
  <c r="P358"/>
  <c r="BI355"/>
  <c r="BH355"/>
  <c r="BG355"/>
  <c r="BF355"/>
  <c r="T355"/>
  <c r="T354"/>
  <c r="R355"/>
  <c r="R354"/>
  <c r="P355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J135"/>
  <c r="J134"/>
  <c r="F132"/>
  <c r="E130"/>
  <c r="J92"/>
  <c r="J91"/>
  <c r="F89"/>
  <c r="E87"/>
  <c r="J18"/>
  <c r="E18"/>
  <c r="F135"/>
  <c r="J17"/>
  <c r="J15"/>
  <c r="E15"/>
  <c r="F91"/>
  <c r="J14"/>
  <c r="J12"/>
  <c r="J89"/>
  <c r="E7"/>
  <c r="E85"/>
  <c i="8" r="J37"/>
  <c r="J36"/>
  <c i="1" r="AY101"/>
  <c i="8" r="J35"/>
  <c i="1" r="AX101"/>
  <c i="8" r="BI269"/>
  <c r="BH269"/>
  <c r="BG269"/>
  <c r="BF269"/>
  <c r="T269"/>
  <c r="T268"/>
  <c r="T267"/>
  <c r="R269"/>
  <c r="R268"/>
  <c r="R267"/>
  <c r="P269"/>
  <c r="P268"/>
  <c r="P267"/>
  <c r="BI265"/>
  <c r="BH265"/>
  <c r="BG265"/>
  <c r="BF265"/>
  <c r="T265"/>
  <c r="T264"/>
  <c r="T263"/>
  <c r="R265"/>
  <c r="R264"/>
  <c r="R263"/>
  <c r="P265"/>
  <c r="P264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6"/>
  <c r="J125"/>
  <c r="F123"/>
  <c r="E121"/>
  <c r="J92"/>
  <c r="J91"/>
  <c r="F89"/>
  <c r="E87"/>
  <c r="J18"/>
  <c r="E18"/>
  <c r="F92"/>
  <c r="J17"/>
  <c r="J15"/>
  <c r="E15"/>
  <c r="F125"/>
  <c r="J14"/>
  <c r="J12"/>
  <c r="J123"/>
  <c r="E7"/>
  <c r="E85"/>
  <c i="7" r="J37"/>
  <c r="J36"/>
  <c i="1" r="AY100"/>
  <c i="7" r="J35"/>
  <c i="1" r="AX100"/>
  <c i="7"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6"/>
  <c r="E114"/>
  <c r="J92"/>
  <c r="J91"/>
  <c r="F89"/>
  <c r="E87"/>
  <c r="J18"/>
  <c r="E18"/>
  <c r="F119"/>
  <c r="J17"/>
  <c r="J15"/>
  <c r="E15"/>
  <c r="F91"/>
  <c r="J14"/>
  <c r="J12"/>
  <c r="J116"/>
  <c r="E7"/>
  <c r="E85"/>
  <c i="6" r="J37"/>
  <c r="J36"/>
  <c i="1" r="AY99"/>
  <c i="6" r="J35"/>
  <c i="1" r="AX99"/>
  <c i="6"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0"/>
  <c r="E118"/>
  <c r="J92"/>
  <c r="J91"/>
  <c r="F89"/>
  <c r="E87"/>
  <c r="J18"/>
  <c r="E18"/>
  <c r="F123"/>
  <c r="J17"/>
  <c r="J15"/>
  <c r="E15"/>
  <c r="F122"/>
  <c r="J14"/>
  <c r="J12"/>
  <c r="J120"/>
  <c r="E7"/>
  <c r="E85"/>
  <c i="5" r="J37"/>
  <c r="J36"/>
  <c i="1" r="AY98"/>
  <c i="5" r="J35"/>
  <c i="1" r="AX98"/>
  <c i="5" r="BI182"/>
  <c r="BH182"/>
  <c r="BG182"/>
  <c r="BF182"/>
  <c r="T182"/>
  <c r="T181"/>
  <c r="R182"/>
  <c r="R181"/>
  <c r="P182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T137"/>
  <c r="R138"/>
  <c r="R137"/>
  <c r="P138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J120"/>
  <c r="J119"/>
  <c r="F117"/>
  <c r="E115"/>
  <c r="J92"/>
  <c r="J91"/>
  <c r="F89"/>
  <c r="E87"/>
  <c r="J18"/>
  <c r="E18"/>
  <c r="F92"/>
  <c r="J17"/>
  <c r="J15"/>
  <c r="E15"/>
  <c r="F119"/>
  <c r="J14"/>
  <c r="J12"/>
  <c r="J89"/>
  <c r="E7"/>
  <c r="E113"/>
  <c i="4" r="J37"/>
  <c r="J36"/>
  <c i="1" r="AY97"/>
  <c i="4" r="J35"/>
  <c i="1" r="AX97"/>
  <c i="4" r="BI174"/>
  <c r="BH174"/>
  <c r="BG174"/>
  <c r="BF174"/>
  <c r="T174"/>
  <c r="T173"/>
  <c r="R174"/>
  <c r="R173"/>
  <c r="P174"/>
  <c r="P173"/>
  <c r="BI170"/>
  <c r="BH170"/>
  <c r="BG170"/>
  <c r="BF170"/>
  <c r="T170"/>
  <c r="T169"/>
  <c r="R170"/>
  <c r="R169"/>
  <c r="P170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J121"/>
  <c r="J120"/>
  <c r="F118"/>
  <c r="E116"/>
  <c r="J92"/>
  <c r="J91"/>
  <c r="F89"/>
  <c r="E87"/>
  <c r="J18"/>
  <c r="E18"/>
  <c r="F121"/>
  <c r="J17"/>
  <c r="J15"/>
  <c r="E15"/>
  <c r="F120"/>
  <c r="J14"/>
  <c r="J12"/>
  <c r="J89"/>
  <c r="E7"/>
  <c r="E114"/>
  <c i="3" r="J37"/>
  <c r="J36"/>
  <c i="1" r="AY96"/>
  <c i="3" r="J35"/>
  <c i="1" r="AX96"/>
  <c i="3" r="BI794"/>
  <c r="BH794"/>
  <c r="BG794"/>
  <c r="BF794"/>
  <c r="T794"/>
  <c r="R794"/>
  <c r="P794"/>
  <c r="BI791"/>
  <c r="BH791"/>
  <c r="BG791"/>
  <c r="BF791"/>
  <c r="T791"/>
  <c r="R791"/>
  <c r="P791"/>
  <c r="BI788"/>
  <c r="BH788"/>
  <c r="BG788"/>
  <c r="BF788"/>
  <c r="T788"/>
  <c r="R788"/>
  <c r="P788"/>
  <c r="BI784"/>
  <c r="BH784"/>
  <c r="BG784"/>
  <c r="BF784"/>
  <c r="T784"/>
  <c r="R784"/>
  <c r="P784"/>
  <c r="BI781"/>
  <c r="BH781"/>
  <c r="BG781"/>
  <c r="BF781"/>
  <c r="T781"/>
  <c r="R781"/>
  <c r="P781"/>
  <c r="BI777"/>
  <c r="BH777"/>
  <c r="BG777"/>
  <c r="BF777"/>
  <c r="T777"/>
  <c r="R777"/>
  <c r="P777"/>
  <c r="BI773"/>
  <c r="BH773"/>
  <c r="BG773"/>
  <c r="BF773"/>
  <c r="T773"/>
  <c r="R773"/>
  <c r="P773"/>
  <c r="BI770"/>
  <c r="BH770"/>
  <c r="BG770"/>
  <c r="BF770"/>
  <c r="T770"/>
  <c r="R770"/>
  <c r="P770"/>
  <c r="BI766"/>
  <c r="BH766"/>
  <c r="BG766"/>
  <c r="BF766"/>
  <c r="T766"/>
  <c r="R766"/>
  <c r="P766"/>
  <c r="BI763"/>
  <c r="BH763"/>
  <c r="BG763"/>
  <c r="BF763"/>
  <c r="T763"/>
  <c r="R763"/>
  <c r="P763"/>
  <c r="BI760"/>
  <c r="BH760"/>
  <c r="BG760"/>
  <c r="BF760"/>
  <c r="T760"/>
  <c r="R760"/>
  <c r="P760"/>
  <c r="BI757"/>
  <c r="BH757"/>
  <c r="BG757"/>
  <c r="BF757"/>
  <c r="T757"/>
  <c r="R757"/>
  <c r="P757"/>
  <c r="BI753"/>
  <c r="BH753"/>
  <c r="BG753"/>
  <c r="BF753"/>
  <c r="T753"/>
  <c r="R753"/>
  <c r="P753"/>
  <c r="BI751"/>
  <c r="BH751"/>
  <c r="BG751"/>
  <c r="BF751"/>
  <c r="T751"/>
  <c r="R751"/>
  <c r="P751"/>
  <c r="BI748"/>
  <c r="BH748"/>
  <c r="BG748"/>
  <c r="BF748"/>
  <c r="T748"/>
  <c r="R748"/>
  <c r="P748"/>
  <c r="BI745"/>
  <c r="BH745"/>
  <c r="BG745"/>
  <c r="BF745"/>
  <c r="T745"/>
  <c r="R745"/>
  <c r="P745"/>
  <c r="BI741"/>
  <c r="BH741"/>
  <c r="BG741"/>
  <c r="BF741"/>
  <c r="T741"/>
  <c r="R741"/>
  <c r="P741"/>
  <c r="BI738"/>
  <c r="BH738"/>
  <c r="BG738"/>
  <c r="BF738"/>
  <c r="T738"/>
  <c r="R738"/>
  <c r="P738"/>
  <c r="BI736"/>
  <c r="BH736"/>
  <c r="BG736"/>
  <c r="BF736"/>
  <c r="T736"/>
  <c r="R736"/>
  <c r="P736"/>
  <c r="BI733"/>
  <c r="BH733"/>
  <c r="BG733"/>
  <c r="BF733"/>
  <c r="T733"/>
  <c r="R733"/>
  <c r="P733"/>
  <c r="BI731"/>
  <c r="BH731"/>
  <c r="BG731"/>
  <c r="BF731"/>
  <c r="T731"/>
  <c r="R731"/>
  <c r="P731"/>
  <c r="BI728"/>
  <c r="BH728"/>
  <c r="BG728"/>
  <c r="BF728"/>
  <c r="T728"/>
  <c r="R728"/>
  <c r="P728"/>
  <c r="BI726"/>
  <c r="BH726"/>
  <c r="BG726"/>
  <c r="BF726"/>
  <c r="T726"/>
  <c r="R726"/>
  <c r="P726"/>
  <c r="BI723"/>
  <c r="BH723"/>
  <c r="BG723"/>
  <c r="BF723"/>
  <c r="T723"/>
  <c r="R723"/>
  <c r="P723"/>
  <c r="BI720"/>
  <c r="BH720"/>
  <c r="BG720"/>
  <c r="BF720"/>
  <c r="T720"/>
  <c r="R720"/>
  <c r="P720"/>
  <c r="BI717"/>
  <c r="BH717"/>
  <c r="BG717"/>
  <c r="BF717"/>
  <c r="T717"/>
  <c r="R717"/>
  <c r="P717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704"/>
  <c r="BH704"/>
  <c r="BG704"/>
  <c r="BF704"/>
  <c r="T704"/>
  <c r="R704"/>
  <c r="P704"/>
  <c r="BI700"/>
  <c r="BH700"/>
  <c r="BG700"/>
  <c r="BF700"/>
  <c r="T700"/>
  <c r="R700"/>
  <c r="P700"/>
  <c r="BI697"/>
  <c r="BH697"/>
  <c r="BG697"/>
  <c r="BF697"/>
  <c r="T697"/>
  <c r="R697"/>
  <c r="P697"/>
  <c r="BI693"/>
  <c r="BH693"/>
  <c r="BG693"/>
  <c r="BF693"/>
  <c r="T693"/>
  <c r="R693"/>
  <c r="P693"/>
  <c r="BI690"/>
  <c r="BH690"/>
  <c r="BG690"/>
  <c r="BF690"/>
  <c r="T690"/>
  <c r="R690"/>
  <c r="P690"/>
  <c r="BI686"/>
  <c r="BH686"/>
  <c r="BG686"/>
  <c r="BF686"/>
  <c r="T686"/>
  <c r="R686"/>
  <c r="P686"/>
  <c r="BI683"/>
  <c r="BH683"/>
  <c r="BG683"/>
  <c r="BF683"/>
  <c r="T683"/>
  <c r="R683"/>
  <c r="P683"/>
  <c r="BI679"/>
  <c r="BH679"/>
  <c r="BG679"/>
  <c r="BF679"/>
  <c r="T679"/>
  <c r="R679"/>
  <c r="P679"/>
  <c r="BI676"/>
  <c r="BH676"/>
  <c r="BG676"/>
  <c r="BF676"/>
  <c r="T676"/>
  <c r="R676"/>
  <c r="P676"/>
  <c r="BI672"/>
  <c r="BH672"/>
  <c r="BG672"/>
  <c r="BF672"/>
  <c r="T672"/>
  <c r="R672"/>
  <c r="P672"/>
  <c r="BI669"/>
  <c r="BH669"/>
  <c r="BG669"/>
  <c r="BF669"/>
  <c r="T669"/>
  <c r="R669"/>
  <c r="P669"/>
  <c r="BI665"/>
  <c r="BH665"/>
  <c r="BG665"/>
  <c r="BF665"/>
  <c r="T665"/>
  <c r="R665"/>
  <c r="P665"/>
  <c r="BI662"/>
  <c r="BH662"/>
  <c r="BG662"/>
  <c r="BF662"/>
  <c r="T662"/>
  <c r="R662"/>
  <c r="P662"/>
  <c r="BI658"/>
  <c r="BH658"/>
  <c r="BG658"/>
  <c r="BF658"/>
  <c r="T658"/>
  <c r="R658"/>
  <c r="P658"/>
  <c r="BI656"/>
  <c r="BH656"/>
  <c r="BG656"/>
  <c r="BF656"/>
  <c r="T656"/>
  <c r="R656"/>
  <c r="P656"/>
  <c r="BI653"/>
  <c r="BH653"/>
  <c r="BG653"/>
  <c r="BF653"/>
  <c r="T653"/>
  <c r="R653"/>
  <c r="P653"/>
  <c r="BI651"/>
  <c r="BH651"/>
  <c r="BG651"/>
  <c r="BF651"/>
  <c r="T651"/>
  <c r="R651"/>
  <c r="P651"/>
  <c r="BI647"/>
  <c r="BH647"/>
  <c r="BG647"/>
  <c r="BF647"/>
  <c r="T647"/>
  <c r="R647"/>
  <c r="P647"/>
  <c r="BI645"/>
  <c r="BH645"/>
  <c r="BG645"/>
  <c r="BF645"/>
  <c r="T645"/>
  <c r="R645"/>
  <c r="P645"/>
  <c r="BI641"/>
  <c r="BH641"/>
  <c r="BG641"/>
  <c r="BF641"/>
  <c r="T641"/>
  <c r="R641"/>
  <c r="P641"/>
  <c r="BI639"/>
  <c r="BH639"/>
  <c r="BG639"/>
  <c r="BF639"/>
  <c r="T639"/>
  <c r="R639"/>
  <c r="P639"/>
  <c r="BI636"/>
  <c r="BH636"/>
  <c r="BG636"/>
  <c r="BF636"/>
  <c r="T636"/>
  <c r="R636"/>
  <c r="P636"/>
  <c r="BI634"/>
  <c r="BH634"/>
  <c r="BG634"/>
  <c r="BF634"/>
  <c r="T634"/>
  <c r="R634"/>
  <c r="P634"/>
  <c r="BI631"/>
  <c r="BH631"/>
  <c r="BG631"/>
  <c r="BF631"/>
  <c r="T631"/>
  <c r="R631"/>
  <c r="P631"/>
  <c r="BI628"/>
  <c r="BH628"/>
  <c r="BG628"/>
  <c r="BF628"/>
  <c r="T628"/>
  <c r="R628"/>
  <c r="P628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6"/>
  <c r="BH616"/>
  <c r="BG616"/>
  <c r="BF616"/>
  <c r="T616"/>
  <c r="R616"/>
  <c r="P616"/>
  <c r="BI614"/>
  <c r="BH614"/>
  <c r="BG614"/>
  <c r="BF614"/>
  <c r="T614"/>
  <c r="R614"/>
  <c r="P614"/>
  <c r="BI611"/>
  <c r="BH611"/>
  <c r="BG611"/>
  <c r="BF611"/>
  <c r="T611"/>
  <c r="R611"/>
  <c r="P611"/>
  <c r="BI608"/>
  <c r="BH608"/>
  <c r="BG608"/>
  <c r="BF608"/>
  <c r="T608"/>
  <c r="R608"/>
  <c r="P608"/>
  <c r="BI604"/>
  <c r="BH604"/>
  <c r="BG604"/>
  <c r="BF604"/>
  <c r="T604"/>
  <c r="R604"/>
  <c r="P604"/>
  <c r="BI602"/>
  <c r="BH602"/>
  <c r="BG602"/>
  <c r="BF602"/>
  <c r="T602"/>
  <c r="R602"/>
  <c r="P602"/>
  <c r="BI598"/>
  <c r="BH598"/>
  <c r="BG598"/>
  <c r="BF598"/>
  <c r="T598"/>
  <c r="R598"/>
  <c r="P598"/>
  <c r="BI596"/>
  <c r="BH596"/>
  <c r="BG596"/>
  <c r="BF596"/>
  <c r="T596"/>
  <c r="R596"/>
  <c r="P596"/>
  <c r="BI592"/>
  <c r="BH592"/>
  <c r="BG592"/>
  <c r="BF592"/>
  <c r="T592"/>
  <c r="R592"/>
  <c r="P592"/>
  <c r="BI589"/>
  <c r="BH589"/>
  <c r="BG589"/>
  <c r="BF589"/>
  <c r="T589"/>
  <c r="R589"/>
  <c r="P589"/>
  <c r="BI585"/>
  <c r="BH585"/>
  <c r="BG585"/>
  <c r="BF585"/>
  <c r="T585"/>
  <c r="R585"/>
  <c r="P585"/>
  <c r="BI582"/>
  <c r="BH582"/>
  <c r="BG582"/>
  <c r="BF582"/>
  <c r="T582"/>
  <c r="R582"/>
  <c r="P582"/>
  <c r="BI578"/>
  <c r="BH578"/>
  <c r="BG578"/>
  <c r="BF578"/>
  <c r="T578"/>
  <c r="R578"/>
  <c r="P578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4"/>
  <c r="BH564"/>
  <c r="BG564"/>
  <c r="BF564"/>
  <c r="T564"/>
  <c r="R564"/>
  <c r="P564"/>
  <c r="BI561"/>
  <c r="BH561"/>
  <c r="BG561"/>
  <c r="BF561"/>
  <c r="T561"/>
  <c r="R561"/>
  <c r="P561"/>
  <c r="BI557"/>
  <c r="BH557"/>
  <c r="BG557"/>
  <c r="BF557"/>
  <c r="T557"/>
  <c r="R557"/>
  <c r="P557"/>
  <c r="BI554"/>
  <c r="BH554"/>
  <c r="BG554"/>
  <c r="BF554"/>
  <c r="T554"/>
  <c r="R554"/>
  <c r="P554"/>
  <c r="BI550"/>
  <c r="BH550"/>
  <c r="BG550"/>
  <c r="BF550"/>
  <c r="T550"/>
  <c r="R550"/>
  <c r="P550"/>
  <c r="BI546"/>
  <c r="BH546"/>
  <c r="BG546"/>
  <c r="BF546"/>
  <c r="T546"/>
  <c r="R546"/>
  <c r="P546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2"/>
  <c r="BH512"/>
  <c r="BG512"/>
  <c r="BF512"/>
  <c r="T512"/>
  <c r="R512"/>
  <c r="P512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1"/>
  <c r="BH491"/>
  <c r="BG491"/>
  <c r="BF491"/>
  <c r="T491"/>
  <c r="R491"/>
  <c r="P491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58"/>
  <c r="BH458"/>
  <c r="BG458"/>
  <c r="BF458"/>
  <c r="T458"/>
  <c r="T457"/>
  <c r="R458"/>
  <c r="R457"/>
  <c r="P458"/>
  <c r="P457"/>
  <c r="BI455"/>
  <c r="BH455"/>
  <c r="BG455"/>
  <c r="BF455"/>
  <c r="T455"/>
  <c r="T454"/>
  <c r="R455"/>
  <c r="R454"/>
  <c r="P455"/>
  <c r="P454"/>
  <c r="BI451"/>
  <c r="BH451"/>
  <c r="BG451"/>
  <c r="BF451"/>
  <c r="T451"/>
  <c r="T450"/>
  <c r="R451"/>
  <c r="R450"/>
  <c r="P451"/>
  <c r="P450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2"/>
  <c r="BH362"/>
  <c r="BG362"/>
  <c r="BF362"/>
  <c r="T362"/>
  <c r="T361"/>
  <c r="R362"/>
  <c r="R361"/>
  <c r="P362"/>
  <c r="P361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J141"/>
  <c r="J140"/>
  <c r="F138"/>
  <c r="E136"/>
  <c r="J92"/>
  <c r="J91"/>
  <c r="F89"/>
  <c r="E87"/>
  <c r="J18"/>
  <c r="E18"/>
  <c r="F92"/>
  <c r="J17"/>
  <c r="J15"/>
  <c r="E15"/>
  <c r="F140"/>
  <c r="J14"/>
  <c r="J12"/>
  <c r="J89"/>
  <c r="E7"/>
  <c r="E134"/>
  <c i="2" r="J37"/>
  <c r="J36"/>
  <c i="1" r="AY95"/>
  <c i="2" r="J35"/>
  <c i="1" r="AX95"/>
  <c i="2"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T206"/>
  <c r="R207"/>
  <c r="R206"/>
  <c r="P207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T189"/>
  <c r="R190"/>
  <c r="R189"/>
  <c r="P190"/>
  <c r="P189"/>
  <c r="BI186"/>
  <c r="BH186"/>
  <c r="BG186"/>
  <c r="BF186"/>
  <c r="T186"/>
  <c r="T185"/>
  <c r="R186"/>
  <c r="R185"/>
  <c r="P186"/>
  <c r="P185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T130"/>
  <c r="R131"/>
  <c r="R130"/>
  <c r="P131"/>
  <c r="P130"/>
  <c r="J125"/>
  <c r="J124"/>
  <c r="F122"/>
  <c r="E120"/>
  <c r="J92"/>
  <c r="J91"/>
  <c r="F89"/>
  <c r="E87"/>
  <c r="J18"/>
  <c r="E18"/>
  <c r="F125"/>
  <c r="J17"/>
  <c r="J15"/>
  <c r="E15"/>
  <c r="F124"/>
  <c r="J14"/>
  <c r="J12"/>
  <c r="J122"/>
  <c r="E7"/>
  <c r="E85"/>
  <c i="1" r="L90"/>
  <c r="AM90"/>
  <c r="AM89"/>
  <c r="L89"/>
  <c r="AM87"/>
  <c r="L87"/>
  <c r="L85"/>
  <c r="L84"/>
  <c i="2" r="J207"/>
  <c r="BK194"/>
  <c r="BK174"/>
  <c r="BK160"/>
  <c r="J144"/>
  <c r="J225"/>
  <c r="BK211"/>
  <c r="J194"/>
  <c r="BK177"/>
  <c r="J171"/>
  <c r="BK163"/>
  <c r="J153"/>
  <c r="J218"/>
  <c r="J211"/>
  <c r="J177"/>
  <c r="J150"/>
  <c r="J135"/>
  <c i="1" r="AS94"/>
  <c i="3" r="J791"/>
  <c r="BK781"/>
  <c r="BK760"/>
  <c r="J748"/>
  <c r="BK738"/>
  <c r="BK723"/>
  <c r="J713"/>
  <c r="BK700"/>
  <c r="J662"/>
  <c r="J656"/>
  <c r="BK634"/>
  <c r="BK625"/>
  <c r="J608"/>
  <c r="BK592"/>
  <c r="J585"/>
  <c r="BK578"/>
  <c r="J575"/>
  <c r="J568"/>
  <c r="BK561"/>
  <c r="J557"/>
  <c r="BK546"/>
  <c r="BK538"/>
  <c r="J523"/>
  <c r="J519"/>
  <c r="J510"/>
  <c r="BK501"/>
  <c r="BK491"/>
  <c r="BK472"/>
  <c r="J458"/>
  <c r="BK451"/>
  <c r="BK442"/>
  <c r="J434"/>
  <c r="J426"/>
  <c r="J415"/>
  <c r="BK402"/>
  <c r="J391"/>
  <c r="J375"/>
  <c r="BK336"/>
  <c r="BK326"/>
  <c r="J307"/>
  <c r="J297"/>
  <c r="J287"/>
  <c r="J276"/>
  <c r="J262"/>
  <c r="J253"/>
  <c r="J243"/>
  <c r="J225"/>
  <c r="J186"/>
  <c r="J160"/>
  <c r="BK770"/>
  <c r="BK748"/>
  <c r="J741"/>
  <c r="BK704"/>
  <c r="BK693"/>
  <c r="BK672"/>
  <c r="BK662"/>
  <c r="BK639"/>
  <c r="BK608"/>
  <c r="J550"/>
  <c r="J485"/>
  <c r="J469"/>
  <c r="BK423"/>
  <c r="BK399"/>
  <c r="BK367"/>
  <c r="BK351"/>
  <c r="BK240"/>
  <c r="BK231"/>
  <c r="J210"/>
  <c r="J199"/>
  <c r="BK173"/>
  <c r="BK794"/>
  <c r="J788"/>
  <c r="J777"/>
  <c r="BK766"/>
  <c r="J736"/>
  <c r="J728"/>
  <c r="BK713"/>
  <c r="BK690"/>
  <c r="BK658"/>
  <c r="J641"/>
  <c r="J623"/>
  <c r="J614"/>
  <c r="BK598"/>
  <c r="BK568"/>
  <c r="BK544"/>
  <c r="BK525"/>
  <c r="BK521"/>
  <c r="J504"/>
  <c r="J491"/>
  <c r="BK481"/>
  <c r="BK458"/>
  <c r="J440"/>
  <c r="BK434"/>
  <c r="BK408"/>
  <c r="BK397"/>
  <c r="J370"/>
  <c r="BK339"/>
  <c r="BK320"/>
  <c r="BK305"/>
  <c r="BK292"/>
  <c r="J281"/>
  <c r="BK268"/>
  <c r="J259"/>
  <c r="J237"/>
  <c r="BK218"/>
  <c r="BK204"/>
  <c r="J183"/>
  <c r="J154"/>
  <c r="BK763"/>
  <c r="J707"/>
  <c r="BK683"/>
  <c r="J672"/>
  <c r="BK647"/>
  <c r="BK636"/>
  <c r="J625"/>
  <c r="J442"/>
  <c r="J397"/>
  <c r="BK377"/>
  <c r="J367"/>
  <c r="BK348"/>
  <c r="J326"/>
  <c r="BK313"/>
  <c r="J302"/>
  <c r="BK262"/>
  <c r="BK220"/>
  <c r="J206"/>
  <c r="BK176"/>
  <c i="4" r="BK170"/>
  <c r="J135"/>
  <c r="J161"/>
  <c r="BK144"/>
  <c r="BK165"/>
  <c r="J151"/>
  <c r="J170"/>
  <c i="5" r="J173"/>
  <c r="BK133"/>
  <c r="J178"/>
  <c r="J157"/>
  <c r="J143"/>
  <c r="BK126"/>
  <c r="J176"/>
  <c r="J166"/>
  <c r="BK148"/>
  <c r="J126"/>
  <c i="6" r="BK294"/>
  <c r="J283"/>
  <c r="J272"/>
  <c r="BK262"/>
  <c r="J254"/>
  <c r="BK246"/>
  <c r="J230"/>
  <c r="J207"/>
  <c r="BK189"/>
  <c r="J178"/>
  <c r="BK172"/>
  <c r="J168"/>
  <c r="BK162"/>
  <c r="BK150"/>
  <c r="BK133"/>
  <c r="BK303"/>
  <c r="BK300"/>
  <c r="J287"/>
  <c r="BK283"/>
  <c r="BK276"/>
  <c r="J266"/>
  <c r="BK258"/>
  <c r="J246"/>
  <c r="BK239"/>
  <c r="BK230"/>
  <c r="BK220"/>
  <c r="J209"/>
  <c r="J203"/>
  <c r="J193"/>
  <c r="BK185"/>
  <c r="BK160"/>
  <c r="J148"/>
  <c r="J131"/>
  <c r="BK285"/>
  <c r="BK264"/>
  <c r="J248"/>
  <c r="J228"/>
  <c r="J222"/>
  <c r="BK213"/>
  <c r="BK199"/>
  <c r="J180"/>
  <c r="J156"/>
  <c r="J145"/>
  <c r="J270"/>
  <c r="BK250"/>
  <c r="BK218"/>
  <c r="J199"/>
  <c r="BK187"/>
  <c r="BK174"/>
  <c r="J166"/>
  <c r="J150"/>
  <c r="J137"/>
  <c i="7" r="BK197"/>
  <c r="BK180"/>
  <c r="BK161"/>
  <c r="BK142"/>
  <c r="BK134"/>
  <c r="J199"/>
  <c r="BK169"/>
  <c r="BK163"/>
  <c r="J148"/>
  <c r="BK129"/>
  <c r="J212"/>
  <c r="BK203"/>
  <c r="BK182"/>
  <c r="BK171"/>
  <c r="J165"/>
  <c r="BK153"/>
  <c r="BK138"/>
  <c r="J125"/>
  <c r="J203"/>
  <c r="J193"/>
  <c r="J176"/>
  <c r="J150"/>
  <c i="8" r="BK269"/>
  <c r="BK259"/>
  <c r="BK245"/>
  <c r="J212"/>
  <c r="J190"/>
  <c r="J177"/>
  <c r="J265"/>
  <c r="J240"/>
  <c r="J231"/>
  <c r="BK225"/>
  <c r="J214"/>
  <c r="BK192"/>
  <c r="J171"/>
  <c r="BK161"/>
  <c r="J146"/>
  <c r="BK137"/>
  <c r="J259"/>
  <c r="J251"/>
  <c r="BK240"/>
  <c r="BK221"/>
  <c r="BK205"/>
  <c r="J196"/>
  <c r="BK188"/>
  <c r="J179"/>
  <c r="BK169"/>
  <c r="BK154"/>
  <c r="BK148"/>
  <c r="J137"/>
  <c r="BK131"/>
  <c r="J229"/>
  <c r="BK203"/>
  <c r="BK144"/>
  <c r="J131"/>
  <c i="9" r="J338"/>
  <c r="BK322"/>
  <c r="J302"/>
  <c r="BK295"/>
  <c r="J291"/>
  <c r="J283"/>
  <c r="BK266"/>
  <c r="J260"/>
  <c r="J240"/>
  <c r="J214"/>
  <c r="BK187"/>
  <c r="J170"/>
  <c r="BK343"/>
  <c r="J330"/>
  <c r="J287"/>
  <c r="BK269"/>
  <c r="J262"/>
  <c r="J233"/>
  <c r="J210"/>
  <c r="J195"/>
  <c r="J180"/>
  <c r="BK176"/>
  <c r="BK166"/>
  <c r="BK154"/>
  <c r="BK145"/>
  <c r="BK355"/>
  <c r="BK347"/>
  <c r="BK330"/>
  <c r="J316"/>
  <c r="BK293"/>
  <c r="BK279"/>
  <c r="BK273"/>
  <c r="J250"/>
  <c r="BK235"/>
  <c r="BK223"/>
  <c r="BK214"/>
  <c r="BK182"/>
  <c r="J154"/>
  <c r="J147"/>
  <c r="BK141"/>
  <c r="BK328"/>
  <c r="J299"/>
  <c r="BK285"/>
  <c r="J273"/>
  <c r="BK255"/>
  <c r="BK244"/>
  <c r="J227"/>
  <c r="BK216"/>
  <c r="J199"/>
  <c r="BK172"/>
  <c i="10" r="J236"/>
  <c r="BK220"/>
  <c r="BK196"/>
  <c r="BK190"/>
  <c r="J166"/>
  <c r="J138"/>
  <c r="J241"/>
  <c r="BK226"/>
  <c r="BK214"/>
  <c r="J185"/>
  <c r="J170"/>
  <c r="J162"/>
  <c r="BK128"/>
  <c r="BK245"/>
  <c r="BK232"/>
  <c r="J214"/>
  <c r="J190"/>
  <c r="BK170"/>
  <c r="BK162"/>
  <c r="BK156"/>
  <c r="J143"/>
  <c r="J130"/>
  <c r="BK208"/>
  <c r="BK193"/>
  <c r="BK172"/>
  <c r="J156"/>
  <c r="BK145"/>
  <c r="J128"/>
  <c i="2" r="BK215"/>
  <c r="BK198"/>
  <c r="BK180"/>
  <c r="BK157"/>
  <c r="BK138"/>
  <c r="J222"/>
  <c r="BK207"/>
  <c r="J198"/>
  <c r="J186"/>
  <c r="J174"/>
  <c r="BK167"/>
  <c r="J160"/>
  <c r="BK222"/>
  <c r="J215"/>
  <c r="BK186"/>
  <c r="J157"/>
  <c r="BK141"/>
  <c r="BK131"/>
  <c r="J163"/>
  <c r="BK147"/>
  <c r="J141"/>
  <c i="3" r="J794"/>
  <c r="BK784"/>
  <c r="J773"/>
  <c r="J763"/>
  <c r="BK753"/>
  <c r="BK745"/>
  <c r="BK728"/>
  <c r="J717"/>
  <c r="BK710"/>
  <c r="J693"/>
  <c r="J658"/>
  <c r="BK645"/>
  <c r="J619"/>
  <c r="BK614"/>
  <c r="BK596"/>
  <c r="BK585"/>
  <c r="J582"/>
  <c r="BK575"/>
  <c r="J571"/>
  <c r="J564"/>
  <c r="BK557"/>
  <c r="J554"/>
  <c r="BK541"/>
  <c r="BK532"/>
  <c r="J521"/>
  <c r="J512"/>
  <c r="BK507"/>
  <c r="BK498"/>
  <c r="J481"/>
  <c r="BK469"/>
  <c r="BK455"/>
  <c r="J445"/>
  <c r="BK440"/>
  <c r="BK432"/>
  <c r="BK419"/>
  <c r="J399"/>
  <c r="BK382"/>
  <c r="J377"/>
  <c r="BK355"/>
  <c r="J333"/>
  <c r="BK302"/>
  <c r="J292"/>
  <c r="J285"/>
  <c r="J274"/>
  <c r="BK259"/>
  <c r="J249"/>
  <c r="J231"/>
  <c r="J218"/>
  <c r="J180"/>
  <c r="BK157"/>
  <c r="J760"/>
  <c r="BK751"/>
  <c r="BK736"/>
  <c r="BK717"/>
  <c r="J700"/>
  <c r="BK686"/>
  <c r="BK669"/>
  <c r="BK651"/>
  <c r="BK631"/>
  <c r="BK611"/>
  <c r="BK604"/>
  <c r="J535"/>
  <c r="J479"/>
  <c r="BK463"/>
  <c r="J419"/>
  <c r="J387"/>
  <c r="J348"/>
  <c r="BK237"/>
  <c r="BK214"/>
  <c r="BK206"/>
  <c r="BK195"/>
  <c r="BK151"/>
  <c r="BK791"/>
  <c r="J784"/>
  <c r="BK773"/>
  <c r="J738"/>
  <c r="J731"/>
  <c r="J723"/>
  <c r="BK707"/>
  <c r="J686"/>
  <c r="J665"/>
  <c r="J653"/>
  <c r="J639"/>
  <c r="J621"/>
  <c r="J611"/>
  <c r="BK602"/>
  <c r="J592"/>
  <c r="BK550"/>
  <c r="J538"/>
  <c r="BK529"/>
  <c r="BK516"/>
  <c r="J507"/>
  <c r="J498"/>
  <c r="J489"/>
  <c r="J476"/>
  <c r="BK447"/>
  <c r="J432"/>
  <c r="J413"/>
  <c r="BK394"/>
  <c r="J382"/>
  <c r="J358"/>
  <c r="J336"/>
  <c r="J313"/>
  <c r="BK295"/>
  <c r="BK287"/>
  <c r="BK276"/>
  <c r="BK243"/>
  <c r="J222"/>
  <c r="BK216"/>
  <c r="BK199"/>
  <c r="BK180"/>
  <c r="BK166"/>
  <c r="J753"/>
  <c r="J704"/>
  <c r="J679"/>
  <c r="J645"/>
  <c r="J634"/>
  <c r="BK623"/>
  <c r="J429"/>
  <c r="BK391"/>
  <c r="BK375"/>
  <c r="J355"/>
  <c r="J339"/>
  <c r="J317"/>
  <c r="BK307"/>
  <c r="BK279"/>
  <c r="BK225"/>
  <c r="BK210"/>
  <c r="BK192"/>
  <c r="BK163"/>
  <c i="4" r="J144"/>
  <c r="J174"/>
  <c r="BK151"/>
  <c r="BK161"/>
  <c r="BK148"/>
  <c r="J165"/>
  <c i="5" r="BK157"/>
  <c r="BK129"/>
  <c i="6" r="BK191"/>
  <c r="J160"/>
  <c r="J152"/>
  <c r="J143"/>
  <c r="BK292"/>
  <c r="J258"/>
  <c r="J232"/>
  <c r="BK203"/>
  <c r="J185"/>
  <c r="BK176"/>
  <c r="BK168"/>
  <c r="BK154"/>
  <c r="J141"/>
  <c i="7" r="BK212"/>
  <c r="J173"/>
  <c r="BK159"/>
  <c r="BK136"/>
  <c r="BK201"/>
  <c r="J189"/>
  <c r="J161"/>
  <c r="BK144"/>
  <c r="J214"/>
  <c r="BK205"/>
  <c r="BK193"/>
  <c r="BK178"/>
  <c r="J169"/>
  <c r="BK155"/>
  <c r="BK146"/>
  <c r="BK127"/>
  <c r="J208"/>
  <c r="BK199"/>
  <c r="BK184"/>
  <c r="J171"/>
  <c r="J142"/>
  <c i="8" r="J269"/>
  <c r="J255"/>
  <c r="J243"/>
  <c r="J205"/>
  <c r="J188"/>
  <c r="J169"/>
  <c r="BK257"/>
  <c r="J234"/>
  <c r="J227"/>
  <c r="J216"/>
  <c r="BK196"/>
  <c r="BK182"/>
  <c r="J167"/>
  <c r="BK152"/>
  <c r="J133"/>
  <c r="BK253"/>
  <c r="J245"/>
  <c r="J225"/>
  <c r="BK214"/>
  <c r="J203"/>
  <c r="J192"/>
  <c r="J184"/>
  <c r="BK173"/>
  <c r="J161"/>
  <c r="BK156"/>
  <c r="BK146"/>
  <c r="BK135"/>
  <c r="BK243"/>
  <c r="BK231"/>
  <c r="J210"/>
  <c r="BK150"/>
  <c r="J135"/>
  <c i="9" r="BK340"/>
  <c r="J313"/>
  <c r="J285"/>
  <c r="J269"/>
  <c r="J257"/>
  <c r="BK229"/>
  <c r="BK212"/>
  <c r="BK185"/>
  <c r="J166"/>
  <c r="BK334"/>
  <c r="J322"/>
  <c r="J289"/>
  <c r="J277"/>
  <c r="J264"/>
  <c r="BK248"/>
  <c r="BK227"/>
  <c r="BK208"/>
  <c r="J187"/>
  <c r="BK174"/>
  <c r="BK160"/>
  <c r="J151"/>
  <c r="J143"/>
  <c r="J360"/>
  <c r="BK338"/>
  <c r="J332"/>
  <c r="J328"/>
  <c r="BK319"/>
  <c r="J306"/>
  <c r="BK297"/>
  <c r="BK281"/>
  <c r="BK253"/>
  <c r="BK238"/>
  <c r="BK231"/>
  <c r="J221"/>
  <c r="BK203"/>
  <c r="BK191"/>
  <c r="J164"/>
  <c r="J156"/>
  <c r="BK149"/>
  <c r="J336"/>
  <c r="J319"/>
  <c r="J304"/>
  <c r="BK283"/>
  <c r="BK271"/>
  <c r="J248"/>
  <c r="J246"/>
  <c r="J235"/>
  <c r="J225"/>
  <c r="BK201"/>
  <c r="J189"/>
  <c r="BK168"/>
  <c i="10" r="J245"/>
  <c r="BK234"/>
  <c r="BK228"/>
  <c r="J202"/>
  <c r="BK185"/>
  <c r="J158"/>
  <c r="BK134"/>
  <c r="BK249"/>
  <c r="BK222"/>
  <c r="J196"/>
  <c r="BK177"/>
  <c r="J168"/>
  <c r="J151"/>
  <c r="J132"/>
  <c r="BK241"/>
  <c r="J230"/>
  <c r="J218"/>
  <c r="BK205"/>
  <c r="J174"/>
  <c r="BK164"/>
  <c r="BK158"/>
  <c r="BK154"/>
  <c r="BK140"/>
  <c i="2" r="J202"/>
  <c r="BK190"/>
  <c r="J167"/>
  <c r="J147"/>
  <c r="BK135"/>
  <c r="BK218"/>
  <c r="BK202"/>
  <c r="J190"/>
  <c i="3" r="J525"/>
  <c r="BK466"/>
  <c r="BK426"/>
  <c r="BK406"/>
  <c r="BK372"/>
  <c r="BK256"/>
  <c r="BK228"/>
  <c r="J208"/>
  <c r="J204"/>
  <c r="BK189"/>
  <c r="J147"/>
  <c r="J781"/>
  <c r="J770"/>
  <c r="J733"/>
  <c r="J726"/>
  <c r="J720"/>
  <c r="BK676"/>
  <c r="BK656"/>
  <c r="J636"/>
  <c r="BK616"/>
  <c r="J604"/>
  <c r="J596"/>
  <c r="J589"/>
  <c r="J546"/>
  <c r="J532"/>
  <c r="J516"/>
  <c r="BK495"/>
  <c r="BK485"/>
  <c r="J466"/>
  <c r="BK445"/>
  <c r="BK415"/>
  <c r="J402"/>
  <c r="BK387"/>
  <c r="BK362"/>
  <c r="J342"/>
  <c r="BK333"/>
  <c r="J311"/>
  <c r="J295"/>
  <c r="BK285"/>
  <c r="BK274"/>
  <c r="BK265"/>
  <c r="J240"/>
  <c r="J220"/>
  <c r="J214"/>
  <c r="J192"/>
  <c r="J173"/>
  <c r="J163"/>
  <c r="J151"/>
  <c r="BK731"/>
  <c r="J669"/>
  <c r="J631"/>
  <c r="BK413"/>
  <c r="J385"/>
  <c r="J372"/>
  <c r="J351"/>
  <c r="BK342"/>
  <c r="J323"/>
  <c r="BK311"/>
  <c r="J305"/>
  <c r="J268"/>
  <c r="BK249"/>
  <c r="J212"/>
  <c r="J195"/>
  <c r="BK183"/>
  <c r="BK160"/>
  <c i="4" r="BK139"/>
  <c r="J157"/>
  <c r="J127"/>
  <c r="BK157"/>
  <c r="J139"/>
  <c r="BK135"/>
  <c i="5" r="J169"/>
  <c r="BK138"/>
  <c r="J154"/>
  <c r="J148"/>
  <c r="J146"/>
  <c r="J182"/>
  <c r="BK176"/>
  <c r="J163"/>
  <c r="BK154"/>
  <c r="J133"/>
  <c r="BK182"/>
  <c r="BK163"/>
  <c r="BK151"/>
  <c r="J138"/>
  <c i="6" r="J300"/>
  <c r="BK289"/>
  <c r="J274"/>
  <c r="BK268"/>
  <c r="J256"/>
  <c r="BK248"/>
  <c r="BK234"/>
  <c r="BK226"/>
  <c r="BK222"/>
  <c r="BK195"/>
  <c r="BK180"/>
  <c r="J176"/>
  <c r="J170"/>
  <c r="BK166"/>
  <c r="BK158"/>
  <c r="BK143"/>
  <c r="BK129"/>
  <c r="J303"/>
  <c r="J296"/>
  <c r="J285"/>
  <c r="BK281"/>
  <c r="BK272"/>
  <c r="J264"/>
  <c r="BK256"/>
  <c r="J243"/>
  <c r="J237"/>
  <c r="J218"/>
  <c r="J211"/>
  <c r="BK205"/>
  <c r="J201"/>
  <c r="BK182"/>
  <c r="BK156"/>
  <c r="J139"/>
  <c r="J133"/>
  <c r="BK287"/>
  <c r="BK266"/>
  <c r="J252"/>
  <c r="BK243"/>
  <c r="BK237"/>
  <c r="J220"/>
  <c r="BK209"/>
  <c r="BK193"/>
  <c r="J174"/>
  <c r="J158"/>
  <c r="BK148"/>
  <c r="BK139"/>
  <c r="J276"/>
  <c r="BK254"/>
  <c r="J226"/>
  <c r="BK211"/>
  <c r="J197"/>
  <c r="J182"/>
  <c r="J172"/>
  <c r="J162"/>
  <c r="BK145"/>
  <c r="BK131"/>
  <c i="7" r="BK186"/>
  <c r="J178"/>
  <c r="J155"/>
  <c r="J138"/>
  <c r="J129"/>
  <c r="BK195"/>
  <c r="J186"/>
  <c r="BK167"/>
  <c r="J146"/>
  <c r="J127"/>
  <c r="BK208"/>
  <c r="J195"/>
  <c r="BK189"/>
  <c r="BK176"/>
  <c r="J157"/>
  <c r="BK148"/>
  <c r="BK132"/>
  <c r="BK210"/>
  <c r="J201"/>
  <c r="J180"/>
  <c r="J163"/>
  <c r="J144"/>
  <c r="J136"/>
  <c i="8" r="BK265"/>
  <c r="J253"/>
  <c r="J218"/>
  <c r="J186"/>
  <c r="J175"/>
  <c r="BK167"/>
  <c r="BK255"/>
  <c r="J238"/>
  <c r="BK229"/>
  <c r="J221"/>
  <c r="BK199"/>
  <c r="BK186"/>
  <c r="BK175"/>
  <c r="J165"/>
  <c r="J156"/>
  <c r="BK142"/>
  <c r="J257"/>
  <c r="J247"/>
  <c r="J236"/>
  <c r="BK218"/>
  <c r="BK208"/>
  <c r="BK201"/>
  <c r="BK190"/>
  <c r="J182"/>
  <c r="BK171"/>
  <c r="BK159"/>
  <c r="J150"/>
  <c r="BK133"/>
  <c r="BK238"/>
  <c r="BK223"/>
  <c r="J208"/>
  <c r="BK163"/>
  <c r="J142"/>
  <c i="9" r="J351"/>
  <c r="J326"/>
  <c r="J310"/>
  <c r="J297"/>
  <c r="J293"/>
  <c r="BK277"/>
  <c r="BK262"/>
  <c r="J255"/>
  <c r="BK225"/>
  <c r="BK210"/>
  <c r="BK180"/>
  <c r="J347"/>
  <c r="BK336"/>
  <c r="BK313"/>
  <c r="BK304"/>
  <c r="J266"/>
  <c r="BK260"/>
  <c r="J238"/>
  <c r="J212"/>
  <c r="BK199"/>
  <c r="J182"/>
  <c r="J172"/>
  <c r="BK158"/>
  <c r="BK156"/>
  <c r="BK147"/>
  <c r="BK360"/>
  <c r="BK351"/>
  <c r="BK326"/>
  <c r="BK302"/>
  <c r="BK287"/>
  <c r="BK275"/>
  <c r="J271"/>
  <c r="BK242"/>
  <c r="J229"/>
  <c r="J218"/>
  <c r="J208"/>
  <c r="BK197"/>
  <c r="J176"/>
  <c r="J160"/>
  <c r="J145"/>
  <c r="J343"/>
  <c r="BK332"/>
  <c r="BK306"/>
  <c r="BK291"/>
  <c r="J281"/>
  <c r="BK257"/>
  <c r="J242"/>
  <c r="BK233"/>
  <c r="J223"/>
  <c r="J205"/>
  <c r="J197"/>
  <c r="J185"/>
  <c r="BK164"/>
  <c i="10" r="J243"/>
  <c r="J232"/>
  <c r="J205"/>
  <c r="J193"/>
  <c r="J147"/>
  <c r="BK130"/>
  <c r="BK239"/>
  <c r="J220"/>
  <c r="BK199"/>
  <c r="BK181"/>
  <c r="BK166"/>
  <c r="J140"/>
  <c r="BK243"/>
  <c r="J234"/>
  <c r="J224"/>
  <c r="BK211"/>
  <c r="BK188"/>
  <c r="BK168"/>
  <c r="BK149"/>
  <c r="BK138"/>
  <c r="J222"/>
  <c r="BK202"/>
  <c r="J188"/>
  <c r="J164"/>
  <c r="BK147"/>
  <c r="J134"/>
  <c i="2" r="BK225"/>
  <c r="J180"/>
  <c r="BK153"/>
  <c r="J138"/>
  <c r="BK171"/>
  <c r="BK150"/>
  <c r="BK144"/>
  <c r="J131"/>
  <c i="3" r="BK788"/>
  <c r="BK777"/>
  <c r="J766"/>
  <c r="BK757"/>
  <c r="J751"/>
  <c r="BK741"/>
  <c r="BK726"/>
  <c r="BK720"/>
  <c r="BK697"/>
  <c r="J683"/>
  <c r="J651"/>
  <c r="J628"/>
  <c r="J616"/>
  <c r="J598"/>
  <c r="BK589"/>
  <c r="BK582"/>
  <c r="J578"/>
  <c r="BK571"/>
  <c r="BK564"/>
  <c r="J561"/>
  <c r="BK554"/>
  <c r="J544"/>
  <c r="BK535"/>
  <c r="J529"/>
  <c r="BK519"/>
  <c r="BK510"/>
  <c r="BK504"/>
  <c r="J495"/>
  <c r="BK479"/>
  <c r="J463"/>
  <c r="J447"/>
  <c r="J436"/>
  <c r="J423"/>
  <c r="J410"/>
  <c r="J394"/>
  <c r="J380"/>
  <c r="BK358"/>
  <c r="BK323"/>
  <c r="BK317"/>
  <c r="BK300"/>
  <c r="J290"/>
  <c r="BK281"/>
  <c r="J271"/>
  <c r="J256"/>
  <c r="BK246"/>
  <c r="J228"/>
  <c r="J189"/>
  <c r="J166"/>
  <c r="BK154"/>
  <c r="J757"/>
  <c r="J745"/>
  <c r="BK733"/>
  <c r="J710"/>
  <c r="J697"/>
  <c r="BK679"/>
  <c r="BK665"/>
  <c r="J647"/>
  <c r="BK619"/>
  <c r="J602"/>
  <c r="J541"/>
  <c r="BK476"/>
  <c r="J451"/>
  <c r="J408"/>
  <c r="J362"/>
  <c r="BK253"/>
  <c r="J234"/>
  <c r="BK212"/>
  <c r="BK202"/>
  <c r="J176"/>
  <c r="BK523"/>
  <c r="BK512"/>
  <c r="J501"/>
  <c r="BK489"/>
  <c r="J472"/>
  <c r="J455"/>
  <c r="BK436"/>
  <c r="BK429"/>
  <c r="J406"/>
  <c r="BK385"/>
  <c r="BK345"/>
  <c r="J330"/>
  <c r="BK297"/>
  <c r="BK290"/>
  <c r="J279"/>
  <c r="BK271"/>
  <c r="J246"/>
  <c r="BK234"/>
  <c r="BK208"/>
  <c r="BK186"/>
  <c r="J169"/>
  <c r="J157"/>
  <c r="BK147"/>
  <c r="J690"/>
  <c r="J676"/>
  <c r="BK653"/>
  <c r="BK641"/>
  <c r="BK628"/>
  <c r="BK621"/>
  <c r="BK410"/>
  <c r="BK380"/>
  <c r="BK370"/>
  <c r="J345"/>
  <c r="BK330"/>
  <c r="J320"/>
  <c r="J300"/>
  <c r="J265"/>
  <c r="BK222"/>
  <c r="J216"/>
  <c r="J202"/>
  <c r="BK169"/>
  <c i="4" r="J148"/>
  <c r="BK130"/>
  <c r="J154"/>
  <c r="J130"/>
  <c r="BK174"/>
  <c r="BK154"/>
  <c r="BK127"/>
  <c i="5" r="BK178"/>
  <c r="BK143"/>
  <c r="BK173"/>
  <c r="BK166"/>
  <c r="BK160"/>
  <c r="J151"/>
  <c r="J129"/>
  <c r="BK169"/>
  <c r="J160"/>
  <c r="BK146"/>
  <c i="6" r="BK296"/>
  <c r="J292"/>
  <c r="J281"/>
  <c r="BK270"/>
  <c r="J260"/>
  <c r="BK252"/>
  <c r="BK241"/>
  <c r="BK232"/>
  <c r="J224"/>
  <c r="BK201"/>
  <c r="J187"/>
  <c r="BK141"/>
  <c r="J294"/>
  <c r="J278"/>
  <c r="BK274"/>
  <c r="J262"/>
  <c r="J250"/>
  <c r="J241"/>
  <c r="J234"/>
  <c r="BK228"/>
  <c r="J213"/>
  <c r="BK207"/>
  <c r="BK197"/>
  <c r="J191"/>
  <c r="J164"/>
  <c r="BK152"/>
  <c r="J135"/>
  <c r="J289"/>
  <c r="BK278"/>
  <c r="BK260"/>
  <c r="J239"/>
  <c r="BK224"/>
  <c r="BK216"/>
  <c r="J205"/>
  <c r="J189"/>
  <c r="BK170"/>
  <c r="J154"/>
  <c r="BK137"/>
  <c r="J268"/>
  <c r="J216"/>
  <c r="J195"/>
  <c r="BK178"/>
  <c r="BK164"/>
  <c r="BK135"/>
  <c r="J129"/>
  <c i="7" r="J182"/>
  <c r="J167"/>
  <c r="BK157"/>
  <c r="BK140"/>
  <c r="J132"/>
  <c r="J184"/>
  <c r="BK165"/>
  <c r="J140"/>
  <c r="BK214"/>
  <c r="J210"/>
  <c r="J197"/>
  <c r="BK191"/>
  <c r="BK173"/>
  <c r="J159"/>
  <c r="BK150"/>
  <c r="J134"/>
  <c r="J205"/>
  <c r="J191"/>
  <c r="J153"/>
  <c r="BK125"/>
  <c i="8" r="J261"/>
  <c r="BK247"/>
  <c r="BK227"/>
  <c r="J201"/>
  <c r="BK184"/>
  <c r="J173"/>
  <c r="J249"/>
  <c r="BK236"/>
  <c r="J223"/>
  <c r="BK212"/>
  <c r="BK194"/>
  <c r="BK179"/>
  <c r="J163"/>
  <c r="J154"/>
  <c r="J139"/>
  <c r="BK261"/>
  <c r="BK249"/>
  <c r="BK234"/>
  <c r="BK210"/>
  <c r="J194"/>
  <c r="BK177"/>
  <c r="BK165"/>
  <c r="J159"/>
  <c r="J152"/>
  <c r="J144"/>
  <c r="BK251"/>
  <c r="BK216"/>
  <c r="J199"/>
  <c r="J148"/>
  <c r="BK139"/>
  <c i="9" r="J349"/>
  <c r="BK316"/>
  <c r="BK299"/>
  <c r="BK289"/>
  <c r="BK264"/>
  <c r="J244"/>
  <c r="BK218"/>
  <c r="J201"/>
  <c r="J174"/>
  <c r="BK349"/>
  <c r="J324"/>
  <c r="BK310"/>
  <c r="J279"/>
  <c r="BK250"/>
  <c r="BK246"/>
  <c r="J216"/>
  <c r="BK205"/>
  <c r="J191"/>
  <c r="J168"/>
  <c r="J158"/>
  <c r="J149"/>
  <c r="J141"/>
  <c r="J355"/>
  <c r="J340"/>
  <c r="BK189"/>
  <c r="BK162"/>
  <c r="BK151"/>
  <c r="BK143"/>
  <c r="J334"/>
  <c r="BK324"/>
  <c r="J295"/>
  <c r="J275"/>
  <c r="J253"/>
  <c r="BK240"/>
  <c r="J231"/>
  <c r="BK221"/>
  <c r="J203"/>
  <c r="BK195"/>
  <c r="BK170"/>
  <c r="J162"/>
  <c i="10" r="J239"/>
  <c r="BK230"/>
  <c r="BK224"/>
  <c r="J172"/>
  <c r="J145"/>
  <c r="BK132"/>
  <c r="J228"/>
  <c r="BK218"/>
  <c r="BK174"/>
  <c r="J154"/>
  <c r="J136"/>
  <c r="J249"/>
  <c r="BK236"/>
  <c r="J226"/>
  <c r="J208"/>
  <c r="J181"/>
  <c r="BK160"/>
  <c r="BK151"/>
  <c r="BK136"/>
  <c r="J211"/>
  <c r="J199"/>
  <c r="J177"/>
  <c r="J160"/>
  <c r="J149"/>
  <c r="BK143"/>
  <c i="3" l="1" r="P146"/>
  <c r="P172"/>
  <c r="T198"/>
  <c r="P252"/>
  <c r="P329"/>
  <c r="BK366"/>
  <c r="J366"/>
  <c r="J106"/>
  <c r="R405"/>
  <c r="BK418"/>
  <c r="J418"/>
  <c r="J108"/>
  <c r="R462"/>
  <c r="BK484"/>
  <c r="J484"/>
  <c r="J114"/>
  <c r="BK515"/>
  <c r="J515"/>
  <c r="J115"/>
  <c r="R528"/>
  <c r="P549"/>
  <c r="BK607"/>
  <c r="J607"/>
  <c r="J118"/>
  <c r="BK716"/>
  <c r="J716"/>
  <c r="J119"/>
  <c r="BK744"/>
  <c r="J744"/>
  <c r="J120"/>
  <c r="BK756"/>
  <c r="J756"/>
  <c r="J121"/>
  <c r="BK769"/>
  <c r="J769"/>
  <c r="J122"/>
  <c r="R776"/>
  <c r="BK787"/>
  <c r="J787"/>
  <c r="J124"/>
  <c i="4" r="R126"/>
  <c r="R125"/>
  <c r="BK143"/>
  <c r="J143"/>
  <c r="J101"/>
  <c r="BK160"/>
  <c r="J160"/>
  <c r="J102"/>
  <c i="6" r="BK236"/>
  <c r="J236"/>
  <c r="J102"/>
  <c r="T236"/>
  <c r="R245"/>
  <c r="R280"/>
  <c r="BK299"/>
  <c r="J299"/>
  <c r="J106"/>
  <c i="7" r="BK124"/>
  <c r="J124"/>
  <c r="J98"/>
  <c r="BK131"/>
  <c r="J131"/>
  <c r="J99"/>
  <c r="BK152"/>
  <c r="J152"/>
  <c r="J100"/>
  <c r="BK188"/>
  <c r="J188"/>
  <c r="J101"/>
  <c r="P207"/>
  <c i="8" r="R141"/>
  <c r="R130"/>
  <c r="T158"/>
  <c r="P198"/>
  <c r="P181"/>
  <c r="P207"/>
  <c r="P220"/>
  <c r="BK233"/>
  <c r="J233"/>
  <c r="J104"/>
  <c r="BK242"/>
  <c r="J242"/>
  <c r="J105"/>
  <c i="9" r="P140"/>
  <c r="R153"/>
  <c r="P179"/>
  <c r="P184"/>
  <c r="R194"/>
  <c r="R207"/>
  <c r="T220"/>
  <c r="T237"/>
  <c r="P252"/>
  <c r="BK259"/>
  <c r="J259"/>
  <c r="J109"/>
  <c r="T268"/>
  <c r="T301"/>
  <c r="T309"/>
  <c r="T321"/>
  <c r="T342"/>
  <c i="10" r="R127"/>
  <c r="P142"/>
  <c r="R153"/>
  <c r="T184"/>
  <c r="P217"/>
  <c i="2" r="BK134"/>
  <c r="J134"/>
  <c r="J99"/>
  <c r="R134"/>
  <c r="R129"/>
  <c r="P170"/>
  <c r="BK197"/>
  <c r="J197"/>
  <c r="J105"/>
  <c r="T197"/>
  <c r="T184"/>
  <c r="BK210"/>
  <c r="J210"/>
  <c r="J107"/>
  <c r="T210"/>
  <c r="P221"/>
  <c i="3" r="R146"/>
  <c r="T172"/>
  <c r="R198"/>
  <c r="R239"/>
  <c r="T239"/>
  <c r="BK252"/>
  <c r="J252"/>
  <c r="J102"/>
  <c r="R329"/>
  <c r="R366"/>
  <c r="P405"/>
  <c r="P418"/>
  <c r="BK462"/>
  <c r="J462"/>
  <c r="J112"/>
  <c r="BK475"/>
  <c r="J475"/>
  <c r="J113"/>
  <c r="T475"/>
  <c r="T484"/>
  <c r="R515"/>
  <c r="BK528"/>
  <c r="J528"/>
  <c r="J116"/>
  <c r="R549"/>
  <c r="P607"/>
  <c r="P716"/>
  <c r="P744"/>
  <c r="T756"/>
  <c r="T769"/>
  <c r="P776"/>
  <c r="T787"/>
  <c i="4" r="T126"/>
  <c r="T125"/>
  <c r="P134"/>
  <c r="R143"/>
  <c r="R160"/>
  <c i="5" r="P125"/>
  <c r="R142"/>
  <c r="P162"/>
  <c r="BK172"/>
  <c r="J172"/>
  <c r="J102"/>
  <c r="R172"/>
  <c i="6" r="P128"/>
  <c r="T128"/>
  <c r="R147"/>
  <c r="P184"/>
  <c r="BK215"/>
  <c r="J215"/>
  <c r="J101"/>
  <c r="T215"/>
  <c r="R236"/>
  <c r="T245"/>
  <c r="P280"/>
  <c r="T299"/>
  <c r="T298"/>
  <c i="7" r="R124"/>
  <c r="T131"/>
  <c r="R152"/>
  <c r="R188"/>
  <c r="R207"/>
  <c i="8" r="T141"/>
  <c r="T130"/>
  <c r="R158"/>
  <c r="T198"/>
  <c r="T181"/>
  <c r="T207"/>
  <c r="R220"/>
  <c r="T233"/>
  <c r="T242"/>
  <c i="9" r="T140"/>
  <c r="P153"/>
  <c r="T179"/>
  <c r="T184"/>
  <c r="T194"/>
  <c r="P207"/>
  <c r="P220"/>
  <c r="R237"/>
  <c r="R252"/>
  <c r="P259"/>
  <c r="BK268"/>
  <c r="J268"/>
  <c r="J110"/>
  <c r="BK301"/>
  <c r="J301"/>
  <c r="J111"/>
  <c r="P309"/>
  <c r="BK321"/>
  <c r="J321"/>
  <c r="J114"/>
  <c r="R342"/>
  <c i="10" r="BK127"/>
  <c r="J127"/>
  <c r="J97"/>
  <c r="BK142"/>
  <c r="J142"/>
  <c r="J98"/>
  <c r="BK153"/>
  <c r="J153"/>
  <c r="J99"/>
  <c r="P184"/>
  <c r="T217"/>
  <c r="P238"/>
  <c i="2" r="T134"/>
  <c r="T129"/>
  <c r="T128"/>
  <c r="R170"/>
  <c r="R197"/>
  <c r="R184"/>
  <c r="R210"/>
  <c r="T221"/>
  <c i="3" r="BK146"/>
  <c r="J146"/>
  <c r="J98"/>
  <c r="BK172"/>
  <c r="J172"/>
  <c r="J99"/>
  <c r="BK198"/>
  <c r="J198"/>
  <c r="J100"/>
  <c r="BK239"/>
  <c r="J239"/>
  <c r="J101"/>
  <c r="T252"/>
  <c r="T329"/>
  <c r="T366"/>
  <c r="T405"/>
  <c r="T418"/>
  <c r="T462"/>
  <c r="R475"/>
  <c r="P484"/>
  <c r="T515"/>
  <c r="T528"/>
  <c r="T549"/>
  <c r="R607"/>
  <c r="R716"/>
  <c r="R744"/>
  <c r="P756"/>
  <c r="P769"/>
  <c r="BK776"/>
  <c r="J776"/>
  <c r="J123"/>
  <c r="P787"/>
  <c i="4" r="P126"/>
  <c r="P125"/>
  <c r="BK134"/>
  <c r="J134"/>
  <c r="J100"/>
  <c r="T134"/>
  <c r="T143"/>
  <c r="T160"/>
  <c i="5" r="R125"/>
  <c r="R124"/>
  <c r="R123"/>
  <c r="BK142"/>
  <c r="J142"/>
  <c r="J100"/>
  <c r="T142"/>
  <c r="R162"/>
  <c r="P172"/>
  <c i="6" r="BK128"/>
  <c r="J128"/>
  <c r="J98"/>
  <c r="BK147"/>
  <c r="J147"/>
  <c r="J99"/>
  <c r="T147"/>
  <c r="R184"/>
  <c r="P215"/>
  <c r="BK245"/>
  <c r="J245"/>
  <c r="J103"/>
  <c r="BK280"/>
  <c r="J280"/>
  <c r="J104"/>
  <c r="R299"/>
  <c r="R298"/>
  <c i="7" r="P124"/>
  <c r="P131"/>
  <c r="P152"/>
  <c r="P188"/>
  <c r="BK207"/>
  <c r="J207"/>
  <c r="J102"/>
  <c i="8" r="BK141"/>
  <c r="J141"/>
  <c r="J98"/>
  <c r="P158"/>
  <c r="R198"/>
  <c r="R181"/>
  <c r="R207"/>
  <c r="BK220"/>
  <c r="J220"/>
  <c r="J103"/>
  <c r="P233"/>
  <c r="R242"/>
  <c i="9" r="R140"/>
  <c r="R139"/>
  <c r="BK153"/>
  <c r="J153"/>
  <c r="J99"/>
  <c r="BK179"/>
  <c r="J179"/>
  <c r="J101"/>
  <c r="BK184"/>
  <c r="J184"/>
  <c r="J102"/>
  <c r="BK194"/>
  <c r="J194"/>
  <c r="J104"/>
  <c r="BK207"/>
  <c r="J207"/>
  <c r="J105"/>
  <c r="BK220"/>
  <c r="J220"/>
  <c r="J106"/>
  <c r="BK237"/>
  <c r="J237"/>
  <c r="J107"/>
  <c r="BK252"/>
  <c r="J252"/>
  <c r="J108"/>
  <c r="T259"/>
  <c r="R268"/>
  <c r="R301"/>
  <c r="R309"/>
  <c r="P321"/>
  <c r="P342"/>
  <c i="10" r="P127"/>
  <c r="P126"/>
  <c i="1" r="AU103"/>
  <c i="10" r="R142"/>
  <c r="P153"/>
  <c r="BK184"/>
  <c r="J184"/>
  <c r="J102"/>
  <c r="BK217"/>
  <c r="J217"/>
  <c r="J103"/>
  <c r="BK238"/>
  <c r="J238"/>
  <c r="J104"/>
  <c r="R238"/>
  <c i="2" r="P134"/>
  <c r="P129"/>
  <c r="P128"/>
  <c i="1" r="AU95"/>
  <c i="2" r="BK170"/>
  <c r="J170"/>
  <c r="J100"/>
  <c r="T170"/>
  <c r="P197"/>
  <c r="P184"/>
  <c r="P210"/>
  <c r="BK221"/>
  <c r="J221"/>
  <c r="J108"/>
  <c r="R221"/>
  <c i="3" r="T146"/>
  <c r="T145"/>
  <c r="R172"/>
  <c r="P198"/>
  <c r="P239"/>
  <c r="R252"/>
  <c r="BK329"/>
  <c r="J329"/>
  <c r="J103"/>
  <c r="P366"/>
  <c r="BK405"/>
  <c r="J405"/>
  <c r="J107"/>
  <c r="R418"/>
  <c r="P462"/>
  <c r="P475"/>
  <c r="R484"/>
  <c r="P515"/>
  <c r="P528"/>
  <c r="BK549"/>
  <c r="J549"/>
  <c r="J117"/>
  <c r="T607"/>
  <c r="T716"/>
  <c r="T744"/>
  <c r="R756"/>
  <c r="R769"/>
  <c r="T776"/>
  <c r="R787"/>
  <c i="4" r="BK126"/>
  <c r="J126"/>
  <c r="J98"/>
  <c r="R134"/>
  <c r="R133"/>
  <c r="P143"/>
  <c r="P160"/>
  <c i="5" r="BK125"/>
  <c r="J125"/>
  <c r="J98"/>
  <c r="T125"/>
  <c r="P142"/>
  <c r="BK162"/>
  <c r="J162"/>
  <c r="J101"/>
  <c r="T162"/>
  <c r="T172"/>
  <c i="6" r="R128"/>
  <c r="P147"/>
  <c r="BK184"/>
  <c r="J184"/>
  <c r="J100"/>
  <c r="T184"/>
  <c r="R215"/>
  <c r="P236"/>
  <c r="P245"/>
  <c r="T280"/>
  <c r="P299"/>
  <c r="P298"/>
  <c i="7" r="T124"/>
  <c r="R131"/>
  <c r="T152"/>
  <c r="T188"/>
  <c r="T207"/>
  <c i="8" r="P141"/>
  <c r="P130"/>
  <c r="P129"/>
  <c i="1" r="AU101"/>
  <c i="8" r="BK158"/>
  <c r="J158"/>
  <c r="J99"/>
  <c r="BK198"/>
  <c r="J198"/>
  <c r="J101"/>
  <c r="BK207"/>
  <c r="J207"/>
  <c r="J102"/>
  <c r="T220"/>
  <c r="R233"/>
  <c r="P242"/>
  <c i="9" r="BK140"/>
  <c r="J140"/>
  <c r="J98"/>
  <c r="T153"/>
  <c r="R179"/>
  <c r="R184"/>
  <c r="P194"/>
  <c r="T207"/>
  <c r="R220"/>
  <c r="P237"/>
  <c r="T252"/>
  <c r="R259"/>
  <c r="P268"/>
  <c r="P301"/>
  <c r="BK309"/>
  <c r="J309"/>
  <c r="J113"/>
  <c r="R321"/>
  <c r="BK342"/>
  <c r="J342"/>
  <c r="J115"/>
  <c i="10" r="T127"/>
  <c r="T142"/>
  <c r="T153"/>
  <c r="R184"/>
  <c r="R217"/>
  <c r="T238"/>
  <c i="8" r="BK130"/>
  <c r="BK264"/>
  <c r="J264"/>
  <c r="J107"/>
  <c r="BK268"/>
  <c r="J268"/>
  <c r="J109"/>
  <c i="10" r="BK248"/>
  <c r="J248"/>
  <c r="J106"/>
  <c i="2" r="BK185"/>
  <c r="J185"/>
  <c r="J102"/>
  <c i="3" r="BK450"/>
  <c r="J450"/>
  <c r="J109"/>
  <c r="BK454"/>
  <c r="J454"/>
  <c r="J110"/>
  <c r="BK457"/>
  <c r="J457"/>
  <c r="J111"/>
  <c i="5" r="BK137"/>
  <c r="J137"/>
  <c r="J99"/>
  <c i="10" r="BK176"/>
  <c r="J176"/>
  <c r="J100"/>
  <c r="BK180"/>
  <c r="J180"/>
  <c r="J101"/>
  <c i="2" r="BK130"/>
  <c r="J130"/>
  <c r="J98"/>
  <c r="BK193"/>
  <c r="J193"/>
  <c r="J104"/>
  <c i="5" r="BK181"/>
  <c r="J181"/>
  <c r="J103"/>
  <c i="9" r="BK359"/>
  <c r="BK358"/>
  <c r="J358"/>
  <c r="J117"/>
  <c i="2" r="BK189"/>
  <c r="J189"/>
  <c r="J103"/>
  <c r="BK206"/>
  <c r="J206"/>
  <c r="J106"/>
  <c i="3" r="BK361"/>
  <c r="J361"/>
  <c r="J104"/>
  <c i="4" r="BK169"/>
  <c r="J169"/>
  <c r="J103"/>
  <c r="BK173"/>
  <c r="J173"/>
  <c r="J104"/>
  <c i="8" r="J89"/>
  <c r="BK181"/>
  <c r="J181"/>
  <c r="J100"/>
  <c i="9" r="BK354"/>
  <c r="J354"/>
  <c r="J116"/>
  <c i="10" r="J120"/>
  <c r="BE128"/>
  <c r="BE130"/>
  <c r="BE134"/>
  <c r="BE136"/>
  <c r="BE138"/>
  <c r="BE143"/>
  <c r="BE145"/>
  <c r="BE147"/>
  <c r="BE149"/>
  <c r="BE151"/>
  <c r="BE160"/>
  <c r="BE162"/>
  <c r="BE164"/>
  <c r="BE168"/>
  <c r="BE170"/>
  <c r="BE188"/>
  <c r="BE196"/>
  <c r="BE214"/>
  <c r="BE222"/>
  <c r="BE224"/>
  <c r="BE228"/>
  <c i="9" r="BK139"/>
  <c r="J359"/>
  <c r="J118"/>
  <c i="10" r="E85"/>
  <c r="F123"/>
  <c r="BE132"/>
  <c r="BE166"/>
  <c r="BE172"/>
  <c r="BE174"/>
  <c r="BE190"/>
  <c r="BE193"/>
  <c r="BE199"/>
  <c r="BE205"/>
  <c r="BE211"/>
  <c r="BE218"/>
  <c r="BE234"/>
  <c r="BE239"/>
  <c r="BE241"/>
  <c r="F91"/>
  <c r="BE140"/>
  <c r="BE154"/>
  <c r="BE156"/>
  <c r="BE158"/>
  <c r="BE181"/>
  <c r="BE185"/>
  <c r="BE208"/>
  <c r="BE220"/>
  <c r="BE245"/>
  <c r="BE177"/>
  <c r="BE202"/>
  <c r="BE226"/>
  <c r="BE230"/>
  <c r="BE232"/>
  <c r="BE236"/>
  <c r="BE243"/>
  <c r="BE249"/>
  <c i="9" r="BE176"/>
  <c r="BE208"/>
  <c r="BE214"/>
  <c r="BE218"/>
  <c r="BE227"/>
  <c r="BE238"/>
  <c r="BE250"/>
  <c r="BE264"/>
  <c r="BE266"/>
  <c r="BE271"/>
  <c r="BE275"/>
  <c r="BE277"/>
  <c r="BE279"/>
  <c r="BE287"/>
  <c r="BE289"/>
  <c r="BE293"/>
  <c r="BE295"/>
  <c r="BE299"/>
  <c r="BE326"/>
  <c r="BE338"/>
  <c i="8" r="J130"/>
  <c r="J97"/>
  <c i="9" r="F134"/>
  <c r="BE145"/>
  <c r="BE147"/>
  <c r="BE156"/>
  <c r="BE158"/>
  <c r="BE168"/>
  <c r="BE174"/>
  <c r="BE185"/>
  <c r="BE199"/>
  <c r="BE212"/>
  <c r="BE240"/>
  <c r="BE248"/>
  <c r="BE255"/>
  <c r="BE260"/>
  <c r="BE262"/>
  <c r="BE283"/>
  <c r="BE313"/>
  <c r="BE316"/>
  <c r="BE334"/>
  <c r="BE347"/>
  <c r="BE349"/>
  <c r="BE351"/>
  <c r="BE355"/>
  <c r="BE360"/>
  <c r="F92"/>
  <c r="E128"/>
  <c r="J132"/>
  <c r="BE143"/>
  <c r="BE149"/>
  <c r="BE151"/>
  <c r="BE154"/>
  <c r="BE160"/>
  <c r="BE164"/>
  <c r="BE172"/>
  <c r="BE187"/>
  <c r="BE201"/>
  <c r="BE203"/>
  <c r="BE216"/>
  <c r="BE223"/>
  <c r="BE225"/>
  <c r="BE229"/>
  <c r="BE233"/>
  <c r="BE242"/>
  <c r="BE253"/>
  <c r="BE257"/>
  <c r="BE281"/>
  <c r="BE291"/>
  <c r="BE297"/>
  <c r="BE306"/>
  <c r="BE332"/>
  <c r="BE340"/>
  <c r="BE141"/>
  <c r="BE162"/>
  <c r="BE166"/>
  <c r="BE170"/>
  <c r="BE180"/>
  <c r="BE182"/>
  <c r="BE189"/>
  <c r="BE191"/>
  <c r="BE195"/>
  <c r="BE197"/>
  <c r="BE205"/>
  <c r="BE210"/>
  <c r="BE221"/>
  <c r="BE231"/>
  <c r="BE235"/>
  <c r="BE244"/>
  <c r="BE246"/>
  <c r="BE269"/>
  <c r="BE273"/>
  <c r="BE285"/>
  <c r="BE302"/>
  <c r="BE304"/>
  <c r="BE310"/>
  <c r="BE319"/>
  <c r="BE322"/>
  <c r="BE324"/>
  <c r="BE328"/>
  <c r="BE330"/>
  <c r="BE336"/>
  <c r="BE343"/>
  <c i="8" r="E119"/>
  <c r="F126"/>
  <c r="BE135"/>
  <c r="BE144"/>
  <c r="BE146"/>
  <c r="BE152"/>
  <c r="BE196"/>
  <c r="BE210"/>
  <c r="BE218"/>
  <c r="BE225"/>
  <c r="BE245"/>
  <c r="BE249"/>
  <c r="F91"/>
  <c r="BE133"/>
  <c r="BE137"/>
  <c r="BE142"/>
  <c r="BE154"/>
  <c r="BE156"/>
  <c r="BE159"/>
  <c r="BE161"/>
  <c r="BE163"/>
  <c r="BE165"/>
  <c r="BE179"/>
  <c r="BE182"/>
  <c r="BE186"/>
  <c r="BE190"/>
  <c r="BE214"/>
  <c r="BE227"/>
  <c r="BE236"/>
  <c r="BE251"/>
  <c r="BE131"/>
  <c r="BE139"/>
  <c r="BE148"/>
  <c r="BE150"/>
  <c r="BE167"/>
  <c r="BE171"/>
  <c r="BE175"/>
  <c r="BE177"/>
  <c r="BE192"/>
  <c r="BE194"/>
  <c r="BE199"/>
  <c r="BE203"/>
  <c r="BE208"/>
  <c r="BE229"/>
  <c r="BE238"/>
  <c r="BE240"/>
  <c r="BE247"/>
  <c r="BE255"/>
  <c r="BE261"/>
  <c r="BE169"/>
  <c r="BE173"/>
  <c r="BE184"/>
  <c r="BE188"/>
  <c r="BE201"/>
  <c r="BE205"/>
  <c r="BE212"/>
  <c r="BE216"/>
  <c r="BE221"/>
  <c r="BE223"/>
  <c r="BE231"/>
  <c r="BE234"/>
  <c r="BE243"/>
  <c r="BE253"/>
  <c r="BE257"/>
  <c r="BE259"/>
  <c r="BE265"/>
  <c r="BE269"/>
  <c i="7" r="J89"/>
  <c r="F118"/>
  <c r="BE127"/>
  <c r="BE146"/>
  <c r="BE155"/>
  <c r="BE161"/>
  <c r="BE163"/>
  <c r="BE167"/>
  <c r="BE169"/>
  <c r="BE186"/>
  <c r="BE195"/>
  <c r="BE203"/>
  <c r="F92"/>
  <c r="BE132"/>
  <c r="BE134"/>
  <c r="BE142"/>
  <c r="BE159"/>
  <c r="BE165"/>
  <c r="BE182"/>
  <c r="BE184"/>
  <c r="BE212"/>
  <c r="BE214"/>
  <c r="E112"/>
  <c r="BE136"/>
  <c r="BE140"/>
  <c r="BE148"/>
  <c r="BE157"/>
  <c r="BE173"/>
  <c r="BE178"/>
  <c r="BE189"/>
  <c r="BE197"/>
  <c r="BE208"/>
  <c r="BE210"/>
  <c r="BE125"/>
  <c r="BE129"/>
  <c r="BE138"/>
  <c r="BE144"/>
  <c r="BE150"/>
  <c r="BE153"/>
  <c r="BE171"/>
  <c r="BE176"/>
  <c r="BE180"/>
  <c r="BE191"/>
  <c r="BE193"/>
  <c r="BE199"/>
  <c r="BE201"/>
  <c r="BE205"/>
  <c i="6" r="J89"/>
  <c r="BE135"/>
  <c r="BE158"/>
  <c r="BE166"/>
  <c r="BE170"/>
  <c r="BE172"/>
  <c r="BE176"/>
  <c r="BE178"/>
  <c r="BE185"/>
  <c r="BE195"/>
  <c r="BE201"/>
  <c r="BE207"/>
  <c r="BE211"/>
  <c r="BE216"/>
  <c r="BE222"/>
  <c r="BE226"/>
  <c r="BE232"/>
  <c r="BE239"/>
  <c r="BE241"/>
  <c r="BE258"/>
  <c r="BE260"/>
  <c r="BE278"/>
  <c r="F92"/>
  <c r="BE131"/>
  <c r="BE133"/>
  <c r="BE148"/>
  <c r="BE150"/>
  <c r="BE152"/>
  <c r="BE154"/>
  <c r="BE168"/>
  <c r="BE182"/>
  <c r="BE189"/>
  <c r="BE191"/>
  <c r="BE193"/>
  <c r="BE228"/>
  <c r="BE234"/>
  <c r="BE237"/>
  <c r="BE243"/>
  <c r="BE246"/>
  <c r="BE252"/>
  <c r="BE254"/>
  <c r="BE264"/>
  <c r="BE268"/>
  <c r="BE272"/>
  <c r="BE276"/>
  <c r="BE281"/>
  <c r="BE289"/>
  <c r="BE296"/>
  <c r="F91"/>
  <c r="E116"/>
  <c r="BE129"/>
  <c r="BE139"/>
  <c r="BE141"/>
  <c r="BE143"/>
  <c r="BE160"/>
  <c r="BE162"/>
  <c r="BE187"/>
  <c r="BE197"/>
  <c r="BE199"/>
  <c r="BE209"/>
  <c r="BE213"/>
  <c r="BE220"/>
  <c r="BE224"/>
  <c r="BE230"/>
  <c r="BE248"/>
  <c r="BE250"/>
  <c r="BE266"/>
  <c r="BE270"/>
  <c r="BE287"/>
  <c r="BE294"/>
  <c r="BE300"/>
  <c r="BE303"/>
  <c r="BE137"/>
  <c r="BE145"/>
  <c r="BE156"/>
  <c r="BE164"/>
  <c r="BE174"/>
  <c r="BE180"/>
  <c r="BE203"/>
  <c r="BE205"/>
  <c r="BE218"/>
  <c r="BE256"/>
  <c r="BE262"/>
  <c r="BE274"/>
  <c r="BE283"/>
  <c r="BE285"/>
  <c r="BE292"/>
  <c i="5" r="E85"/>
  <c r="J117"/>
  <c r="BE126"/>
  <c r="BE143"/>
  <c r="BE154"/>
  <c r="F120"/>
  <c r="BE129"/>
  <c r="BE146"/>
  <c r="BE166"/>
  <c r="F91"/>
  <c r="BE133"/>
  <c r="BE138"/>
  <c r="BE148"/>
  <c r="BE151"/>
  <c r="BE157"/>
  <c r="BE169"/>
  <c r="BE178"/>
  <c r="BE182"/>
  <c r="BE160"/>
  <c r="BE163"/>
  <c r="BE173"/>
  <c r="BE176"/>
  <c i="4" r="F92"/>
  <c r="J118"/>
  <c r="BE127"/>
  <c r="BE148"/>
  <c r="F91"/>
  <c r="BE139"/>
  <c r="BE174"/>
  <c r="E85"/>
  <c r="BE130"/>
  <c r="BE135"/>
  <c r="BE144"/>
  <c r="BE151"/>
  <c r="BE154"/>
  <c r="BE157"/>
  <c r="BE161"/>
  <c r="BE165"/>
  <c r="BE170"/>
  <c i="3" r="E85"/>
  <c r="F91"/>
  <c r="F141"/>
  <c r="BE147"/>
  <c r="BE154"/>
  <c r="BE183"/>
  <c r="BE186"/>
  <c r="BE189"/>
  <c r="BE195"/>
  <c r="BE204"/>
  <c r="BE208"/>
  <c r="BE216"/>
  <c r="BE218"/>
  <c r="BE231"/>
  <c r="BE237"/>
  <c r="BE243"/>
  <c r="BE249"/>
  <c r="BE262"/>
  <c r="BE268"/>
  <c r="BE274"/>
  <c r="BE276"/>
  <c r="BE281"/>
  <c r="BE285"/>
  <c r="BE295"/>
  <c r="BE297"/>
  <c r="BE305"/>
  <c r="BE307"/>
  <c r="BE311"/>
  <c r="BE320"/>
  <c r="BE336"/>
  <c r="BE339"/>
  <c r="BE345"/>
  <c r="BE358"/>
  <c r="BE362"/>
  <c r="BE385"/>
  <c r="BE399"/>
  <c r="BE402"/>
  <c r="BE406"/>
  <c r="BE432"/>
  <c r="BE621"/>
  <c r="BE631"/>
  <c r="BE639"/>
  <c r="BE656"/>
  <c r="BE662"/>
  <c r="BE676"/>
  <c r="BE686"/>
  <c r="BE693"/>
  <c r="BE710"/>
  <c r="BE741"/>
  <c r="BE748"/>
  <c r="BE169"/>
  <c r="BE199"/>
  <c r="BE202"/>
  <c r="BE206"/>
  <c r="BE210"/>
  <c r="BE212"/>
  <c r="BE222"/>
  <c r="BE228"/>
  <c r="BE246"/>
  <c r="BE253"/>
  <c r="BE256"/>
  <c r="BE265"/>
  <c r="BE302"/>
  <c r="BE317"/>
  <c r="BE323"/>
  <c r="BE348"/>
  <c r="BE351"/>
  <c r="BE367"/>
  <c r="BE372"/>
  <c r="BE377"/>
  <c r="BE391"/>
  <c r="BE419"/>
  <c r="BE423"/>
  <c r="BE426"/>
  <c r="BE434"/>
  <c r="BE442"/>
  <c r="BE463"/>
  <c r="BE466"/>
  <c r="BE476"/>
  <c r="BE481"/>
  <c r="BE495"/>
  <c r="BE498"/>
  <c r="BE510"/>
  <c r="BE512"/>
  <c r="BE516"/>
  <c r="BE535"/>
  <c r="BE596"/>
  <c r="BE608"/>
  <c r="BE614"/>
  <c r="BE619"/>
  <c r="BE628"/>
  <c r="BE651"/>
  <c r="BE697"/>
  <c r="BE700"/>
  <c r="BE717"/>
  <c r="BE720"/>
  <c r="BE728"/>
  <c r="BE736"/>
  <c r="BE738"/>
  <c r="BE745"/>
  <c r="BE751"/>
  <c r="BE757"/>
  <c r="BE760"/>
  <c r="BE763"/>
  <c r="BE766"/>
  <c r="BE777"/>
  <c r="BE784"/>
  <c r="BE788"/>
  <c r="BE791"/>
  <c r="BE794"/>
  <c r="J138"/>
  <c r="BE157"/>
  <c r="BE160"/>
  <c r="BE166"/>
  <c r="BE176"/>
  <c r="BE180"/>
  <c r="BE192"/>
  <c r="BE355"/>
  <c r="BE380"/>
  <c r="BE382"/>
  <c r="BE394"/>
  <c r="BE408"/>
  <c r="BE413"/>
  <c r="BE429"/>
  <c r="BE455"/>
  <c r="BE469"/>
  <c r="BE472"/>
  <c r="BE529"/>
  <c r="BE546"/>
  <c r="BE616"/>
  <c r="BE623"/>
  <c r="BE625"/>
  <c r="BE634"/>
  <c r="BE641"/>
  <c r="BE645"/>
  <c r="BE653"/>
  <c r="BE658"/>
  <c r="BE665"/>
  <c r="BE669"/>
  <c r="BE707"/>
  <c r="BE713"/>
  <c r="BE753"/>
  <c r="BE773"/>
  <c r="BE151"/>
  <c r="BE163"/>
  <c r="BE173"/>
  <c r="BE214"/>
  <c r="BE220"/>
  <c r="BE225"/>
  <c r="BE234"/>
  <c r="BE240"/>
  <c r="BE259"/>
  <c r="BE271"/>
  <c r="BE279"/>
  <c r="BE287"/>
  <c r="BE290"/>
  <c r="BE292"/>
  <c r="BE300"/>
  <c r="BE313"/>
  <c r="BE326"/>
  <c r="BE330"/>
  <c r="BE333"/>
  <c r="BE342"/>
  <c r="BE370"/>
  <c r="BE375"/>
  <c r="BE387"/>
  <c r="BE397"/>
  <c r="BE410"/>
  <c r="BE415"/>
  <c r="BE436"/>
  <c r="BE440"/>
  <c r="BE445"/>
  <c r="BE447"/>
  <c r="BE451"/>
  <c r="BE458"/>
  <c r="BE479"/>
  <c r="BE485"/>
  <c r="BE489"/>
  <c r="BE491"/>
  <c r="BE501"/>
  <c r="BE504"/>
  <c r="BE507"/>
  <c r="BE519"/>
  <c r="BE521"/>
  <c r="BE523"/>
  <c r="BE525"/>
  <c r="BE532"/>
  <c r="BE538"/>
  <c r="BE541"/>
  <c r="BE544"/>
  <c r="BE550"/>
  <c r="BE554"/>
  <c r="BE557"/>
  <c r="BE561"/>
  <c r="BE564"/>
  <c r="BE568"/>
  <c r="BE571"/>
  <c r="BE575"/>
  <c r="BE578"/>
  <c r="BE582"/>
  <c r="BE585"/>
  <c r="BE589"/>
  <c r="BE592"/>
  <c r="BE598"/>
  <c r="BE602"/>
  <c r="BE604"/>
  <c r="BE611"/>
  <c r="BE636"/>
  <c r="BE647"/>
  <c r="BE672"/>
  <c r="BE679"/>
  <c r="BE683"/>
  <c r="BE690"/>
  <c r="BE704"/>
  <c r="BE723"/>
  <c r="BE726"/>
  <c r="BE731"/>
  <c r="BE733"/>
  <c r="BE770"/>
  <c r="BE781"/>
  <c i="2" r="F91"/>
  <c r="E118"/>
  <c r="BE153"/>
  <c r="BE160"/>
  <c r="BE174"/>
  <c r="BE177"/>
  <c r="F92"/>
  <c r="BE157"/>
  <c r="BE171"/>
  <c r="BE194"/>
  <c r="BE207"/>
  <c r="BE218"/>
  <c r="J89"/>
  <c r="BE141"/>
  <c r="BE147"/>
  <c r="BE163"/>
  <c r="BE180"/>
  <c r="BE215"/>
  <c r="BE222"/>
  <c r="BE131"/>
  <c r="BE135"/>
  <c r="BE138"/>
  <c r="BE144"/>
  <c r="BE150"/>
  <c r="BE167"/>
  <c r="BE186"/>
  <c r="BE190"/>
  <c r="BE198"/>
  <c r="BE202"/>
  <c r="BE211"/>
  <c r="BE225"/>
  <c r="F34"/>
  <c i="1" r="BA95"/>
  <c i="2" r="J34"/>
  <c i="1" r="AW95"/>
  <c i="3" r="F37"/>
  <c i="1" r="BD96"/>
  <c i="3" r="J34"/>
  <c i="1" r="AW96"/>
  <c i="4" r="F35"/>
  <c i="1" r="BB97"/>
  <c i="5" r="F36"/>
  <c i="1" r="BC98"/>
  <c i="5" r="F37"/>
  <c i="1" r="BD98"/>
  <c i="6" r="F35"/>
  <c i="1" r="BB99"/>
  <c i="7" r="F35"/>
  <c i="1" r="BB100"/>
  <c i="7" r="J34"/>
  <c i="1" r="AW100"/>
  <c i="8" r="F34"/>
  <c i="1" r="BA101"/>
  <c i="8" r="F37"/>
  <c i="1" r="BD101"/>
  <c i="9" r="J34"/>
  <c i="1" r="AW102"/>
  <c i="9" r="F34"/>
  <c i="1" r="BA102"/>
  <c i="10" r="F37"/>
  <c i="1" r="BD103"/>
  <c i="10" r="F34"/>
  <c i="1" r="BA103"/>
  <c i="2" r="F37"/>
  <c i="1" r="BD95"/>
  <c i="3" r="F36"/>
  <c i="1" r="BC96"/>
  <c i="4" r="F34"/>
  <c i="1" r="BA97"/>
  <c i="4" r="F36"/>
  <c i="1" r="BC97"/>
  <c i="5" r="F35"/>
  <c i="1" r="BB98"/>
  <c i="6" r="J34"/>
  <c i="1" r="AW99"/>
  <c i="7" r="F36"/>
  <c i="1" r="BC100"/>
  <c i="7" r="F34"/>
  <c i="1" r="BA100"/>
  <c i="8" r="F35"/>
  <c i="1" r="BB101"/>
  <c i="2" r="F35"/>
  <c i="1" r="BB95"/>
  <c i="3" r="F34"/>
  <c i="1" r="BA96"/>
  <c i="4" r="F37"/>
  <c i="1" r="BD97"/>
  <c i="5" r="F34"/>
  <c i="1" r="BA98"/>
  <c i="6" r="F37"/>
  <c i="1" r="BD99"/>
  <c i="6" r="F36"/>
  <c i="1" r="BC99"/>
  <c i="8" r="J34"/>
  <c i="1" r="AW101"/>
  <c i="9" r="F36"/>
  <c i="1" r="BC102"/>
  <c i="9" r="F35"/>
  <c i="1" r="BB102"/>
  <c i="10" r="J34"/>
  <c i="1" r="AW103"/>
  <c i="2" r="F36"/>
  <c i="1" r="BC95"/>
  <c i="3" r="F35"/>
  <c i="1" r="BB96"/>
  <c i="4" r="J34"/>
  <c i="1" r="AW97"/>
  <c i="5" r="J34"/>
  <c i="1" r="AW98"/>
  <c i="6" r="F34"/>
  <c i="1" r="BA99"/>
  <c i="7" r="F37"/>
  <c i="1" r="BD100"/>
  <c i="8" r="F36"/>
  <c i="1" r="BC101"/>
  <c i="9" r="F37"/>
  <c i="1" r="BD102"/>
  <c i="10" r="F36"/>
  <c i="1" r="BC103"/>
  <c i="10" r="F35"/>
  <c i="1" r="BB103"/>
  <c i="2" l="1" r="R128"/>
  <c i="8" r="R129"/>
  <c r="T129"/>
  <c i="3" r="P365"/>
  <c i="7" r="P123"/>
  <c r="P122"/>
  <c i="1" r="AU100"/>
  <c i="3" r="T365"/>
  <c i="6" r="P127"/>
  <c r="P126"/>
  <c i="1" r="AU99"/>
  <c i="9" r="R178"/>
  <c r="R138"/>
  <c i="4" r="T133"/>
  <c r="P133"/>
  <c i="10" r="R126"/>
  <c i="9" r="P178"/>
  <c r="P139"/>
  <c i="10" r="T126"/>
  <c i="6" r="R127"/>
  <c r="R126"/>
  <c i="5" r="T124"/>
  <c r="T123"/>
  <c i="3" r="T144"/>
  <c i="9" r="R308"/>
  <c i="4" r="P124"/>
  <c i="1" r="AU97"/>
  <c i="9" r="T193"/>
  <c i="7" r="R123"/>
  <c r="R122"/>
  <c i="5" r="P124"/>
  <c r="P123"/>
  <c i="1" r="AU98"/>
  <c i="3" r="R365"/>
  <c r="R145"/>
  <c i="9" r="T308"/>
  <c i="4" r="R124"/>
  <c i="3" r="P145"/>
  <c r="P144"/>
  <c i="1" r="AU96"/>
  <c i="9" r="P193"/>
  <c i="7" r="T123"/>
  <c r="T122"/>
  <c i="9" r="P308"/>
  <c r="T178"/>
  <c r="T139"/>
  <c r="T138"/>
  <c i="6" r="T127"/>
  <c r="T126"/>
  <c i="4" r="T124"/>
  <c i="9" r="R193"/>
  <c i="3" r="BK145"/>
  <c r="J145"/>
  <c r="J97"/>
  <c i="8" r="BK267"/>
  <c r="J267"/>
  <c r="J108"/>
  <c i="9" r="BK193"/>
  <c r="J193"/>
  <c r="J103"/>
  <c i="2" r="BK184"/>
  <c r="J184"/>
  <c r="J101"/>
  <c i="3" r="BK365"/>
  <c r="J365"/>
  <c r="J105"/>
  <c i="5" r="BK124"/>
  <c r="J124"/>
  <c r="J97"/>
  <c i="9" r="BK178"/>
  <c r="J178"/>
  <c r="J100"/>
  <c r="BK308"/>
  <c r="J308"/>
  <c r="J112"/>
  <c i="2" r="BK129"/>
  <c r="J129"/>
  <c r="J97"/>
  <c i="4" r="BK125"/>
  <c r="J125"/>
  <c r="J97"/>
  <c i="6" r="BK298"/>
  <c r="J298"/>
  <c r="J105"/>
  <c i="7" r="BK123"/>
  <c r="J123"/>
  <c r="J97"/>
  <c i="8" r="BK263"/>
  <c r="J263"/>
  <c r="J106"/>
  <c i="10" r="BK247"/>
  <c r="J247"/>
  <c r="J105"/>
  <c i="4" r="BK133"/>
  <c r="J133"/>
  <c r="J99"/>
  <c i="6" r="BK127"/>
  <c r="J127"/>
  <c r="J97"/>
  <c i="9" r="J139"/>
  <c r="J97"/>
  <c i="2" r="F33"/>
  <c i="1" r="AZ95"/>
  <c i="4" r="J33"/>
  <c i="1" r="AV97"/>
  <c r="AT97"/>
  <c i="5" r="J33"/>
  <c i="1" r="AV98"/>
  <c r="AT98"/>
  <c i="6" r="F33"/>
  <c i="1" r="AZ99"/>
  <c i="7" r="F33"/>
  <c i="1" r="AZ100"/>
  <c i="8" r="F33"/>
  <c i="1" r="AZ101"/>
  <c i="9" r="J33"/>
  <c i="1" r="AV102"/>
  <c r="AT102"/>
  <c r="BB94"/>
  <c r="AX94"/>
  <c r="BA94"/>
  <c r="AW94"/>
  <c r="AK30"/>
  <c i="2" r="J33"/>
  <c i="1" r="AV95"/>
  <c r="AT95"/>
  <c i="4" r="F33"/>
  <c i="1" r="AZ97"/>
  <c i="5" r="F33"/>
  <c i="1" r="AZ98"/>
  <c i="6" r="J33"/>
  <c i="1" r="AV99"/>
  <c r="AT99"/>
  <c i="7" r="J33"/>
  <c i="1" r="AV100"/>
  <c r="AT100"/>
  <c r="BC94"/>
  <c r="AY94"/>
  <c i="3" r="F33"/>
  <c i="1" r="AZ96"/>
  <c i="8" r="J33"/>
  <c i="1" r="AV101"/>
  <c r="AT101"/>
  <c i="9" r="F33"/>
  <c i="1" r="AZ102"/>
  <c i="10" r="F33"/>
  <c i="1" r="AZ103"/>
  <c r="BD94"/>
  <c r="W33"/>
  <c i="3" r="J33"/>
  <c i="1" r="AV96"/>
  <c r="AT96"/>
  <c i="10" r="J33"/>
  <c i="1" r="AV103"/>
  <c r="AT103"/>
  <c i="3" l="1" r="R144"/>
  <c i="9" r="P138"/>
  <c i="1" r="AU102"/>
  <c i="8" r="BK129"/>
  <c r="J129"/>
  <c r="J96"/>
  <c i="10" r="BK126"/>
  <c r="J126"/>
  <c i="3" r="BK144"/>
  <c r="J144"/>
  <c r="J96"/>
  <c i="6" r="BK126"/>
  <c r="J126"/>
  <c i="9" r="BK138"/>
  <c r="J138"/>
  <c r="J96"/>
  <c i="4" r="BK124"/>
  <c r="J124"/>
  <c r="J96"/>
  <c i="5" r="BK123"/>
  <c r="J123"/>
  <c r="J96"/>
  <c i="2" r="BK128"/>
  <c r="J128"/>
  <c r="J96"/>
  <c i="7" r="BK122"/>
  <c r="J122"/>
  <c r="J96"/>
  <c i="1" r="AU94"/>
  <c i="6" r="J30"/>
  <c i="1" r="AG99"/>
  <c r="W32"/>
  <c i="10" r="J30"/>
  <c i="1" r="AG103"/>
  <c r="W30"/>
  <c r="W31"/>
  <c r="AZ94"/>
  <c r="W29"/>
  <c i="10" l="1" r="J39"/>
  <c i="6" r="J39"/>
  <c r="J96"/>
  <c i="10" r="J96"/>
  <c i="1" r="AN99"/>
  <c r="AN103"/>
  <c i="9" r="J30"/>
  <c i="1" r="AG102"/>
  <c i="3" r="J30"/>
  <c i="1" r="AG96"/>
  <c r="AV94"/>
  <c r="AK29"/>
  <c i="4" r="J30"/>
  <c i="1" r="AG97"/>
  <c i="8" r="J30"/>
  <c i="1" r="AG101"/>
  <c i="2" r="J30"/>
  <c i="1" r="AG95"/>
  <c i="7" r="J30"/>
  <c i="1" r="AG100"/>
  <c i="5" r="J30"/>
  <c i="1" r="AG98"/>
  <c i="5" l="1" r="J39"/>
  <c i="8" r="J39"/>
  <c i="7" r="J39"/>
  <c i="4" r="J39"/>
  <c i="9" r="J39"/>
  <c i="1" r="AN102"/>
  <c i="3" r="J39"/>
  <c i="2" r="J39"/>
  <c i="1" r="AN97"/>
  <c r="AN98"/>
  <c r="AN95"/>
  <c r="AN100"/>
  <c r="AN101"/>
  <c r="AN96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<sst xmlns="http://schemas.openxmlformats.org/spreadsheetml/2006/main">
  <si>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</si>
  <si>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</si>
  <si>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</si>
  <si>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</si>
  <si>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</si>
  <si>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{655e0c33-21ec-4144-9a46-5391149ffb21}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</si>
  <si>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</si>
  <si>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</si>
  <si>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</si>
  <si>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</si>
  <si>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</si>
  <si>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</si>
  <si>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</si>
  <si>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</si>
  <si>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BR030422V4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</si>
  <si>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</si>
  <si>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</si>
  <si>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CNC centrum a Svářečská škola v SOU NOvé Strašecí</t>
  </si>
  <si>
    <t>KSO:</t>
  </si>
  <si>
    <t>CC-CZ:</t>
  </si>
  <si>
    <t>Místo:</t>
  </si>
  <si>
    <t>Sportovní 1135</t>
  </si>
  <si>
    <t>Datum:</t>
  </si>
  <si>
    <t>2. 3. 2022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</si>
  <si>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</si>
  <si>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</si>
  <si>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</si>
  <si>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</si>
  <si>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</si>
  <si>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</si>
  <si>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</si>
  <si>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09098569</t>
  </si>
  <si>
    <t>Studio PHX s.r.o.Ondříčkova 384/33, Praha 3 Žižkov</t>
  </si>
  <si>
    <t>True</t>
  </si>
  <si>
    <t>Zpracovatel:</t>
  </si>
  <si>
    <t>66403293</t>
  </si>
  <si>
    <t xml:space="preserve">Ing. Jan Brožek </t>
  </si>
  <si>
    <t>Poznámka:</t>
  </si>
  <si>
    <t xml:space="preserve">Rozpočet zahrnuje profese Elektro, ZTI , ÚT, VZT podle podkladů , předaných projektanty uvedených profesí.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</si>
  <si>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</si>
  <si>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</si>
  <si>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</si>
  <si>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</si>
  <si>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</si>
  <si>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</si>
  <si>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</si>
  <si>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</si>
  <si>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</si>
  <si>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</si>
  <si>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</si>
  <si>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</si>
  <si>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</si>
  <si>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</si>
  <si>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</si>
  <si>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</si>
  <si>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</si>
  <si>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</si>
  <si>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</si>
  <si>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</si>
  <si>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</si>
  <si>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</si>
  <si>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</si>
  <si>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</si>
  <si>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</si>
  <si>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</si>
  <si>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</si>
  <si>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</si>
  <si>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</si>
  <si>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</si>
  <si>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</si>
  <si>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</si>
  <si>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</si>
  <si>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</si>
  <si>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</si>
  <si>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</si>
  <si>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</si>
  <si>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</si>
  <si>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</si>
  <si>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</si>
  <si>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</si>
  <si>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</si>
  <si>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</si>
  <si>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</si>
  <si>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</si>
  <si>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</si>
  <si>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Bourání</t>
  </si>
  <si>
    <t>STA</t>
  </si>
  <si>
    <t>1</t>
  </si>
  <si>
    <t>{74540200-e176-461f-bfa7-7122a5be0bcd}</t>
  </si>
  <si>
    <t>2</t>
  </si>
  <si>
    <t>02</t>
  </si>
  <si>
    <t>Stavební úpravy</t>
  </si>
  <si>
    <t>{c48aa089-ef91-4bc3-8926-3edcbbf9c15a}</t>
  </si>
  <si>
    <t>03</t>
  </si>
  <si>
    <t>VRN</t>
  </si>
  <si>
    <t>{9a2b7bd2-9a0c-4a52-9617-f5a2e9c008ab}</t>
  </si>
  <si>
    <t>04</t>
  </si>
  <si>
    <t>Zpevnění plochy</t>
  </si>
  <si>
    <t>{baf1b96e-8d47-45f7-a036-ad5bceb51b47}</t>
  </si>
  <si>
    <t>05a</t>
  </si>
  <si>
    <t>Silnoproudé instalace</t>
  </si>
  <si>
    <t>{072d42dd-53e9-439b-a1ed-471fbc4013ae}</t>
  </si>
  <si>
    <t>05b</t>
  </si>
  <si>
    <t>Slaboproudé instalace</t>
  </si>
  <si>
    <t>{ac87edd7-60d9-4657-9d81-186df26b9823}</t>
  </si>
  <si>
    <t>06</t>
  </si>
  <si>
    <t>Vytápění</t>
  </si>
  <si>
    <t>{1e117902-f71d-44f4-ba04-095f3ffad86e}</t>
  </si>
  <si>
    <t>07</t>
  </si>
  <si>
    <t>ZTI</t>
  </si>
  <si>
    <t>{e703a403-575f-45c2-a616-13f70207527f}</t>
  </si>
  <si>
    <t>08</t>
  </si>
  <si>
    <t>VZT</t>
  </si>
  <si>
    <t>{13562be9-02a8-4d27-afca-4523a0732dbc}</t>
  </si>
  <si>
    <t>KRYCÍ LIST SOUPISU PRACÍ</t>
  </si>
  <si>
    <t>Objekt:</t>
  </si>
  <si>
    <t>01 - Bourání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</si>
  <si>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</si>
  <si>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</si>
  <si>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</si>
  <si>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</si>
  <si>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</si>
  <si>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</si>
  <si>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</si>
  <si>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</si>
  <si>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</si>
  <si>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</si>
  <si>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</si>
  <si>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</si>
  <si>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</si>
  <si>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</si>
  <si>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</si>
  <si>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</si>
  <si>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</si>
  <si>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</si>
  <si>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</si>
  <si>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</si>
  <si>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</si>
  <si>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</si>
  <si>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</si>
  <si>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</si>
  <si>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</si>
  <si>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</si>
  <si>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</si>
  <si>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</si>
  <si>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</si>
  <si>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</si>
  <si>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</si>
  <si>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</si>
  <si>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</si>
  <si>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</si>
  <si>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</si>
  <si>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129951121</t>
  </si>
  <si>
    <t>Bourání zdiva z betonu prostého neprokládaného v odkopávkách nebo prokopávkách strojně</t>
  </si>
  <si>
    <t>m3</t>
  </si>
  <si>
    <t>CS ÚRS 2023 02</t>
  </si>
  <si>
    <t>4</t>
  </si>
  <si>
    <t>PP</t>
  </si>
  <si>
    <t>Bourání konstrukcí v odkopávkách a prokopávkách strojně s přemístěním suti na hromady na vzdálenost do 20 m nebo s naložením na dopravní prostředek z betonu prostého neprokládaného</t>
  </si>
  <si>
    <t>Online PSC</t>
  </si>
  <si>
    <t>https://podminky.urs.cz/item/CS_URS_2023_02/129951121</t>
  </si>
  <si>
    <t>9</t>
  </si>
  <si>
    <t>Ostatní konstrukce a práce, bourání</t>
  </si>
  <si>
    <t>31</t>
  </si>
  <si>
    <t>941211111</t>
  </si>
  <si>
    <t>Montáž lešení řadového rámového lehkého zatížení do 200 kg/m2 š od 0,6 do 0,9 m v do 10 m</t>
  </si>
  <si>
    <t>m2</t>
  </si>
  <si>
    <t>Lešení řadové rámové lehké pracovní s podlahami s provozním zatížením tř. 3 do 200 kg/m2 šířky tř. SW06 od 0,6 do 0,9 m výšky do 10 m montáž</t>
  </si>
  <si>
    <t>https://podminky.urs.cz/item/CS_URS_2023_02/941211111</t>
  </si>
  <si>
    <t>32</t>
  </si>
  <si>
    <t>941211211</t>
  </si>
  <si>
    <t>Příplatek k lešení řadovému rámovému lehkému do 200 kg/m2 š od 0,6 do 0,9 m v do 10 m za každý den použití</t>
  </si>
  <si>
    <t>6</t>
  </si>
  <si>
    <t>Lešení řadové rámové lehké pracovní s podlahami s provozním zatížením tř. 3 do 200 kg/m2 šířky tř. SW06 od 0,6 do 0,9 m výšky do 10 m příplatek za každý den použití</t>
  </si>
  <si>
    <t>https://podminky.urs.cz/item/CS_URS_2023_02/941211211</t>
  </si>
  <si>
    <t>33</t>
  </si>
  <si>
    <t>941211811</t>
  </si>
  <si>
    <t>Demontáž lešení řadového rámového lehkého zatížení do 200 kg/m2 š od 0,6 do 0,9 m v do 10 m</t>
  </si>
  <si>
    <t>8</t>
  </si>
  <si>
    <t>Lešení řadové rámové lehké pracovní s podlahami s provozním zatížením tř. 3 do 200 kg/m2 šířky tř. SW06 od 0,6 do 0,9 m výšky do 10 m demontáž</t>
  </si>
  <si>
    <t>https://podminky.urs.cz/item/CS_URS_2023_02/941211811</t>
  </si>
  <si>
    <t>5</t>
  </si>
  <si>
    <t>961044111</t>
  </si>
  <si>
    <t>Bourání základů z betonu prostého</t>
  </si>
  <si>
    <t>10</t>
  </si>
  <si>
    <t xml:space="preserve">Bourání základů z betonu  prostého</t>
  </si>
  <si>
    <t>https://podminky.urs.cz/item/CS_URS_2023_02/961044111</t>
  </si>
  <si>
    <t>962032241</t>
  </si>
  <si>
    <t>Bourání zdiva z cihel pálených nebo vápenopískových na MC přes 1 m3</t>
  </si>
  <si>
    <t xml:space="preserve">Bourání zdiva nadzákladového z cihel nebo tvárnic  z cihel pálených nebo vápenopískových, na maltu cementovou, objemu přes 1 m3</t>
  </si>
  <si>
    <t>https://podminky.urs.cz/item/CS_URS_2023_02/962032241</t>
  </si>
  <si>
    <t>7</t>
  </si>
  <si>
    <t>962032314</t>
  </si>
  <si>
    <t>Bourání pilířů cihelných z dutých nebo plných cihel pálených i nepálených na jakoukoli maltu</t>
  </si>
  <si>
    <t>14</t>
  </si>
  <si>
    <t xml:space="preserve">Bourání zdiva nadzákladového z cihel nebo tvárnic  pilířů cihelných průřezu do 0,36 m2</t>
  </si>
  <si>
    <t>https://podminky.urs.cz/item/CS_URS_2023_02/962032314</t>
  </si>
  <si>
    <t>962081141</t>
  </si>
  <si>
    <t>Bourání příček ze skleněných tvárnic tl do 150 mm</t>
  </si>
  <si>
    <t>16</t>
  </si>
  <si>
    <t>Bourání zdiva příček nebo vybourání otvorů ze skleněných tvárnic, tl. do 150 mm</t>
  </si>
  <si>
    <t>https://podminky.urs.cz/item/CS_URS_2023_02/962081141</t>
  </si>
  <si>
    <t>P</t>
  </si>
  <si>
    <t xml:space="preserve">Poznámka k položce:_x000d_
Poznámka k položce: MS02  Demontáž luxfer</t>
  </si>
  <si>
    <t>963013530</t>
  </si>
  <si>
    <t>Bourání stropů s keramickou výplní</t>
  </si>
  <si>
    <t>18</t>
  </si>
  <si>
    <t>Bourání stropů s keramickou výplní včetně vybourání nosníků a jejich odklizení jakékoliv tloušťky</t>
  </si>
  <si>
    <t>https://podminky.urs.cz/item/CS_URS_2023_02/963013530</t>
  </si>
  <si>
    <t>965081323</t>
  </si>
  <si>
    <t>Bourání podlah z dlaždic betonových, teracových nebo čedičových tl do 25 mm plochy přes 1 m2</t>
  </si>
  <si>
    <t>20</t>
  </si>
  <si>
    <t>Bourání podlah z dlaždic bez podkladního lože nebo mazaniny, s jakoukoliv výplní spár betonových, teracových nebo čedičových tl. do 25 mm, plochy přes 1 m2</t>
  </si>
  <si>
    <t>https://podminky.urs.cz/item/CS_URS_2023_02/965081323</t>
  </si>
  <si>
    <t>11</t>
  </si>
  <si>
    <t>965081523</t>
  </si>
  <si>
    <t xml:space="preserve">Bourání podlah  tl přes 10 mm plochy přes 1 m2</t>
  </si>
  <si>
    <t>22</t>
  </si>
  <si>
    <t>https://podminky.urs.cz/item/CS_URS_2023_02/965081523</t>
  </si>
  <si>
    <t>Poznámka k položce:_x000d_
Poznámka k položce: DF1 odstranění stávajících podlah z betonových panelů</t>
  </si>
  <si>
    <t>968062377</t>
  </si>
  <si>
    <t>Vybourání dřevěných rámů oken zdvojených včetně křídel pl přes 4 m2</t>
  </si>
  <si>
    <t>24</t>
  </si>
  <si>
    <t xml:space="preserve">Vybourání dřevěných rámů oken s křídly, dveřních zárubní, vrat, stěn, ostění nebo obkladů  rámů oken s křídly zdvojených, plochy přes 4 m2</t>
  </si>
  <si>
    <t>https://podminky.urs.cz/item/CS_URS_2023_02/968062377</t>
  </si>
  <si>
    <t>997</t>
  </si>
  <si>
    <t>Přesun sutě</t>
  </si>
  <si>
    <t>13</t>
  </si>
  <si>
    <t>997013111</t>
  </si>
  <si>
    <t>Vnitrostaveništní doprava suti a vybouraných hmot pro budovy v do 6 m s použitím mechanizace</t>
  </si>
  <si>
    <t>t</t>
  </si>
  <si>
    <t>26</t>
  </si>
  <si>
    <t xml:space="preserve">Vnitrostaveništní doprava suti a vybouraných hmot  vodorovně do 50 m svisle s použitím mechanizace pro budovy a haly výšky do 6 m</t>
  </si>
  <si>
    <t>https://podminky.urs.cz/item/CS_URS_2023_02/997013111</t>
  </si>
  <si>
    <t>997013501</t>
  </si>
  <si>
    <t>Odvoz suti a vybouraných hmot na skládku nebo meziskládku do 1 km se složením</t>
  </si>
  <si>
    <t>28</t>
  </si>
  <si>
    <t xml:space="preserve">Odvoz suti a vybouraných hmot na skládku nebo meziskládku  se složením, na vzdálenost do 1 km</t>
  </si>
  <si>
    <t>https://podminky.urs.cz/item/CS_URS_2023_02/997013501</t>
  </si>
  <si>
    <t>15</t>
  </si>
  <si>
    <t>997013509</t>
  </si>
  <si>
    <t>Příplatek k odvozu suti a vybouraných hmot na skládku ZKD 1 km přes 1 km</t>
  </si>
  <si>
    <t>30</t>
  </si>
  <si>
    <t xml:space="preserve">Odvoz suti a vybouraných hmot na skládku nebo meziskládku  se složením, na vzdálenost Příplatek k ceně za každý další i započatý 1 km přes 1 km</t>
  </si>
  <si>
    <t>https://podminky.urs.cz/item/CS_URS_2023_02/997013509</t>
  </si>
  <si>
    <t>997013609</t>
  </si>
  <si>
    <t>Poplatek za uložení na skládce (skládkovné) stavebního odpadu ze směsí nebo oddělených frakcí betonu, cihel a keramických výrobků kód odpadu 17 01 07</t>
  </si>
  <si>
    <t>Poplatek za uložení stavebního odpadu na skládce (skládkovné) ze směsí nebo oddělených frakcí betonu, cihel a keramických výrobků zatříděného do Katalogu odpadů pod kódem 17 01 07</t>
  </si>
  <si>
    <t>https://podminky.urs.cz/item/CS_URS_2023_02/997013609</t>
  </si>
  <si>
    <t>Poznámka k položce:_x000d_
Poznámka k položce: RYNHOLEC</t>
  </si>
  <si>
    <t>PSV</t>
  </si>
  <si>
    <t>Práce a dodávky PSV</t>
  </si>
  <si>
    <t>711</t>
  </si>
  <si>
    <t>Izolace proti vodě, vlhkosti a plynům</t>
  </si>
  <si>
    <t>17</t>
  </si>
  <si>
    <t>711131811</t>
  </si>
  <si>
    <t>Odstranění izolace proti zemní vlhkosti vodorovné</t>
  </si>
  <si>
    <t>34</t>
  </si>
  <si>
    <t xml:space="preserve">Odstranění izolace proti zemní vlhkosti  na ploše vodorovné V</t>
  </si>
  <si>
    <t>https://podminky.urs.cz/item/CS_URS_2023_02/711131811</t>
  </si>
  <si>
    <t>721</t>
  </si>
  <si>
    <t>Zdravotechnika - vnitřní kanalizace</t>
  </si>
  <si>
    <t>721171808</t>
  </si>
  <si>
    <t>Demontáž potrubí z PVC D přes 75 do 114</t>
  </si>
  <si>
    <t>m</t>
  </si>
  <si>
    <t>36</t>
  </si>
  <si>
    <t>Demontáž potrubí z novodurových trub odpadních nebo připojovacích přes 75 do D 114</t>
  </si>
  <si>
    <t>https://podminky.urs.cz/item/CS_URS_2023_02/721171808</t>
  </si>
  <si>
    <t>722</t>
  </si>
  <si>
    <t>Zdravotechnika - vnitřní vodovod</t>
  </si>
  <si>
    <t>19</t>
  </si>
  <si>
    <t>722130801</t>
  </si>
  <si>
    <t>Demontáž potrubí ocelové pozinkované závitové DN do 25</t>
  </si>
  <si>
    <t>38</t>
  </si>
  <si>
    <t>Demontáž potrubí z ocelových trubek pozinkovaných závitových do DN 25</t>
  </si>
  <si>
    <t>https://podminky.urs.cz/item/CS_URS_2023_02/722130801</t>
  </si>
  <si>
    <t>751</t>
  </si>
  <si>
    <t>Vzduchotechnika</t>
  </si>
  <si>
    <t>751398825</t>
  </si>
  <si>
    <t>Demontáž větrací mřížky stěnové průřezu přes 0,200 m2</t>
  </si>
  <si>
    <t>kus</t>
  </si>
  <si>
    <t>40</t>
  </si>
  <si>
    <t>Demontáž ostatních zařízení větrací mřížky stěnové, průřezu přes 0,200 m2</t>
  </si>
  <si>
    <t>https://podminky.urs.cz/item/CS_URS_2023_02/751398825</t>
  </si>
  <si>
    <t>Poznámka k položce:_x000d_
Poznámka k položce: DM1 650x650</t>
  </si>
  <si>
    <t>42</t>
  </si>
  <si>
    <t xml:space="preserve">Poznámka k položce:_x000d_
Poznámka k položce: DM2  odstranění ventilační mřížky 900x900</t>
  </si>
  <si>
    <t>763</t>
  </si>
  <si>
    <t>Konstrukce suché výstavby</t>
  </si>
  <si>
    <t>763135802</t>
  </si>
  <si>
    <t>Demontáž podhledu sádrokartonového z desek děrovaných se spárami tmelenými</t>
  </si>
  <si>
    <t>44</t>
  </si>
  <si>
    <t xml:space="preserve">Demontáž podhledu sádrokartonového  z desek děrovaných se spárami tmelenými</t>
  </si>
  <si>
    <t>https://podminky.urs.cz/item/CS_URS_2023_02/763135802</t>
  </si>
  <si>
    <t>764</t>
  </si>
  <si>
    <t>Konstrukce klempířské</t>
  </si>
  <si>
    <t>23</t>
  </si>
  <si>
    <t>764001841</t>
  </si>
  <si>
    <t>Demontáž krytiny ze šablon do suti</t>
  </si>
  <si>
    <t>46</t>
  </si>
  <si>
    <t>Demontáž klempířských konstrukcí krytiny ze šablon do suti</t>
  </si>
  <si>
    <t>https://podminky.urs.cz/item/CS_URS_2023_02/764001841</t>
  </si>
  <si>
    <t>Poznámka k položce:_x000d_
Poznámka k položce: Demontáž stávajících trapézových plechů střešního pláště</t>
  </si>
  <si>
    <t>764004801</t>
  </si>
  <si>
    <t>Demontáž podokapního žlabu do suti</t>
  </si>
  <si>
    <t>48</t>
  </si>
  <si>
    <t>Demontáž klempířských konstrukcí žlabu podokapního do suti</t>
  </si>
  <si>
    <t>https://podminky.urs.cz/item/CS_URS_2023_02/764004801</t>
  </si>
  <si>
    <t>25</t>
  </si>
  <si>
    <t>764004861</t>
  </si>
  <si>
    <t>Demontáž svodu do suti</t>
  </si>
  <si>
    <t>50</t>
  </si>
  <si>
    <t>Demontáž klempířských konstrukcí svodu do suti</t>
  </si>
  <si>
    <t>https://podminky.urs.cz/item/CS_URS_2023_02/764004861</t>
  </si>
  <si>
    <t>767</t>
  </si>
  <si>
    <t>Konstrukce zámečnické</t>
  </si>
  <si>
    <t>767132812</t>
  </si>
  <si>
    <t>Demontáž příček svařovaných do suti</t>
  </si>
  <si>
    <t>52</t>
  </si>
  <si>
    <t>Demontáž stěn a příček z plechů svařovaných do suti</t>
  </si>
  <si>
    <t>https://podminky.urs.cz/item/CS_URS_2023_02/767132812</t>
  </si>
  <si>
    <t>27</t>
  </si>
  <si>
    <t>767651845</t>
  </si>
  <si>
    <t>Demontáž vrat garážových skládacích plochy do 32 m2</t>
  </si>
  <si>
    <t>54</t>
  </si>
  <si>
    <t>Demontáž garážových a průmyslových vrat skládacích, plochy přes 20 do 32 m2</t>
  </si>
  <si>
    <t>https://podminky.urs.cz/item/CS_URS_2023_02/767651845</t>
  </si>
  <si>
    <t>02 - Stavební úpravy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</si>
  <si>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</si>
  <si>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</si>
  <si>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</si>
  <si>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</si>
  <si>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</si>
  <si>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712 - Povlakové krytiny</t>
  </si>
  <si>
    <t xml:space="preserve">    713 - Izolace tepelné</t>
  </si>
  <si>
    <t xml:space="preserve">    723 - Zdravotechnika - vnitřní plynovod</t>
  </si>
  <si>
    <t xml:space="preserve">    727 - Zdravotechnika - požární ochrana</t>
  </si>
  <si>
    <t xml:space="preserve">    731 - Ústřední vytápění - kotelny</t>
  </si>
  <si>
    <t xml:space="preserve">    762 - Konstrukce tesařské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</si>
  <si>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</si>
  <si>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</si>
  <si>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</si>
  <si>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</si>
  <si>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</si>
  <si>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</si>
  <si>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</si>
  <si>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</si>
  <si>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122253503</t>
  </si>
  <si>
    <t>Odkopávky a prokopávky zapažené v hornině třídy těžitelnosti I skupiny 3 objem do 100 m3 strojně v omezeném prostoru</t>
  </si>
  <si>
    <t>Odkopávky a prokopávky zapažené strojně v omezeném prostoru v hornině třídy těžitelnosti I skupiny 3 přes 50 do 100 m3</t>
  </si>
  <si>
    <t>https://podminky.urs.cz/item/CS_URS_2023_02/122253503</t>
  </si>
  <si>
    <t>Poznámka k položce:_x000d_
Poznámka k položce: odkopání základů pro nové izolace</t>
  </si>
  <si>
    <t>132251104</t>
  </si>
  <si>
    <t xml:space="preserve">Hloubení rýh nezapažených  š do 800 mm v hornině třídy těžitelnosti I, skupiny 3 objem přes 100 m3 strojně</t>
  </si>
  <si>
    <t>Hloubení nezapažených rýh šířky do 800 mm strojně s urovnáním dna do předepsaného profilu a spádu v hornině třídy těžitelnosti I skupiny 3 přes 100 m3</t>
  </si>
  <si>
    <t>https://podminky.urs.cz/item/CS_URS_2023_02/132251104</t>
  </si>
  <si>
    <t>3</t>
  </si>
  <si>
    <t>162651112</t>
  </si>
  <si>
    <t>Vodorovné přemístění do 5000 m výkopku/sypaniny z horniny třídy těžitelnosti I, skupiny 1 až 3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</si>
  <si>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</si>
  <si>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https://podminky.urs.cz/item/CS_URS_2023_02/162651112</t>
  </si>
  <si>
    <t>171201221</t>
  </si>
  <si>
    <t>Poplatek za uložení na skládce (skládkovné) zeminy a kamení kód odpadu 17 05 04</t>
  </si>
  <si>
    <t>Poplatek za uložení stavebního odpadu na skládce (skládkovné) zeminy a kamení zatříděného do Katalogu odpadů pod kódem 17 05 04</t>
  </si>
  <si>
    <t>https://podminky.urs.cz/item/CS_URS_2023_02/171201221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</si>
  <si>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</si>
  <si>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</si>
  <si>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</si>
  <si>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https://podminky.urs.cz/item/CS_URS_2023_02/171251201</t>
  </si>
  <si>
    <t>174151101</t>
  </si>
  <si>
    <t>Zásyp jam, šachet rýh nebo kolem objektů sypaninou se zhutněním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</si>
  <si>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</si>
  <si>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</si>
  <si>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181951114</t>
  </si>
  <si>
    <t>Úprava pláně v hornině třídy těžitelnosti II, skupiny 4 a 5 se zhutněním strojně</t>
  </si>
  <si>
    <t>Úprava pláně vyrovnáním výškových rozdílů strojně v hornině třídy těžitelnosti II, skupiny 4 a 5 se zhutněním</t>
  </si>
  <si>
    <t>https://podminky.urs.cz/item/CS_URS_2023_02/181951114</t>
  </si>
  <si>
    <t>Zakládání</t>
  </si>
  <si>
    <t>212750101</t>
  </si>
  <si>
    <t>Trativod z drenážních trubek PVC-U SN 4 perforace 360° včetně lože otevřený výkop DN 100 pro budovy plocha pro vtékání vody min. 80 cm2/m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</si>
  <si>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</si>
  <si>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https://podminky.urs.cz/item/CS_URS_2023_02/212750101</t>
  </si>
  <si>
    <t>273361116</t>
  </si>
  <si>
    <t>Výztuž základových desek z betonářské oceli 10 505</t>
  </si>
  <si>
    <t>Výztuž základových konstrukcí desek z betonářské oceli 10 505 (R) nebo BSt 500</t>
  </si>
  <si>
    <t>https://podminky.urs.cz/item/CS_URS_2023_02/273361116</t>
  </si>
  <si>
    <t>Poznámka k položce:_x000d_
Poznámka k položce: VÁZANÁ VÝZTUŽ DESKY D2</t>
  </si>
  <si>
    <t>273362021</t>
  </si>
  <si>
    <t>Výztuž základových desek svařovanými sítěmi Kari</t>
  </si>
  <si>
    <t>Výztuž základů desek ze svařovaných sítí z drátů typu KARI</t>
  </si>
  <si>
    <t>https://podminky.urs.cz/item/CS_URS_2023_02/273362021</t>
  </si>
  <si>
    <t>631311115</t>
  </si>
  <si>
    <t>Mazanina tl přes 50 do 80 mm z betonu prostého bez zvýšených nároků na prostředí tř. C 20/25</t>
  </si>
  <si>
    <t>Mazanina z betonu prostého bez zvýšených nároků na prostředí tl. přes 50 do 80 mm tř. C 20/25</t>
  </si>
  <si>
    <t>https://podminky.urs.cz/item/CS_URS_2023_02/631311115</t>
  </si>
  <si>
    <t>274313711</t>
  </si>
  <si>
    <t>Základové pásy z betonu tř. C 20/25</t>
  </si>
  <si>
    <t>Základy z betonu prostého pasy betonu kamenem neprokládaného tř. C 20/25</t>
  </si>
  <si>
    <t>https://podminky.urs.cz/item/CS_URS_2023_02/274313711</t>
  </si>
  <si>
    <t>274351121</t>
  </si>
  <si>
    <t>Zřízení bednění základových pasů rovného</t>
  </si>
  <si>
    <t>Bednění základů pasů rovné zřízení</t>
  </si>
  <si>
    <t>https://podminky.urs.cz/item/CS_URS_2023_02/274351121</t>
  </si>
  <si>
    <t>274351122</t>
  </si>
  <si>
    <t>Odstranění bednění základových pasů rovného</t>
  </si>
  <si>
    <t>Bednění základů pasů rovné odstranění</t>
  </si>
  <si>
    <t>https://podminky.urs.cz/item/CS_URS_2023_02/274351122</t>
  </si>
  <si>
    <t>279113144</t>
  </si>
  <si>
    <t>Základová zeď tl přes 250 do 300 mm z tvárnic ztraceného bednění včetně výplně z betonu tř. C 20/25</t>
  </si>
  <si>
    <t>Základové zdi z tvárnic ztraceného bednění včetně výplně z betonu bez zvláštních nároků na vliv prostředí třídy C 20/25, tloušťky zdiva přes 250 do 300 mm</t>
  </si>
  <si>
    <t>https://podminky.urs.cz/item/CS_URS_2023_02/279113144</t>
  </si>
  <si>
    <t>Svislé a kompletní konstrukce</t>
  </si>
  <si>
    <t>311234001</t>
  </si>
  <si>
    <t xml:space="preserve">Zdivo jednovrstvé  napojení stávajících stěn</t>
  </si>
  <si>
    <t>Poznámka k položce:_x000d_
Poznámka k položce: Napojení stávajících stěn na nové zdivo</t>
  </si>
  <si>
    <t>311236101.WNR</t>
  </si>
  <si>
    <t xml:space="preserve">Zdivo jednovrstvé zvukově izolační z cihel  19 AKU P15 na maltu M10 tloušťky 190 mm</t>
  </si>
  <si>
    <t>311236151.HLZ</t>
  </si>
  <si>
    <t xml:space="preserve">Zdivo jednovrstvé zvukově izolační z cihel  AKU 30/33,3 P20 na maltu M10 tloušťky 300 mm</t>
  </si>
  <si>
    <t>317168032.HLZ</t>
  </si>
  <si>
    <t xml:space="preserve">Překlad plochý  17,5 dl 1250 mm</t>
  </si>
  <si>
    <t>317168051.HLZ</t>
  </si>
  <si>
    <t xml:space="preserve">Překlad vysoký  23,8 dl 1000 mm</t>
  </si>
  <si>
    <t>Překlad vysoký 23,8 dl 1000 mm</t>
  </si>
  <si>
    <t>317168052.HLZ</t>
  </si>
  <si>
    <t>Překlad vysoký 23,8 dl 1250 mm</t>
  </si>
  <si>
    <t xml:space="preserve">Překlad vysoký  23,8 dl 1250 mm</t>
  </si>
  <si>
    <t>317168053.HLZ</t>
  </si>
  <si>
    <t xml:space="preserve">Překlad vysoký  23,8 dl 1500 mm</t>
  </si>
  <si>
    <t>317168054.HLZ</t>
  </si>
  <si>
    <t xml:space="preserve">Překlad vysoký  23,8 dl 1750 mm</t>
  </si>
  <si>
    <t>317168057.HLZ</t>
  </si>
  <si>
    <t xml:space="preserve">Překlad vysoký  23,8 dl 2500 mm</t>
  </si>
  <si>
    <t>317168061.HLZ</t>
  </si>
  <si>
    <t>Překlad vysoký 23,8 dl 3500 mm</t>
  </si>
  <si>
    <t>317168333.WNR</t>
  </si>
  <si>
    <t xml:space="preserve">Překlad složený roletový  KP Vario UNI tl zdi 440 mm dl 1750 mm</t>
  </si>
  <si>
    <t>317998111</t>
  </si>
  <si>
    <t>Tepelná izolace mezi překlady v 24 cm z EPS tl přes 30 do 50 mm</t>
  </si>
  <si>
    <t>56</t>
  </si>
  <si>
    <t>Izolace tepelná mezi překlady z pěnového polystyrenu výšky 24 cm, tloušťky přes 30 do 50 mm</t>
  </si>
  <si>
    <t>https://podminky.urs.cz/item/CS_URS_2023_02/317998111</t>
  </si>
  <si>
    <t>29</t>
  </si>
  <si>
    <t>317998114</t>
  </si>
  <si>
    <t>Tepelná izolace mezi překlady v 24 cm z EPS tl 90 mm</t>
  </si>
  <si>
    <t>58</t>
  </si>
  <si>
    <t>Izolace tepelná mezi překlady z pěnového polystyrenu výšky 24 cm, tloušťky 90 mm</t>
  </si>
  <si>
    <t>https://podminky.urs.cz/item/CS_URS_2023_02/317998114</t>
  </si>
  <si>
    <t>331273011</t>
  </si>
  <si>
    <t>Pilíř z tvárnic betonových rozměru do 300x300 mm</t>
  </si>
  <si>
    <t>60</t>
  </si>
  <si>
    <t>Pilíř z betonových tvárnic včetně zmonolitnění betonovou směsí bez výztuže, rozměru do 300x300 mm</t>
  </si>
  <si>
    <t>https://podminky.urs.cz/item/CS_URS_2023_02/331273011</t>
  </si>
  <si>
    <t>331361321</t>
  </si>
  <si>
    <t>Výztuž sloupů hranatých betonářskou ocelí 11 375</t>
  </si>
  <si>
    <t>62</t>
  </si>
  <si>
    <t>Výztuž sloupů, pilířů, rámových stojek, táhel nebo vzpěr hranatých svislých nebo šikmých (odkloněných) z betonářské oceli 11 375 (EZ)</t>
  </si>
  <si>
    <t>https://podminky.urs.cz/item/CS_URS_2023_02/331361321</t>
  </si>
  <si>
    <t>331361821</t>
  </si>
  <si>
    <t>Výztuž sloupů hranatých betonářskou ocelí 10 505</t>
  </si>
  <si>
    <t>64</t>
  </si>
  <si>
    <t>Výztuž sloupů, pilířů, rámových stojek, táhel nebo vzpěr hranatých svislých nebo šikmých (odkloněných) z betonářské oceli 10 505 (R) nebo BSt 500</t>
  </si>
  <si>
    <t>https://podminky.urs.cz/item/CS_URS_2023_02/331361821</t>
  </si>
  <si>
    <t>342244301.HLZ</t>
  </si>
  <si>
    <t xml:space="preserve">Příčka zvukově izolační z cihel  11,5 AKU P15 na maltu M10 tloušťky 115 mm</t>
  </si>
  <si>
    <t>66</t>
  </si>
  <si>
    <t>Vodorovné konstrukce</t>
  </si>
  <si>
    <t>417321414</t>
  </si>
  <si>
    <t>Ztužující pásy a věnce ze ŽB tř. C 20/25</t>
  </si>
  <si>
    <t>68</t>
  </si>
  <si>
    <t xml:space="preserve">Ztužující pásy a věnce z betonu železového (bez výztuže)  tř. C 20/25</t>
  </si>
  <si>
    <t>https://podminky.urs.cz/item/CS_URS_2023_02/417321414</t>
  </si>
  <si>
    <t>35</t>
  </si>
  <si>
    <t>417351115</t>
  </si>
  <si>
    <t>Zřízení bednění ztužujících věnců</t>
  </si>
  <si>
    <t>70</t>
  </si>
  <si>
    <t xml:space="preserve">Bednění bočnic ztužujících pásů a věnců včetně vzpěr  zřízení</t>
  </si>
  <si>
    <t>https://podminky.urs.cz/item/CS_URS_2023_02/417351115</t>
  </si>
  <si>
    <t>417351116</t>
  </si>
  <si>
    <t>Odstranění bednění ztužujících věnců</t>
  </si>
  <si>
    <t>72</t>
  </si>
  <si>
    <t xml:space="preserve">Bednění bočnic ztužujících pásů a věnců včetně vzpěr  odstranění</t>
  </si>
  <si>
    <t>https://podminky.urs.cz/item/CS_URS_2023_02/417351116</t>
  </si>
  <si>
    <t>37</t>
  </si>
  <si>
    <t>417361821</t>
  </si>
  <si>
    <t>Výztuž ztužujících pásů a věnců betonářskou ocelí 10 505</t>
  </si>
  <si>
    <t>74</t>
  </si>
  <si>
    <t xml:space="preserve">Výztuž ztužujících pásů a věnců  z betonářské oceli 10 505 (R) nebo BSt 500</t>
  </si>
  <si>
    <t>https://podminky.urs.cz/item/CS_URS_2023_02/417361821</t>
  </si>
  <si>
    <t>Úpravy povrchů, podlahy a osazování výplní</t>
  </si>
  <si>
    <t>612131300</t>
  </si>
  <si>
    <t>Vápenný postřik vnitřních stěn nanášený strojně</t>
  </si>
  <si>
    <t>76</t>
  </si>
  <si>
    <t xml:space="preserve">Podkladní a spojovací vrstva vnitřních omítaných ploch  vápenný postřik nanášený strojně celoplošně stěn</t>
  </si>
  <si>
    <t>https://podminky.urs.cz/item/CS_URS_2023_02/612131300</t>
  </si>
  <si>
    <t>39</t>
  </si>
  <si>
    <t>612311141</t>
  </si>
  <si>
    <t>Vápenná omítka štuková dvouvrstvá vnitřních stěn nanášená ručně</t>
  </si>
  <si>
    <t>78</t>
  </si>
  <si>
    <t xml:space="preserve">Omítka vápenná vnitřních ploch  nanášená ručně dvouvrstvá štuková, tloušťky jádrové omítky do 10 mm a tloušťky štuku do 3 mm svislých konstrukcí stěn</t>
  </si>
  <si>
    <t>https://podminky.urs.cz/item/CS_URS_2023_02/612311141</t>
  </si>
  <si>
    <t>612321121</t>
  </si>
  <si>
    <t>Vápenocementová omítka hladká jednovrstvá vnitřních stěn nanášená ručně</t>
  </si>
  <si>
    <t>80</t>
  </si>
  <si>
    <t>Omítka vápenocementová vnitřních ploch nanášená ručně jednovrstvá, tloušťky do 10 mm hladká svislých konstrukcí stěn</t>
  </si>
  <si>
    <t>https://podminky.urs.cz/item/CS_URS_2023_02/612321121</t>
  </si>
  <si>
    <t>41</t>
  </si>
  <si>
    <t>622131121</t>
  </si>
  <si>
    <t>Penetrační disperzní nátěr vnějších stěn nanášený ručně</t>
  </si>
  <si>
    <t>82</t>
  </si>
  <si>
    <t xml:space="preserve">Podkladní a spojovací vrstva vnějších omítaných ploch  penetrace akrylát-silikonová nanášená ručně stěn</t>
  </si>
  <si>
    <t>https://podminky.urs.cz/item/CS_URS_2023_02/622131121</t>
  </si>
  <si>
    <t>622142001</t>
  </si>
  <si>
    <t>Potažení vnějších stěn sklovláknitým pletivem vtlačeným do tenkovrstvé hmoty</t>
  </si>
  <si>
    <t>84</t>
  </si>
  <si>
    <t>Potažení vnějších ploch pletivem v ploše nebo pruzích, na plném podkladu sklovláknitým vtlačením do tmelu stěn</t>
  </si>
  <si>
    <t>https://podminky.urs.cz/item/CS_URS_2023_02/622142001</t>
  </si>
  <si>
    <t>43</t>
  </si>
  <si>
    <t>86</t>
  </si>
  <si>
    <t>622143004</t>
  </si>
  <si>
    <t>Montáž omítkových samolepících začišťovacích profilů pro spojení s okenním rámem</t>
  </si>
  <si>
    <t>88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</si>
  <si>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</si>
  <si>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https://podminky.urs.cz/item/CS_URS_2023_02/622143004</t>
  </si>
  <si>
    <t>45</t>
  </si>
  <si>
    <t>M</t>
  </si>
  <si>
    <t>59051476</t>
  </si>
  <si>
    <t>profil začišťovací PVC 9mm s výztužnou tkaninou pro ostění ETICS</t>
  </si>
  <si>
    <t>CS ÚRS 2024 01</t>
  </si>
  <si>
    <t>90</t>
  </si>
  <si>
    <t>622211021</t>
  </si>
  <si>
    <t>Montáž kontaktního zateplení vnějších stěn lepením a mechanickým kotvením polystyrénových desek tl do 120 mm</t>
  </si>
  <si>
    <t>92</t>
  </si>
  <si>
    <t>Montáž kontaktního zateplení lepením a mechanickým kotvením z polystyrenových desek nebo z kombinovaných desek na vnější stěny, tloušťky desek přes 80 do 120 mm</t>
  </si>
  <si>
    <t>https://podminky.urs.cz/item/CS_URS_2023_02/622211021</t>
  </si>
  <si>
    <t>47</t>
  </si>
  <si>
    <t>BCL.0001143.URS</t>
  </si>
  <si>
    <t xml:space="preserve">deska z extrudovaného polystyrénu  XPS 300 G 100mm</t>
  </si>
  <si>
    <t>94</t>
  </si>
  <si>
    <t>deska z extrudovaného polystyrénu L XPS 300 G 100mm</t>
  </si>
  <si>
    <t>622221023</t>
  </si>
  <si>
    <t>Montáž kontaktního zateplení vnějších stěn lepením a mechanickým kotvením desek z minerální vlny s podélnou orientací do dřeva přes 80 do 120 mm</t>
  </si>
  <si>
    <t>96</t>
  </si>
  <si>
    <t>Montáž kontaktního zateplení lepením a mechanickým kotvením z desek z minerální vlny s podélnou orientací vláken nebo kombinovaných na vnější stěny, na podklad dřevěný nebo kovový, tloušťky desek přes 80 do 120 mm</t>
  </si>
  <si>
    <t>https://podminky.urs.cz/item/CS_URS_2023_02/622221023</t>
  </si>
  <si>
    <t>Poznámka k položce:_x000d_
Poznámka k položce: ocelové nosníky</t>
  </si>
  <si>
    <t>49</t>
  </si>
  <si>
    <t>63142025</t>
  </si>
  <si>
    <t>deska tepelně izolační minerální kontaktních fasád podélné vlákno λ=0,035-0,036 tl 100mm</t>
  </si>
  <si>
    <t>98</t>
  </si>
  <si>
    <t>622221031</t>
  </si>
  <si>
    <t>Montáž kontaktního zateplení vnějších stěn lepením a mechanickým kotvením desek z minerální vlny s podélnou orientací vláken tl do 160 mm</t>
  </si>
  <si>
    <t>100</t>
  </si>
  <si>
    <t>Montáž kontaktního zateplení lepením a mechanickým kotvením z desek z minerální vlny s podélnou orientací vláken na vnější stěny, tloušťky desek přes 120 do 160 mm</t>
  </si>
  <si>
    <t>https://podminky.urs.cz/item/CS_URS_2023_02/622221031</t>
  </si>
  <si>
    <t>51</t>
  </si>
  <si>
    <t>ISV.8592248022514</t>
  </si>
  <si>
    <t>Izolace TF PROFI 140mm, λD = 0,036 (W·m-1·K-1),1000x600x140mm(pro izolaci ostění), pevnost v tahu TR 10kPa, fasádní minerální izolace s podélným vláknem.</t>
  </si>
  <si>
    <t>102</t>
  </si>
  <si>
    <t>622222011</t>
  </si>
  <si>
    <t>Montáž kontaktního zateplení vnějšího ostění, nadpraží nebo parapetu hl. špalety do 200 mm lepením desek z minerální vlny tl do 80 mm</t>
  </si>
  <si>
    <t>104</t>
  </si>
  <si>
    <t>Montáž kontaktního zateplení vnějšího ostění, nadpraží nebo parapetu lepením z desek z minerální vlny s podélnou nebo kolmou orientací vláken nebo z kombinovaných desek hloubky špalet do 200 mm, tloušťky desek přes 40 do 80 mm</t>
  </si>
  <si>
    <t>https://podminky.urs.cz/item/CS_URS_2023_02/622222011</t>
  </si>
  <si>
    <t>53</t>
  </si>
  <si>
    <t>63142021</t>
  </si>
  <si>
    <t>deska tepelně izolační minerální kontaktních fasád podélné vlákno λ=0,035-0,036 tl 50mm</t>
  </si>
  <si>
    <t>106</t>
  </si>
  <si>
    <t>622252001</t>
  </si>
  <si>
    <t>Montáž profilů kontaktního zateplení připevněných mechanicky</t>
  </si>
  <si>
    <t>108</t>
  </si>
  <si>
    <t>Montáž profilů kontaktního zateplení zakládacích soklových připevněných hmoždinkami</t>
  </si>
  <si>
    <t>https://podminky.urs.cz/item/CS_URS_2023_02/622252001</t>
  </si>
  <si>
    <t>55</t>
  </si>
  <si>
    <t>59051651</t>
  </si>
  <si>
    <t>profil zakládací Al tl 0,7mm pro ETICS pro izolant tl 140mm</t>
  </si>
  <si>
    <t>110</t>
  </si>
  <si>
    <t>622252002</t>
  </si>
  <si>
    <t>Montáž profilů kontaktního zateplení lepených</t>
  </si>
  <si>
    <t>112</t>
  </si>
  <si>
    <t>Montáž profilů kontaktního zateplení ostatních stěnových, dilatačních apod. lepených do tmelu</t>
  </si>
  <si>
    <t>https://podminky.urs.cz/item/CS_URS_2023_02/622252002</t>
  </si>
  <si>
    <t>57</t>
  </si>
  <si>
    <t>59051486</t>
  </si>
  <si>
    <t>profil rohový PVC 15x15mm s výztužnou tkaninou š 100mm pro ETICS</t>
  </si>
  <si>
    <t>114</t>
  </si>
  <si>
    <t>116</t>
  </si>
  <si>
    <t xml:space="preserve">Poznámka k položce:_x000d_
Poznámka k položce: montáž profilu začišťovacího  s okapnicí PVC s výztužnou tkaninou pro parapet ETICS</t>
  </si>
  <si>
    <t>59</t>
  </si>
  <si>
    <t>59051512</t>
  </si>
  <si>
    <t>profil začišťovací s okapnicí PVC s výztužnou tkaninou pro parapet ETICS</t>
  </si>
  <si>
    <t>118</t>
  </si>
  <si>
    <t>622321111</t>
  </si>
  <si>
    <t>Vápenocementová omítka hrubá jednovrstvá zatřená vnějších stěn nanášená ručně</t>
  </si>
  <si>
    <t>120</t>
  </si>
  <si>
    <t>Omítka vápenocementová vnějších ploch nanášená ručně jednovrstvá, tloušťky do 15 mm hrubá zatřená stěn</t>
  </si>
  <si>
    <t>https://podminky.urs.cz/item/CS_URS_2023_02/622321111</t>
  </si>
  <si>
    <t>Poznámka k položce:_x000d_
Poznámka k položce: odstranění a vyspravení stávající vnější omítky na zdivu, které bude ponecháno stávající bez odstranění na jižní straně objektu</t>
  </si>
  <si>
    <t>61</t>
  </si>
  <si>
    <t>622541-R21</t>
  </si>
  <si>
    <t>Tenkovrstvá silikonsilikátová zrnitá omítka tl. 2,0 mm včetně penetrace vnějších stěn</t>
  </si>
  <si>
    <t>122</t>
  </si>
  <si>
    <t xml:space="preserve">Omítka tenkovrstvá silikonsilikátová vnějších ploch  hydrofobní, se samočistícím účinkem probarvená, včetně penetrace podkladu zrnitá, tloušťky 2,0 mm stěn</t>
  </si>
  <si>
    <t>Poznámka k položce:_x000d_
Poznámka k položce: stěny</t>
  </si>
  <si>
    <t>124</t>
  </si>
  <si>
    <t>63</t>
  </si>
  <si>
    <t>622151001</t>
  </si>
  <si>
    <t>Penetrační akrylátový nátěr vnějších pastovitých tenkovrstvých omítek stěn</t>
  </si>
  <si>
    <t>126</t>
  </si>
  <si>
    <t>Penetrační nátěr vnějších pastovitých tenkovrstvých omítek akrylátový stěn</t>
  </si>
  <si>
    <t>https://podminky.urs.cz/item/CS_URS_2023_02/622151001</t>
  </si>
  <si>
    <t>128</t>
  </si>
  <si>
    <t>65</t>
  </si>
  <si>
    <t>941111311</t>
  </si>
  <si>
    <t>Odborná prohlídka lešení řadového trubkového lehkého s podlahami zatížení do 200 kg/m2 š od 0,6 do 1,5 m v do 25 m pl do 500 m2 nezakrytého</t>
  </si>
  <si>
    <t>130</t>
  </si>
  <si>
    <t>Odborná prohlídka lešení řadového trubkového lehkého pracovního s podlahami s provozním zatížením tř. 3 do 200 kg/m2 šířky tř. W06 až W12 od 0,6 m do 1,5 m výšky do 25 m, celkové plochy do 500 m2 nezakrytého</t>
  </si>
  <si>
    <t>https://podminky.urs.cz/item/CS_URS_2023_02/941111311</t>
  </si>
  <si>
    <t>132</t>
  </si>
  <si>
    <t>67</t>
  </si>
  <si>
    <t>134</t>
  </si>
  <si>
    <t>136</t>
  </si>
  <si>
    <t>69</t>
  </si>
  <si>
    <t>949101112</t>
  </si>
  <si>
    <t>Lešení pomocné pro objekty pozemních staveb s lešeňovou podlahou v přes 1,9 do 3,5 m zatížení do 150 kg/m2</t>
  </si>
  <si>
    <t>138</t>
  </si>
  <si>
    <t>Lešení pomocné pracovní pro objekty pozemních staveb pro zatížení do 150 kg/m2, o výšce lešeňové podlahy přes 1,9 do 3,5 m</t>
  </si>
  <si>
    <t>https://podminky.urs.cz/item/CS_URS_2023_02/949101112</t>
  </si>
  <si>
    <t>952901221</t>
  </si>
  <si>
    <t>Vyčištění budov průmyslových objektů při jakékoliv výšce podlaží</t>
  </si>
  <si>
    <t>140</t>
  </si>
  <si>
    <t>Vyčištění budov nebo objektů před předáním do užívání průmyslových budov a objektů výrobních, skladovacích, garáží, dílen nebo hal apod. s nespalnou podlahou jakékoliv výšky podlaží</t>
  </si>
  <si>
    <t>https://podminky.urs.cz/item/CS_URS_2023_02/952901221</t>
  </si>
  <si>
    <t>71</t>
  </si>
  <si>
    <t>966072001</t>
  </si>
  <si>
    <t>Statické zajištění ocelových rámů konstrukce</t>
  </si>
  <si>
    <t>kpl</t>
  </si>
  <si>
    <t>142</t>
  </si>
  <si>
    <t>Poznámka k položce:_x000d_
Poznámka k položce: Před odstraněním stávajících vyzdívek v obvodových stěnách budou ocelové sloupy statcky zajištěny ve směru kolmo na rámy (v podélném směru haly)</t>
  </si>
  <si>
    <t>978015391</t>
  </si>
  <si>
    <t>Otlučení (osekání) vnější vápenné nebo vápenocementové omítky stupně členitosti 1 a 2 v rozsahu přes 80 do 100 %</t>
  </si>
  <si>
    <t>144</t>
  </si>
  <si>
    <t>Otlučení vápenných nebo vápenocementových omítek vnějších ploch s vyškrabáním spar a s očištěním zdiva stupně členitosti 1 a 2, v rozsahu přes 80 do 100 %</t>
  </si>
  <si>
    <t>https://podminky.urs.cz/item/CS_URS_2023_02/978015391</t>
  </si>
  <si>
    <t>73</t>
  </si>
  <si>
    <t>993111111</t>
  </si>
  <si>
    <t>Dovoz a odvoz lešení řadového do 10 km včetně naložení a složení</t>
  </si>
  <si>
    <t>146</t>
  </si>
  <si>
    <t>Dovoz a odvoz lešení včetně naložení a složení řadového, na vzdálenost do 10 km</t>
  </si>
  <si>
    <t>https://podminky.urs.cz/item/CS_URS_2023_02/993111111</t>
  </si>
  <si>
    <t>993111119</t>
  </si>
  <si>
    <t>Příplatek k ceně dovozu a odvozu lešení řadového ZKD 10 km přes 10 km</t>
  </si>
  <si>
    <t>148</t>
  </si>
  <si>
    <t>Dovoz a odvoz lešení včetně naložení a složení řadového, na vzdálenost Příplatek k ceně za každých dalších i započatých 10 km přes 10 km</t>
  </si>
  <si>
    <t>https://podminky.urs.cz/item/CS_URS_2023_02/993111119</t>
  </si>
  <si>
    <t>998</t>
  </si>
  <si>
    <t>Přesun hmot</t>
  </si>
  <si>
    <t>75</t>
  </si>
  <si>
    <t>998011002</t>
  </si>
  <si>
    <t>Přesun hmot pro budovy zděné v do 12 m</t>
  </si>
  <si>
    <t>150</t>
  </si>
  <si>
    <t xml:space="preserve">Přesun hmot pro budovy občanské výstavby, bydlení, výrobu a služby  s nosnou svislou konstrukcí zděnou z cihel, tvárnic nebo kamene vodorovná dopravní vzdálenost do 100 m pro budovy výšky přes 6 do 12 m</t>
  </si>
  <si>
    <t>https://podminky.urs.cz/item/CS_URS_2023_02/998011002</t>
  </si>
  <si>
    <t>711111001</t>
  </si>
  <si>
    <t>Provedení izolace proti zemní vlhkosti vodorovné za studena nátěrem penetračním</t>
  </si>
  <si>
    <t>152</t>
  </si>
  <si>
    <t xml:space="preserve">Provedení izolace proti zemní vlhkosti natěradly a tmely za studena  na ploše vodorovné V nátěrem penetračním</t>
  </si>
  <si>
    <t>https://podminky.urs.cz/item/CS_URS_2023_02/711111001</t>
  </si>
  <si>
    <t>77</t>
  </si>
  <si>
    <t>11163150</t>
  </si>
  <si>
    <t>lak penetrační asfaltový</t>
  </si>
  <si>
    <t>154</t>
  </si>
  <si>
    <t>711112001</t>
  </si>
  <si>
    <t>Provedení izolace proti zemní vlhkosti svislé za studena nátěrem penetračním</t>
  </si>
  <si>
    <t>156</t>
  </si>
  <si>
    <t xml:space="preserve">Provedení izolace proti zemní vlhkosti natěradly a tmely za studena  na ploše svislé S nátěrem penetračním</t>
  </si>
  <si>
    <t>https://podminky.urs.cz/item/CS_URS_2023_02/711112001</t>
  </si>
  <si>
    <t>79</t>
  </si>
  <si>
    <t>158</t>
  </si>
  <si>
    <t>711141559</t>
  </si>
  <si>
    <t>Provedení izolace proti zemní vlhkosti pásy přitavením vodorovné NAIP</t>
  </si>
  <si>
    <t>160</t>
  </si>
  <si>
    <t xml:space="preserve">Provedení izolace proti zemní vlhkosti pásy přitavením  NAIP na ploše vodorovné V</t>
  </si>
  <si>
    <t>https://podminky.urs.cz/item/CS_URS_2023_02/711141559</t>
  </si>
  <si>
    <t>81</t>
  </si>
  <si>
    <t>KVK.8104KP10</t>
  </si>
  <si>
    <t>Modifikovaný asfaltový pás tl. 4 mm</t>
  </si>
  <si>
    <t>162</t>
  </si>
  <si>
    <t>711142559</t>
  </si>
  <si>
    <t>Provedení izolace proti zemní vlhkosti pásy přitavením svislé NAIP</t>
  </si>
  <si>
    <t>164</t>
  </si>
  <si>
    <t xml:space="preserve">Provedení izolace proti zemní vlhkosti pásy přitavením  NAIP na ploše svislé S</t>
  </si>
  <si>
    <t>https://podminky.urs.cz/item/CS_URS_2023_02/711142559</t>
  </si>
  <si>
    <t>83</t>
  </si>
  <si>
    <t>166</t>
  </si>
  <si>
    <t>711191101</t>
  </si>
  <si>
    <t>Provedení izolace proti vlhkosti hydroizolační stěrkou vodorovné na betonu, 1 vrstva</t>
  </si>
  <si>
    <t>168</t>
  </si>
  <si>
    <t>Provedení izolace proti vlhkosti hydroizolační stěrkou na ploše vodorovné V jednovrstvá na betonu</t>
  </si>
  <si>
    <t>https://podminky.urs.cz/item/CS_URS_2023_02/711191101</t>
  </si>
  <si>
    <t xml:space="preserve">Poznámka k položce:_x000d_
Poznámka k položce: s napojením na stěny  v místnostech  s vlhkým provozem  skladba F/03</t>
  </si>
  <si>
    <t>85</t>
  </si>
  <si>
    <t>59030301</t>
  </si>
  <si>
    <t>stěrka hydroizolační jednosložková do interiéru</t>
  </si>
  <si>
    <t>kg</t>
  </si>
  <si>
    <t>170</t>
  </si>
  <si>
    <t>Poznámka k položce:_x000d_
Poznámka k položce: Spotřeba: 1,5 kg/m2</t>
  </si>
  <si>
    <t>711491272</t>
  </si>
  <si>
    <t>Provedení doplňků izolace proti vodě na ploše svislé z textilií vrstva ochranná</t>
  </si>
  <si>
    <t>172</t>
  </si>
  <si>
    <t>Provedení doplňků izolace proti vodě textilií na ploše svislé S vrstva ochranná</t>
  </si>
  <si>
    <t>https://podminky.urs.cz/item/CS_URS_2023_02/711491272</t>
  </si>
  <si>
    <t>87</t>
  </si>
  <si>
    <t>69311060</t>
  </si>
  <si>
    <t>geotextilie netkaná separační, ochranná, filtrační, drenážní PP 200g/m2</t>
  </si>
  <si>
    <t>174</t>
  </si>
  <si>
    <t>711745567</t>
  </si>
  <si>
    <t>Izolace proti vodě provedení spojů přitavením pásu NAIP 500 mm</t>
  </si>
  <si>
    <t>176</t>
  </si>
  <si>
    <t>Provedení detailů pásy přitavením spojů obrácených nebo zpětných se zesílením rš 500 mm NAIP</t>
  </si>
  <si>
    <t>https://podminky.urs.cz/item/CS_URS_2023_02/711745567</t>
  </si>
  <si>
    <t>89</t>
  </si>
  <si>
    <t>998711102</t>
  </si>
  <si>
    <t>Přesun hmot tonážní pro izolace proti vodě, vlhkosti a plynům v objektech výšky do 12 m</t>
  </si>
  <si>
    <t>178</t>
  </si>
  <si>
    <t xml:space="preserve">Přesun hmot pro izolace proti vodě, vlhkosti a plynům  stanovený z hmotnosti přesunovaného materiálu vodorovná dopravní vzdálenost do 50 m v objektech výšky přes 6 do 12 m</t>
  </si>
  <si>
    <t>https://podminky.urs.cz/item/CS_URS_2023_02/998711102</t>
  </si>
  <si>
    <t>712</t>
  </si>
  <si>
    <t>Povlakové krytiny</t>
  </si>
  <si>
    <t>712363856</t>
  </si>
  <si>
    <t>Povlakové krytiny střech do 10° z tvarovaných poplastovaných lišt délky 2 m okapnice široká RŠ 445 mm</t>
  </si>
  <si>
    <t>180</t>
  </si>
  <si>
    <t>Povlakové krytiny střech plochých do 10° z tvarovaných poplastovaných lišt pro mPVC okapnice rš 200 mm</t>
  </si>
  <si>
    <t>91</t>
  </si>
  <si>
    <t>712363398</t>
  </si>
  <si>
    <t>Povlakové krytiny střech do 10° z tvarovaných poplastovaných lišt délky 2 m závětrná lišta rš 290 mm</t>
  </si>
  <si>
    <t>182</t>
  </si>
  <si>
    <t>Povlakové krytiny střech plochých do 10° z tvarovaných poplastovaných lišt pro mPVC závětrná lišta rš 290 mm</t>
  </si>
  <si>
    <t>93</t>
  </si>
  <si>
    <t>712363511</t>
  </si>
  <si>
    <t>Provedení povlak krytiny mechanicky kotvenou do trapézu TI tl do 200 mm</t>
  </si>
  <si>
    <t>184</t>
  </si>
  <si>
    <t>Provedení povlakové krytiny střech plochých do 10° s mechanicky kotvenou izolací včetně položení fólie a horkovzdušného svaření tl. tepelné izolace přes 140 mm do 200 mm budovy výšky do 18 m,</t>
  </si>
  <si>
    <t>https://podminky.urs.cz/item/CS_URS_2023_02/712363511</t>
  </si>
  <si>
    <t>DEK.1015102100</t>
  </si>
  <si>
    <t>Povlaková krytina 76 kotvený 1,5mm š.2,10m šedá (31,5m2)</t>
  </si>
  <si>
    <t>186</t>
  </si>
  <si>
    <t>95</t>
  </si>
  <si>
    <t>998712102</t>
  </si>
  <si>
    <t>Přesun hmot tonážní tonážní pro krytiny povlakové v objektech v do 12 m</t>
  </si>
  <si>
    <t>188</t>
  </si>
  <si>
    <t>Přesun hmot pro povlakové krytiny stanovený z hmotnosti přesunovaného materiálu vodorovná dopravní vzdálenost do 50 m v objektech výšky přes 6 do 12 m</t>
  </si>
  <si>
    <t>https://podminky.urs.cz/item/CS_URS_2023_02/998712102</t>
  </si>
  <si>
    <t>713</t>
  </si>
  <si>
    <t>Izolace tepelné</t>
  </si>
  <si>
    <t>713121111</t>
  </si>
  <si>
    <t>Montáž izolace tepelné podlah volně kladenými rohožemi, pásy, dílci, deskami 1 vrstva</t>
  </si>
  <si>
    <t>190</t>
  </si>
  <si>
    <t>Montáž tepelné izolace podlah rohožemi, pásy, deskami, dílci, bloky (izolační materiál ve specifikaci) kladenými volně jednovrstvá</t>
  </si>
  <si>
    <t>https://podminky.urs.cz/item/CS_URS_2023_02/713121111</t>
  </si>
  <si>
    <t>Poznámka k položce:_x000d_
Poznámka k položce: izolace ve dvou vrstvách</t>
  </si>
  <si>
    <t>97</t>
  </si>
  <si>
    <t>ISV.8591057520167</t>
  </si>
  <si>
    <t>Isover EPS 100 - 50mm, λD = 0,037 (W·m-1·K-1),1000x500x50mm, stabilizované desky pro tepelné izolace konstrukcí s běžnými požadavky na zatížení, např. ploché střechy, podlahy apod. Trvalá zatížitelnost v tlaku max. 2000kg/m2 při def. &lt; 2%.</t>
  </si>
  <si>
    <t>192</t>
  </si>
  <si>
    <t>Poznámka k položce:_x000d_
Poznámka k položce: Tepelněizolační desky ze stabilizovaného pěnového polystyrenu pro všeobecné použití v konstrukcích s běžnými požadavky na zatížení tlakem.</t>
  </si>
  <si>
    <t>ISV.8591057520112</t>
  </si>
  <si>
    <t>Isover EPS 100 - 100mm, λD = 0,037 (W·m-1·K-1),1000x500x100mm, stabilizované desky pro tepelné izolace konstrukcí s běžnými požadavky na zatížení, např. ploché střechy, podlahy apod. Trvalá zatížitelnost v tlaku max. 2000kg/m2 při def. &lt; 2%.</t>
  </si>
  <si>
    <t>194</t>
  </si>
  <si>
    <t>99</t>
  </si>
  <si>
    <t>713141242</t>
  </si>
  <si>
    <t>Přikotvení tepelné izolace šrouby do trapézového plechu nebo do dřeva pro izolaci tl přes 140 do 200 mm</t>
  </si>
  <si>
    <t>196</t>
  </si>
  <si>
    <t>Montáž tepelné izolace střech plochých mechanické přikotvení šrouby včetně dodávky šroubů, bez položení tepelné izolace tl. izolace přes 140 do 200 mm do trapézového plechu nebo do dřeva</t>
  </si>
  <si>
    <t>https://podminky.urs.cz/item/CS_URS_2023_02/713141242</t>
  </si>
  <si>
    <t>1435541620</t>
  </si>
  <si>
    <t xml:space="preserve">Tepelná izolace  100 mm (3,48 m2/bal.)</t>
  </si>
  <si>
    <t>198</t>
  </si>
  <si>
    <t>Tepelná izolaceL 100 mm (3,48 m2/bal.)</t>
  </si>
  <si>
    <t>101</t>
  </si>
  <si>
    <t>1435491220</t>
  </si>
  <si>
    <t xml:space="preserve">Tepelná izolace  80 mm (4,5 m2/bal.)</t>
  </si>
  <si>
    <t>200</t>
  </si>
  <si>
    <t>713141376</t>
  </si>
  <si>
    <t>Montáž spádové izolace lepené za studena nízkoexpanzní (PUR) pěnou</t>
  </si>
  <si>
    <t>202</t>
  </si>
  <si>
    <t xml:space="preserve">Montáž tepelné izolace  spádovými klíny přilepenými za studena nízkoexpanzní (PUR) pěnou</t>
  </si>
  <si>
    <t>https://podminky.urs.cz/item/CS_URS_2023_02/713141376</t>
  </si>
  <si>
    <t>Poznámka k položce:_x000d_
Poznámka k položce: C.07 detail soklu</t>
  </si>
  <si>
    <t>103</t>
  </si>
  <si>
    <t>28376102</t>
  </si>
  <si>
    <t>klín izolační spádový EPS GREY 150</t>
  </si>
  <si>
    <t>204</t>
  </si>
  <si>
    <t>713191132</t>
  </si>
  <si>
    <t>Montáž izolace tepelné podlah, stropů vrchem nebo střech překrytí separační fólií z PE</t>
  </si>
  <si>
    <t>206</t>
  </si>
  <si>
    <t>Montáž tepelné izolace stavebních konstrukcí - doplňky a konstrukční součásti podlah, stropů vrchem nebo střech překrytím fólií separační z PE</t>
  </si>
  <si>
    <t>https://podminky.urs.cz/item/CS_URS_2023_02/713191132</t>
  </si>
  <si>
    <t>105</t>
  </si>
  <si>
    <t>28323053</t>
  </si>
  <si>
    <t>fólie PE (500 kg/m3) separační podlahová oddělující tepelnou izolaci tl 0,6mm</t>
  </si>
  <si>
    <t>208</t>
  </si>
  <si>
    <t>998713102</t>
  </si>
  <si>
    <t>Přesun hmot tonážní pro izolace tepelné v objektech v do 12 m</t>
  </si>
  <si>
    <t>210</t>
  </si>
  <si>
    <t>Přesun hmot pro izolace tepelné stanovený z hmotnosti přesunovaného materiálu vodorovná dopravní vzdálenost do 50 m v objektech výšky přes 6 m do 12 m</t>
  </si>
  <si>
    <t>https://podminky.urs.cz/item/CS_URS_2023_02/998713102</t>
  </si>
  <si>
    <t>723</t>
  </si>
  <si>
    <t>Zdravotechnika - vnitřní plynovod</t>
  </si>
  <si>
    <t>107</t>
  </si>
  <si>
    <t>723120804</t>
  </si>
  <si>
    <t>Demontáž potrubí ocelové závitové svařované DN do 25</t>
  </si>
  <si>
    <t>212</t>
  </si>
  <si>
    <t>Demontáž potrubí svařovaného z ocelových trubek závitových do DN 25</t>
  </si>
  <si>
    <t>https://podminky.urs.cz/item/CS_URS_2023_02/723120804</t>
  </si>
  <si>
    <t>727</t>
  </si>
  <si>
    <t>Zdravotechnika - požární ochrana</t>
  </si>
  <si>
    <t>727111106</t>
  </si>
  <si>
    <t>Provedení protipožárních ucpávek , požární odolnost EI 60-120</t>
  </si>
  <si>
    <t>214</t>
  </si>
  <si>
    <t>731</t>
  </si>
  <si>
    <t>Ústřední vytápění - kotelny</t>
  </si>
  <si>
    <t>109</t>
  </si>
  <si>
    <t>731200825</t>
  </si>
  <si>
    <t>Demontáž kotle ocelového na plynná nebo kapalná paliva</t>
  </si>
  <si>
    <t>216</t>
  </si>
  <si>
    <t>Demontáž kotlů ocelových na kapalná nebo plynná paliva</t>
  </si>
  <si>
    <t>https://podminky.urs.cz/item/CS_URS_2023_02/731200825</t>
  </si>
  <si>
    <t>Poznámka k položce:_x000d_
Poznámka k položce: Podle výkr. D.1.1.b.02</t>
  </si>
  <si>
    <t>751398025</t>
  </si>
  <si>
    <t>Montáž větrací mřížky stěnové přes 0,200 m2</t>
  </si>
  <si>
    <t>218</t>
  </si>
  <si>
    <t>Montáž ostatních zařízení větrací mřížky stěnové, průřezu přes 0,200 m2</t>
  </si>
  <si>
    <t>https://podminky.urs.cz/item/CS_URS_2023_02/751398025</t>
  </si>
  <si>
    <t>111</t>
  </si>
  <si>
    <t>553R01</t>
  </si>
  <si>
    <t>Mřížka větrací fasádní 0,75x0,75</t>
  </si>
  <si>
    <t>220</t>
  </si>
  <si>
    <t>Poznámka k položce:_x000d_
Poznámka k položce: K/04 FASÁDNÍ MŘÍŽKA, LAKOVANÝ POZINK V HNĚDÉ BARVĚ 0,75x0,75 m</t>
  </si>
  <si>
    <t>222</t>
  </si>
  <si>
    <t>113</t>
  </si>
  <si>
    <t>553R02</t>
  </si>
  <si>
    <t>mřížka větrací fasádní 0,80x1,0</t>
  </si>
  <si>
    <t>224</t>
  </si>
  <si>
    <t>Mřížka větrací fasádní 0,80x1,0</t>
  </si>
  <si>
    <t>Poznámka k položce:_x000d_
Poznámka k položce: K/05 FASÁDNÍ MŘÍŽKA, LAKOVANÝ POZINK V HNĚDÉ BARVĚ 0,80x1,0 m</t>
  </si>
  <si>
    <t>762</t>
  </si>
  <si>
    <t>Konstrukce tesařské</t>
  </si>
  <si>
    <t>762341675</t>
  </si>
  <si>
    <t>Montáž bednění štítových okapových říms z dřevotřískových na pero a drážku</t>
  </si>
  <si>
    <t>226</t>
  </si>
  <si>
    <t>Montáž bednění střech štítových okapových říms, krajnic, závětrných prken a žaluzií ve spádu nebo rovnoběžně s okapem z desek dřevotřískových nebo dřevoštěpkových na pero a drážku</t>
  </si>
  <si>
    <t>https://podminky.urs.cz/item/CS_URS_2023_02/762341675</t>
  </si>
  <si>
    <t>115</t>
  </si>
  <si>
    <t>60722216</t>
  </si>
  <si>
    <t>deska dřevotřísková surová 925x2050mm tl 16mm – P+D</t>
  </si>
  <si>
    <t>228</t>
  </si>
  <si>
    <t>762361311</t>
  </si>
  <si>
    <t>Konstrukční a vyrovnávací vrstva pod klempířské prvky (atiky) z desek dřevoštěpkových tl 18 mm</t>
  </si>
  <si>
    <t>230</t>
  </si>
  <si>
    <t>Konstrukční vrstva pod klempířské prvky pro oplechování horních ploch zdí a nadezdívek (atik) z desek dřevoštěpkových šroubovaných do podkladu, tloušťky desky 18 mm</t>
  </si>
  <si>
    <t>https://podminky.urs.cz/item/CS_URS_2023_02/762361311</t>
  </si>
  <si>
    <t>117</t>
  </si>
  <si>
    <t>763131411</t>
  </si>
  <si>
    <t>SDK podhled desky 1xA 12,5 bez izolace dvouvrstvá spodní kce profil CD+UD</t>
  </si>
  <si>
    <t>232</t>
  </si>
  <si>
    <t>Podhled ze sádrokartonových desek dvouvrstvá zavěšená spodní konstrukce z ocelových profilů CD, UD jednoduše opláštěná deskou standardní A, tl. 12,5 mm, bez izolace</t>
  </si>
  <si>
    <t>https://podminky.urs.cz/item/CS_URS_2023_02/763131411</t>
  </si>
  <si>
    <t>Poznámka k položce:_x000d_
Poznámka k položce: montáž čela (v=1,7m) u SDK podhledu C02 s rozdílnou výškou v chodbě m.č. 111</t>
  </si>
  <si>
    <t>763131491.RGS</t>
  </si>
  <si>
    <t xml:space="preserve">SDK podhled  deska (A) 12,5 dvouvrstvá spodní kce profil CD+UD</t>
  </si>
  <si>
    <t>234</t>
  </si>
  <si>
    <t>119</t>
  </si>
  <si>
    <t>763131722</t>
  </si>
  <si>
    <t>SDK podhled skoková změna v přes 0,5 m</t>
  </si>
  <si>
    <t>236</t>
  </si>
  <si>
    <t>Podhled ze sádrokartonových desek ostatní práce a konstrukce na podhledech ze sádrokartonových desek skokové změny výšky podhledu přes 0,5 m</t>
  </si>
  <si>
    <t>https://podminky.urs.cz/item/CS_URS_2023_02/763131722</t>
  </si>
  <si>
    <t>763131731</t>
  </si>
  <si>
    <t>SDK podhled - čelo pro kazetové podhledy (F lišta) tl 12,5 mm</t>
  </si>
  <si>
    <t>238</t>
  </si>
  <si>
    <t>Podhled ze sádrokartonových desek ostatní práce a konstrukce na podhledech ze sádrokartonových desek čelo pro kazetové pohledy (F lišta) tl. 12,5 mm</t>
  </si>
  <si>
    <t>https://podminky.urs.cz/item/CS_URS_2023_02/763131731</t>
  </si>
  <si>
    <t>121</t>
  </si>
  <si>
    <t>763131765</t>
  </si>
  <si>
    <t>Příplatek k SDK podhledu za výšku zavěšení přes 0,5 do 1,0 m</t>
  </si>
  <si>
    <t>240</t>
  </si>
  <si>
    <t>Podhled ze sádrokartonových desek Příplatek k cenám za výšku zavěšení přes 0,5 do 1,0 m</t>
  </si>
  <si>
    <t>https://podminky.urs.cz/item/CS_URS_2023_02/763131765</t>
  </si>
  <si>
    <t>763135101</t>
  </si>
  <si>
    <t>Montáž minerálního kazetového podhledu z kazet 600x600 mm na zavěšenou viditelnou nosnou konstrukci</t>
  </si>
  <si>
    <t>242</t>
  </si>
  <si>
    <t xml:space="preserve">Montáž minerálního  podhledu kazetového demontovatelného, velikosti kazet 600x600 mm včetně zavěšené nosné konstrukce viditelné</t>
  </si>
  <si>
    <t>https://podminky.urs.cz/item/CS_URS_2023_02/763135101</t>
  </si>
  <si>
    <t>123</t>
  </si>
  <si>
    <t>59030583</t>
  </si>
  <si>
    <t>podhled kazetový - bez děrování, skrytá hrana tl 10 mm 600x600mm</t>
  </si>
  <si>
    <t>244</t>
  </si>
  <si>
    <t>podhled kazetový bez děrování, skrytá hrana tl 10 mm 600x600mm</t>
  </si>
  <si>
    <t>Poznámka k položce:_x000d_
Poznámka k položce: kompletní konstrukce včetně krajových lišt</t>
  </si>
  <si>
    <t>763172315</t>
  </si>
  <si>
    <t>Montáž revizních dvířek SDK kcí vel. 600x600 mm</t>
  </si>
  <si>
    <t>246</t>
  </si>
  <si>
    <t xml:space="preserve">Instalační technika pro konstrukce ze sádrokartonových desek  montáž revizních dvířek velikost 600 x 600 mm</t>
  </si>
  <si>
    <t>https://podminky.urs.cz/item/CS_URS_2023_02/763172315</t>
  </si>
  <si>
    <t>125</t>
  </si>
  <si>
    <t>59030714</t>
  </si>
  <si>
    <t>dvířka revizní s automatickým zámkem 600x600mm</t>
  </si>
  <si>
    <t>248</t>
  </si>
  <si>
    <t>998763302</t>
  </si>
  <si>
    <t>Přesun hmot tonážní pro sádrokartonové konstrukce v objektech v do 12 m</t>
  </si>
  <si>
    <t>250</t>
  </si>
  <si>
    <t xml:space="preserve">Přesun hmot pro konstrukce montované z desek  sádrokartonových, sádrovláknitých, cementovláknitých nebo cementových stanovený z hmotnosti přesunovaného materiálu vodorovná dopravní vzdálenost do 50 m v objektech výšky přes 6 do 12 m</t>
  </si>
  <si>
    <t>https://podminky.urs.cz/item/CS_URS_2023_02/998763302</t>
  </si>
  <si>
    <t>127</t>
  </si>
  <si>
    <t>764214685</t>
  </si>
  <si>
    <t xml:space="preserve">Oplechování horních ploch  z Pz s povrch úpravou mechanicky kotvené rš 400 mm</t>
  </si>
  <si>
    <t>252</t>
  </si>
  <si>
    <t xml:space="preserve">Oplechování horních ploch  z pozinkovaného plechu s povrchovou úpravou mechanicky kotvené rš 400 mm</t>
  </si>
  <si>
    <t>Poznámka k položce:_x000d_
Poznámka k položce: K/01 Oplechování vrcholu ocelového nosného rámu Lakovaný pozink v hnědé barvě</t>
  </si>
  <si>
    <t>764216604.LND</t>
  </si>
  <si>
    <t xml:space="preserve">Oplechování rovných parapetů  mechanicky kotvené rš 330 mm</t>
  </si>
  <si>
    <t>254</t>
  </si>
  <si>
    <t>Oplechování rovných parapetůL mechanicky kotvené rš 330 mm</t>
  </si>
  <si>
    <t>129</t>
  </si>
  <si>
    <t>764511604.LND</t>
  </si>
  <si>
    <t>Žlab podokapní půlkruhový D 155 mm</t>
  </si>
  <si>
    <t>256</t>
  </si>
  <si>
    <t>764518623.LND</t>
  </si>
  <si>
    <t xml:space="preserve">Svody kruhové včetně objímek, kolen, odskoků  průměru 120 mm</t>
  </si>
  <si>
    <t>258</t>
  </si>
  <si>
    <t>131</t>
  </si>
  <si>
    <t>998764101</t>
  </si>
  <si>
    <t>Přesun hmot tonážní pro konstrukce klempířské v objektech v do 6 m</t>
  </si>
  <si>
    <t>260</t>
  </si>
  <si>
    <t>Přesun hmot pro konstrukce klempířské stanovený z hmotnosti přesunovaného materiálu vodorovná dopravní vzdálenost do 50 m v objektech výšky do 6 m</t>
  </si>
  <si>
    <t>https://podminky.urs.cz/item/CS_URS_2023_02/998764101</t>
  </si>
  <si>
    <t>765</t>
  </si>
  <si>
    <t>Krytina skládaná</t>
  </si>
  <si>
    <t>765115298</t>
  </si>
  <si>
    <t>Montáž manžety pro napojení na hydroizolaci DN75</t>
  </si>
  <si>
    <t>262</t>
  </si>
  <si>
    <t xml:space="preserve">Poznámka k položce:_x000d_
Poznámka k položce: S03 ODVĚTRÁNÍ KANALIZACE INTEGROVANÁ PVC MANŽETA PRO NAPOJENÍ NA HYDROIZOLACI PRO NAPOJENÍ NA POTRUBÍ ODVĚTRÁNÍ DN75 VÝŠKA KOMÍNKU NAD IZOLACÍ 300 mm  HLOUBKA POD IZOLACÍ 200 mm DEŠŤOVÁ KRYTKA</t>
  </si>
  <si>
    <t>133</t>
  </si>
  <si>
    <t>59660001</t>
  </si>
  <si>
    <t xml:space="preserve">manžeta  odvětrání PVC  D 75mm</t>
  </si>
  <si>
    <t>264</t>
  </si>
  <si>
    <t>765115299</t>
  </si>
  <si>
    <t>Montáž manžety pro napojení na hydroizolaci DN110</t>
  </si>
  <si>
    <t>266</t>
  </si>
  <si>
    <t xml:space="preserve">Poznámka k položce:_x000d_
Poznámka k položce: S04 ODVĚTRÁNÍ KANALIZACE INTEGROVANÁ PVC MANŽETA PRO NAPOJENÍ NA HYDROIZOLACI PRO NAPOJENÍ NA POTRUBÍ ODVĚTRÁNÍ DN110 VÝŠKA KOMÍNKU NAD IZOLACÍ 300 mm  HLOUBKA POD IZOLACÍ 200 mm DEŠŤOVÁ KRYTKA</t>
  </si>
  <si>
    <t>135</t>
  </si>
  <si>
    <t>59660002</t>
  </si>
  <si>
    <t xml:space="preserve">manžeta  odvětrání PVC  D 110mm</t>
  </si>
  <si>
    <t>268</t>
  </si>
  <si>
    <t>765191023</t>
  </si>
  <si>
    <t>Montáž pojistné hydroizolační nebo parotěsné kladené ve sklonu přes 20° s lepenými spoji na bednění</t>
  </si>
  <si>
    <t>270</t>
  </si>
  <si>
    <t>Montáž pojistné hydroizolační nebo parotěsné fólie kladené ve sklonu přes 20° s lepenými přesahy na bednění nebo tepelnou izolaci</t>
  </si>
  <si>
    <t>https://podminky.urs.cz/item/CS_URS_2023_02/765191023</t>
  </si>
  <si>
    <t>137</t>
  </si>
  <si>
    <t>2600701000</t>
  </si>
  <si>
    <t>Fólie separační,</t>
  </si>
  <si>
    <t>272</t>
  </si>
  <si>
    <t>Fólie separační</t>
  </si>
  <si>
    <t>998765102</t>
  </si>
  <si>
    <t>Přesun hmot tonážní pro krytiny skládané v objektech v do 12 m</t>
  </si>
  <si>
    <t>274</t>
  </si>
  <si>
    <t>Přesun hmot pro krytiny skládané stanovený z hmotnosti přesunovaného materiálu vodorovná dopravní vzdálenost do 50 m na objektech výšky přes 6 do 12 m</t>
  </si>
  <si>
    <t>https://podminky.urs.cz/item/CS_URS_2023_02/998765102</t>
  </si>
  <si>
    <t>766</t>
  </si>
  <si>
    <t>Konstrukce truhlářské</t>
  </si>
  <si>
    <t>139</t>
  </si>
  <si>
    <t>766622115</t>
  </si>
  <si>
    <t>Montáž plastových oken plochy přes 1 m2 pevných výšky do 1,5 m s rámem do zdiva</t>
  </si>
  <si>
    <t>276</t>
  </si>
  <si>
    <t>Montáž oken plastových včetně montáže rámu plochy přes 1 m2 pevných do zdiva, výšky do 1,5 m</t>
  </si>
  <si>
    <t>https://podminky.urs.cz/item/CS_URS_2023_02/766622115</t>
  </si>
  <si>
    <t>Poznámka k položce:_x000d_
Poznámka k položce: okna exteriér</t>
  </si>
  <si>
    <t>61140043</t>
  </si>
  <si>
    <t>okno plastové s fixním zasklením dvojsklo přes plochu 1m2 do v 1,5m</t>
  </si>
  <si>
    <t>278</t>
  </si>
  <si>
    <t>okno plastové OS, zasklení dvojsklo přes plochu 1m2 do v 1,5m</t>
  </si>
  <si>
    <t>141</t>
  </si>
  <si>
    <t>766622132</t>
  </si>
  <si>
    <t>Montáž plastových oken plochy přes 1 m2 otevíravých výšky do 2,5 m s rámem do zdiva</t>
  </si>
  <si>
    <t>280</t>
  </si>
  <si>
    <t>Montáž oken plastových včetně montáže rámu plochy přes 1 m2 otevíravých do zdiva, výšky přes 1,5 do 2,5 m</t>
  </si>
  <si>
    <t>https://podminky.urs.cz/item/CS_URS_2023_02/766622132</t>
  </si>
  <si>
    <t>Poznámka k položce:_x000d_
Poznámka k položce: okna interiér</t>
  </si>
  <si>
    <t>61140051</t>
  </si>
  <si>
    <t>okno plastové otevíravé/sklopné dvojsklo přes plochu 1m2 do v 1,5m</t>
  </si>
  <si>
    <t>282</t>
  </si>
  <si>
    <t>okno plastové fixní dvojsklo přes plochu 1m2 do v 1,5m</t>
  </si>
  <si>
    <t>143</t>
  </si>
  <si>
    <t>766660001</t>
  </si>
  <si>
    <t>Montáž dveřních křídel otvíravých jednokřídlových š do 0,8 m do ocelové zárubně</t>
  </si>
  <si>
    <t>284</t>
  </si>
  <si>
    <t>Montáž dveřních křídel dřevěných nebo plastových otevíravých do ocelové zárubně povrchově upravených jednokřídlových, šířky do 800 mm</t>
  </si>
  <si>
    <t>https://podminky.urs.cz/item/CS_URS_2023_02/766660001</t>
  </si>
  <si>
    <t>Poznámka k položce:_x000d_
Poznámka k položce: D07 NOVÉ INTERIÉROVÉ DVEŘE OTOČNÉ, PLNÉ, VÝPLŇ ODLEHČENÁ DTD, POVRCH CPL S POLODRÁŽKOU OCELOVÁ ZÁRUBEŇ ŠTÍTOVÉ NEREZ KOVÁNÍ KLIKA-KLIKA BARVA: ŠEDÁ BARVA ZÁRUBNÍ: ŠEDÁ ZADLABACÍ ZÁMEK S CYLINDRICKOU VLOŽKOU BEZ PRAHU</t>
  </si>
  <si>
    <t>MSN.0027214.URS</t>
  </si>
  <si>
    <t>dveře interiérové jednokřídlé plné, voština, CPL standard, 80x197</t>
  </si>
  <si>
    <t>286</t>
  </si>
  <si>
    <t>145</t>
  </si>
  <si>
    <t>288</t>
  </si>
  <si>
    <t>Poznámka k položce:_x000d_
Poznámka k položce: D08 NOVÉ INTERIÉROVÉ DVEŘE OTOČNÉ, PLNÉ, VÝPLŇ ODLEHČENÁ DTD, POVRCH CPL S POLODRÁŽKOU OCELOVÁ ZÁRUBEŇ ŠTÍTOVÉ NEREZ KOVÁNÍ KLIKA-KLIKA BARVA: ŠEDÁ ZADLABACÍ ZÁMEK S CYLINDRICKOU VLOŽKOU BEZ PRAHU</t>
  </si>
  <si>
    <t>MSN.0027213.URS</t>
  </si>
  <si>
    <t>dveře interiérové jednokřídlé plné, voština, CPL standard, 70x197</t>
  </si>
  <si>
    <t>290</t>
  </si>
  <si>
    <t>147</t>
  </si>
  <si>
    <t>292</t>
  </si>
  <si>
    <t>Poznámka k položce:_x000d_
Poznámka k položce: D09 NOVÉ INTERIÉROVÉ DVEŘE OTOČNÉ, PLNÉ OCELOVÁ ZÁRUBEŇ ŠTÍTOVÉ NEREZ KOVÁNÍ KLIKA-KLIKA BARVA: ŠEDÁ LEVÉ POŽADAVKY Z HLEDISKA PBŘ: EW 15-C DP3</t>
  </si>
  <si>
    <t>294</t>
  </si>
  <si>
    <t>149</t>
  </si>
  <si>
    <t>766660002</t>
  </si>
  <si>
    <t>Montáž dveřních křídel otvíravých jednokřídlových š přes 0,8 m do ocelové zárubně</t>
  </si>
  <si>
    <t>296</t>
  </si>
  <si>
    <t>Montáž dveřních křídel dřevěných nebo plastových otevíravých do ocelové zárubně povrchově upravených jednokřídlových, šířky přes 800 mm</t>
  </si>
  <si>
    <t>https://podminky.urs.cz/item/CS_URS_2023_02/766660002</t>
  </si>
  <si>
    <t>Poznámka k položce:_x000d_
Poznámka k položce: D10 NOVÉ INTERIÉROVÉ DVEŘE OTOČNÉ, PROSKLENÉ, VÝPLŇ ODLEHČENÁ DTD, POVRCH CPL PROSKLENÍ DVEŘÍ 700 x 670 mm S POLODRÁŽKOU OCELOVÁ ZÁRUBEŇ ŠTÍTOVÉ NEREZ KOVÁNÍ KLIKA-KLIKA BARVA: ŠEDÁ PRAVÉ ZADLABACÍ ZÁMEK S CYLINDRICKOU VLOŽKOU BEZ PRAHU</t>
  </si>
  <si>
    <t>MSN.0027255.URS</t>
  </si>
  <si>
    <t>dveře interiérové jednokřídlé zasklené 1/3, voština, CPL standard, 90x197</t>
  </si>
  <si>
    <t>298</t>
  </si>
  <si>
    <t>151</t>
  </si>
  <si>
    <t>766694116</t>
  </si>
  <si>
    <t>Montáž parapetních desek dřevěných nebo plastových š do 30 cm</t>
  </si>
  <si>
    <t>300</t>
  </si>
  <si>
    <t>Montáž ostatních truhlářských konstrukcí parapetních desek dřevěných nebo plastových šířky do 300 mm</t>
  </si>
  <si>
    <t>https://podminky.urs.cz/item/CS_URS_2023_02/766694116</t>
  </si>
  <si>
    <t>Poznámka k položce:_x000d_
Poznámka k položce: T01 , T02 PARAPET VNITŘNÍ, hl. 180 DŘEVOTŘÍSKOVÁ DESKA TL. 18 mm S NOSEM 36 mm POVRCH CPL BARVA: BÍLÁ - RAL 9010</t>
  </si>
  <si>
    <t>60794101</t>
  </si>
  <si>
    <t>parapet dřevotřískový vnitřní povrch laminátový š 200mm</t>
  </si>
  <si>
    <t>302</t>
  </si>
  <si>
    <t>153</t>
  </si>
  <si>
    <t>304</t>
  </si>
  <si>
    <t>Poznámka k položce:_x000d_
Poznámka k položce: T03 PARAPET VNITŘNÍ hl.100 mm DŘEVOTŘÍSKOVÁ DESKA TL. 18 mm S NOSEM 36 mm POVRCH CPL BARVA: BÍLÁ - RAL 9010</t>
  </si>
  <si>
    <t>60794100</t>
  </si>
  <si>
    <t>parapet dřevotřískový vnitřní povrch laminátový š 150mm</t>
  </si>
  <si>
    <t>306</t>
  </si>
  <si>
    <t>155</t>
  </si>
  <si>
    <t>998766102</t>
  </si>
  <si>
    <t>Přesun hmot tonážní pro konstrukce truhlářské v objektech v do 12 m</t>
  </si>
  <si>
    <t>308</t>
  </si>
  <si>
    <t>Přesun hmot pro konstrukce truhlářské stanovený z hmotnosti přesunovaného materiálu vodorovná dopravní vzdálenost do 50 m v objektech výšky přes 6 do 12 m</t>
  </si>
  <si>
    <t>https://podminky.urs.cz/item/CS_URS_2023_02/998766102</t>
  </si>
  <si>
    <t>217</t>
  </si>
  <si>
    <t>7671111R</t>
  </si>
  <si>
    <t>Montáž stěn z ocelových profilů do 50 kg</t>
  </si>
  <si>
    <t>KPL</t>
  </si>
  <si>
    <t>-1259948727</t>
  </si>
  <si>
    <t xml:space="preserve">Montáž stěn a příček  z ocelových profilů, hmotnosti jednotlivých stěn do 50 kg</t>
  </si>
  <si>
    <t xml:space="preserve">Poznámka k položce:_x000d_
D+M_x000d_
MONTÁŽ RÁMOVÝCH KONSTRUKCÍ Z/05_x000d_
(pro sestavu svařovacích boxů Z/05) </t>
  </si>
  <si>
    <t>767113120</t>
  </si>
  <si>
    <t>Montáž stěn pro zasklení z Al profilů plochy do 9 m2</t>
  </si>
  <si>
    <t>310</t>
  </si>
  <si>
    <t xml:space="preserve">Montáž stěn a příček pro zasklení  z hliníkových profilů, plochy jednotlivých stěn přes 6 do 9 m2</t>
  </si>
  <si>
    <t>https://podminky.urs.cz/item/CS_URS_2023_02/767113120</t>
  </si>
  <si>
    <t>157</t>
  </si>
  <si>
    <t>55342147.</t>
  </si>
  <si>
    <t>Hliníková dělící příčka 3x2,02m, výplň 2x bezpečnostní lepené sklo connex, s dveřmi 33.1. - barevná výplň, povrchová úprava komaxit</t>
  </si>
  <si>
    <t>312</t>
  </si>
  <si>
    <t>767122192</t>
  </si>
  <si>
    <t>Montáž stěn s plechovou výplní , svařované/šroubované</t>
  </si>
  <si>
    <t>314</t>
  </si>
  <si>
    <t xml:space="preserve">Montáž stěn a příček s plechovou výplní   spojených svařováním/šroubováním</t>
  </si>
  <si>
    <t xml:space="preserve">Poznámka k položce:_x000d_
Poznámka k položce: Z/05 Montáž svařovacích boxů dle specifikace PD  Cena zahrnuje výrobu a montáž svařovacích boxů  včetně finálního nátěr barvou šedou  Dodávka materiálu v samostatné specifikaci</t>
  </si>
  <si>
    <t>159</t>
  </si>
  <si>
    <t>14550236</t>
  </si>
  <si>
    <t>profil ocelový čtvercový svařovaný 40x40x3mm</t>
  </si>
  <si>
    <t>316</t>
  </si>
  <si>
    <t>14550226</t>
  </si>
  <si>
    <t>profil ocelový čtvercový svařovaný 30x30x2mm</t>
  </si>
  <si>
    <t>318</t>
  </si>
  <si>
    <t>161</t>
  </si>
  <si>
    <t>13756570</t>
  </si>
  <si>
    <t>plech ocelový hladký jakost 11321.21 tl 1,5mm tabule</t>
  </si>
  <si>
    <t>320</t>
  </si>
  <si>
    <t>767154-R01</t>
  </si>
  <si>
    <t>Montáž WC kabin</t>
  </si>
  <si>
    <t>322</t>
  </si>
  <si>
    <t xml:space="preserve">Poznámka k položce:_x000d_
Poznámka k položce: poz. T04 truhlářské výrobky  Sestava  WC kabin  Kompletní dodávka sestavy dle vybraného výrobce</t>
  </si>
  <si>
    <t>163</t>
  </si>
  <si>
    <t>590R01</t>
  </si>
  <si>
    <t>Modulový systém pro montované sestavy wc kabin</t>
  </si>
  <si>
    <t>324</t>
  </si>
  <si>
    <t>WC kabina</t>
  </si>
  <si>
    <t xml:space="preserve">Poznámka k položce:_x000d_
Poznámka k položce: T04 Modulový systém pro montované sestavy wc kabin  Cena bude upravena podle vybraného výrobce</t>
  </si>
  <si>
    <t>767163201</t>
  </si>
  <si>
    <t>Montáž přímého kovového zábradlí z dílců do zdiva nebo lehčeného betonu na schodišti</t>
  </si>
  <si>
    <t>326</t>
  </si>
  <si>
    <t>Montáž kompletního kovového zábradlí přímého z dílců na schodišti kotveného do zdiva nebo lehčeného betonu</t>
  </si>
  <si>
    <t>https://podminky.urs.cz/item/CS_URS_2023_02/767163201</t>
  </si>
  <si>
    <t>165</t>
  </si>
  <si>
    <t>55342281</t>
  </si>
  <si>
    <t>zábradlí s prutovou výplní, horní kotvení, kulatý sloupek</t>
  </si>
  <si>
    <t>328</t>
  </si>
  <si>
    <t>767210112</t>
  </si>
  <si>
    <t>Montáž schodnic ocelových rovných do zdiva</t>
  </si>
  <si>
    <t>330</t>
  </si>
  <si>
    <t xml:space="preserve">Montáž schodnic ocelových  rovných do zdiva</t>
  </si>
  <si>
    <t>https://podminky.urs.cz/item/CS_URS_2023_02/767210112</t>
  </si>
  <si>
    <t>167</t>
  </si>
  <si>
    <t>55342006</t>
  </si>
  <si>
    <t>schodiště interierové ocel. přímé, schodnice protiskluzový PZ plech tl 2mm, bez zábradlí, do výšky 2765mm 15 stupňů</t>
  </si>
  <si>
    <t>332</t>
  </si>
  <si>
    <t>767391112</t>
  </si>
  <si>
    <t>Montáž krytiny z tvarovaných plechů šroubováním</t>
  </si>
  <si>
    <t>334</t>
  </si>
  <si>
    <t>Montáž krytiny z tvarovaných plechů trapézových nebo vlnitých, uchyceným šroubováním</t>
  </si>
  <si>
    <t>https://podminky.urs.cz/item/CS_URS_2023_02/767391112</t>
  </si>
  <si>
    <t>Poznámka k položce:_x000d_
Poznámka k položce: Nová střešní krytina - pokládka trapézového plechu</t>
  </si>
  <si>
    <t>169</t>
  </si>
  <si>
    <t>15484353</t>
  </si>
  <si>
    <t>plech trapézový 150/280 PES 25µm tl 0,75mm</t>
  </si>
  <si>
    <t>336</t>
  </si>
  <si>
    <t>767531111</t>
  </si>
  <si>
    <t>Montáž vstupních kovových nebo plastových rohoží čisticích zón</t>
  </si>
  <si>
    <t>338</t>
  </si>
  <si>
    <t>Montáž vstupních čisticích zón z rohoží kovových nebo plastových</t>
  </si>
  <si>
    <t>https://podminky.urs.cz/item/CS_URS_2023_02/767531111</t>
  </si>
  <si>
    <t>Poznámka k položce:_x000d_
Poznámka k položce: -	ZAPUŠTĚNÁ PODLAHOVÁ ROHOŽ V OCELOVÉM RÁMU, BARVA: ŠEDÁ</t>
  </si>
  <si>
    <t>171</t>
  </si>
  <si>
    <t>69752006</t>
  </si>
  <si>
    <t>rohož vstupní provedení hliník super 17 mm</t>
  </si>
  <si>
    <t>340</t>
  </si>
  <si>
    <t>767620718</t>
  </si>
  <si>
    <t>Montáž oken kovových - pákového uzávěru</t>
  </si>
  <si>
    <t>342</t>
  </si>
  <si>
    <t>Ostatní práce a doplňky při montáži oken a stěn montáž kování pákového uzávěru</t>
  </si>
  <si>
    <t>https://podminky.urs.cz/item/CS_URS_2023_02/767620718</t>
  </si>
  <si>
    <t>173</t>
  </si>
  <si>
    <t>54913110</t>
  </si>
  <si>
    <t>kování uzávěr ventilační okenní pákový</t>
  </si>
  <si>
    <t>344</t>
  </si>
  <si>
    <t>767640112</t>
  </si>
  <si>
    <t>Montáž dveří ocelových nebo hliníkových vchodových jednokřídlových s nadsvětlíkem</t>
  </si>
  <si>
    <t>346</t>
  </si>
  <si>
    <t>Montáž dveří ocelových nebo hliníkových vchodových jednokřídlových s nadsvětlíkem</t>
  </si>
  <si>
    <t>https://podminky.urs.cz/item/CS_URS_2023_02/767640112</t>
  </si>
  <si>
    <t>Poznámka k položce:_x000d_
Poznámka k položce: D 03 - Vchodové hliníkové dveře ,jednokřídlé, otočné prosklené, s nadsvětlíkem 1300/3500 Atyp. výrobek Cena je předběžná, bude upravena podle konkrétního dodavatele</t>
  </si>
  <si>
    <t>175</t>
  </si>
  <si>
    <t>6116001R</t>
  </si>
  <si>
    <t>dveře jednokřídné hliníkové - atyp. výrobek</t>
  </si>
  <si>
    <t>348</t>
  </si>
  <si>
    <t>350</t>
  </si>
  <si>
    <t>Poznámka k položce:_x000d_
Poznámka k položce: D 04 - Interiérové hliníkové dveře ,jednokřídlé, otočné prosklené, s nadsvětlíkem 1200/2750 Cena je předběžná, bude upravena podle konkrétního dodavatele</t>
  </si>
  <si>
    <t>177</t>
  </si>
  <si>
    <t>6116002R</t>
  </si>
  <si>
    <t>352</t>
  </si>
  <si>
    <t>354</t>
  </si>
  <si>
    <t>Poznámka k položce:_x000d_
Poznámka k položce: D 05 - NOVÉ INTERIÉROVÉ HLINÍKOVÉ DVEŘE JEDNOKŘÍDLOVÉ, PLNÉ, S FIXNÍM NADSVĚTLÍKEM CELKOVÝ ROZMĚR 1000 x 2750 mm, NADSVĚTLÍK 1000 x 730 mm HLINÍKOVÁ ZÁRUBEŇ, ŠTÍTOVÉ NEREZ KOVÁNÍ KLIKA-KLIKA ZADLABACÍ ZÁMEK S CYLINDRICKOU VLOŽKOU BEZ PRAHU BARVA: ŠEDÁ Z VNITŘNÍ STRANY OPATŘENY VODOROVNÝM MADLEM VE VÝŠCE 850 mm</t>
  </si>
  <si>
    <t>179</t>
  </si>
  <si>
    <t>6116003R</t>
  </si>
  <si>
    <t>356</t>
  </si>
  <si>
    <t>358</t>
  </si>
  <si>
    <t>Poznámka k položce:_x000d_
Poznámka k položce: D06 NOVÉ INTERIÉROVÉ DVEŘE OTOČNÉ, PLNÉ, VÝPLŇ ODLEHČENÁ DTD, POVRCH CPL S POLODRÁŽKOU OCELOVÁ ZÁRUBEŇ ŠTÍTOVÉ NEREZ KOVÁNÍ KLIKA-KLIKA BARVA: ŠEDÁ BARVA ZÁRUBNÍ: ŠEDÁ ZADLABACÍ ZÁMEK S CYLINDRICKOU VLOŽKOU BEZ PRAHU</t>
  </si>
  <si>
    <t>181</t>
  </si>
  <si>
    <t>6116004R</t>
  </si>
  <si>
    <t>360</t>
  </si>
  <si>
    <t>767640222</t>
  </si>
  <si>
    <t>Montáž dveří ocelových nebo hliníkových vchodových dvoukřídlových s nadsvětlíkem</t>
  </si>
  <si>
    <t>362</t>
  </si>
  <si>
    <t>Montáž dveří ocelových nebo hliníkových vchodových dvoukřídlové s nadsvětlíkem</t>
  </si>
  <si>
    <t>https://podminky.urs.cz/item/CS_URS_2023_02/767640222</t>
  </si>
  <si>
    <t>Poznámka k položce:_x000d_
Poznámka k položce: D 01 - Vchodové hliníkové dveře , dvoukřídlé, otočné prosklené, dveře 1800/2020, nadsvětlík 1800/730 Atyp. výrobek Cena je předběžná, bude upravena podle konkrétního dodavatele</t>
  </si>
  <si>
    <t>183</t>
  </si>
  <si>
    <t>6116000R</t>
  </si>
  <si>
    <t>dveře dvoukřídné hliníkové - atyp. výrobek</t>
  </si>
  <si>
    <t>364</t>
  </si>
  <si>
    <t>767640311</t>
  </si>
  <si>
    <t>Montáž dveří ocelových nebo hliníkových vnitřních jednokřídlových vč. Konstrukcí Z/05</t>
  </si>
  <si>
    <t>366</t>
  </si>
  <si>
    <t>Montáž dveří ocelových nebo hliníkových vnitřních jednokřídlových</t>
  </si>
  <si>
    <t>https://podminky.urs.cz/item/CS_URS_2023_02/767640311</t>
  </si>
  <si>
    <t xml:space="preserve">Poznámka k položce:_x000d_
Poznámka k položce: Posuvné dveře z ochranných svářečských lamel 900x2000 mm (pro sestavu svařovacích boxů Z/05) </t>
  </si>
  <si>
    <t>185</t>
  </si>
  <si>
    <t>55341300</t>
  </si>
  <si>
    <t>Posuvné dveře z ochranných svářečských lamel 900x2000 mm vč. Konstrukcí Z/05</t>
  </si>
  <si>
    <t>368</t>
  </si>
  <si>
    <t>dveře jednokřídlé ocelové interierové plné 800x1970mm</t>
  </si>
  <si>
    <t>767651114</t>
  </si>
  <si>
    <t>Montáž vrat garážových sekčních zajížděcích pod strop</t>
  </si>
  <si>
    <t>370</t>
  </si>
  <si>
    <t>Montáž vrat garážových nebo průmyslových sekčních zajížděcích pod strop</t>
  </si>
  <si>
    <t>https://podminky.urs.cz/item/CS_URS_2023_02/767651114</t>
  </si>
  <si>
    <t>Poznámka k položce:_x000d_
Poznámka k položce: D02 PRŮMYSLOVÁ SEKČNÍ VRATA S INTEGROVANÝMI DVEŘMI HLINÍKOVÁ, BARVA BÍLÁ DVEŘE: LEVÉ, 900 x 2050 mm, OTEVÍRAVÁ VEN VRATA PROSKLENÁ S PLNOU PODLAHOVOU SEKCÍ V CCA 600 mm Z SENDVIČOVÉHO TEPELNĚ IZOLAČNÍHO PANELU TL. 16 mm - VZOR LAMELA ZBÝVAJÍCÍ ČÁST ZASKLENÁ DVOJITÝMI UMĚLOHMOTNÝMI ČIRÝMI TABULKAMI TL. 16 mm</t>
  </si>
  <si>
    <t>187</t>
  </si>
  <si>
    <t>55345871</t>
  </si>
  <si>
    <t>vrata garážová sekční zateplená 3,0*3,5</t>
  </si>
  <si>
    <t>372</t>
  </si>
  <si>
    <t>vrata garážová sekční zateplená lamela typ M 6,0x2,25m</t>
  </si>
  <si>
    <t>767893006</t>
  </si>
  <si>
    <t>Dodávka a montáž stříšek nad vstupy kotvených pomocí závěsů rovných, výplň skleněná hmot šířky do 2,20 m</t>
  </si>
  <si>
    <t>374</t>
  </si>
  <si>
    <t xml:space="preserve">Poznámka k položce:_x000d_
Poznámka k položce: Z04 Zavěšená stříška nad vchod  Odhad nákladů . cena dle výrobce</t>
  </si>
  <si>
    <t>189</t>
  </si>
  <si>
    <t>767991011</t>
  </si>
  <si>
    <t>Spojovací a montážní materiál</t>
  </si>
  <si>
    <t>376</t>
  </si>
  <si>
    <t>Poznámka k položce:_x000d_
Poznámka k položce: Spojovací a montážní materiál pro výrobu a montáž svařovacích baxů</t>
  </si>
  <si>
    <t>998767102</t>
  </si>
  <si>
    <t>Přesun hmot tonážní pro zámečnické konstrukce v objektech v do 12 m</t>
  </si>
  <si>
    <t>378</t>
  </si>
  <si>
    <t xml:space="preserve">Přesun hmot pro zámečnické konstrukce  stanovený z hmotnosti přesunovaného materiálu vodorovná dopravní vzdálenost do 50 m v objektech výšky přes 6 do 12 m</t>
  </si>
  <si>
    <t>https://podminky.urs.cz/item/CS_URS_2023_02/998767102</t>
  </si>
  <si>
    <t>771</t>
  </si>
  <si>
    <t>Podlahy z dlaždic</t>
  </si>
  <si>
    <t>191</t>
  </si>
  <si>
    <t>771121011</t>
  </si>
  <si>
    <t>Nátěr penetrační na podlahu</t>
  </si>
  <si>
    <t>380</t>
  </si>
  <si>
    <t>Příprava podkladu před provedením dlažby nátěr penetrační na podlahu</t>
  </si>
  <si>
    <t>https://podminky.urs.cz/item/CS_URS_2023_02/771121011</t>
  </si>
  <si>
    <t>771151011</t>
  </si>
  <si>
    <t>Samonivelační stěrka podlah pevnosti 20 MPa tl 3 mm</t>
  </si>
  <si>
    <t>382</t>
  </si>
  <si>
    <t>Příprava podkladu před provedením dlažby samonivelační stěrka min.pevnosti 20 MPa, tloušťky do 3 mm</t>
  </si>
  <si>
    <t>https://podminky.urs.cz/item/CS_URS_2023_02/771151011</t>
  </si>
  <si>
    <t>193</t>
  </si>
  <si>
    <t>771474112</t>
  </si>
  <si>
    <t>Montáž soklů z dlaždic keramických rovných flexibilní lepidlo v do 90 mm</t>
  </si>
  <si>
    <t>384</t>
  </si>
  <si>
    <t>Montáž soklů z dlaždic keramických lepených flexibilním lepidlem rovných, výšky přes 65 do 90 mm</t>
  </si>
  <si>
    <t>https://podminky.urs.cz/item/CS_URS_2023_02/771474112</t>
  </si>
  <si>
    <t>LSS.TAA35078</t>
  </si>
  <si>
    <t>Sokl 600x95</t>
  </si>
  <si>
    <t>386</t>
  </si>
  <si>
    <t xml:space="preserve">dlaždice  , 298x298x9mm</t>
  </si>
  <si>
    <t>195</t>
  </si>
  <si>
    <t>771474113</t>
  </si>
  <si>
    <t>Montáž podlah keramických hladkých lepených flexibilním rychletuhnoucím lepidlem do 9 ks/m2</t>
  </si>
  <si>
    <t>388</t>
  </si>
  <si>
    <t>Montáž podlah z dlaždic keramických lepených flexibilním rychletuhnoucím lepidlem maloformátových hladkých přes 6 do 9 ks/m2</t>
  </si>
  <si>
    <t>https://podminky.urs.cz/item/CS_URS_2023_02/771474113</t>
  </si>
  <si>
    <t>LSS.TAA35078.1</t>
  </si>
  <si>
    <t>dlaždice , 298x298x9mm</t>
  </si>
  <si>
    <t>390</t>
  </si>
  <si>
    <t xml:space="preserve">dlaždice  , 298x298x9mm (1,4+1,4+1,59+1,59+2,4+3,75+5,18+1,65+1,65+3,87+6,8+3,67+11,8)*1,1</t>
  </si>
  <si>
    <t>197</t>
  </si>
  <si>
    <t>771574311</t>
  </si>
  <si>
    <t>392</t>
  </si>
  <si>
    <t>Montáž podlah z dlaždic keramických lepených flexibilním rychletuhnoucím lepidlem maloformátových hladkých přes 6 do 9 ks/m2 (21,06+35,46+37,36+7,05+16,49)*1,1</t>
  </si>
  <si>
    <t>https://podminky.urs.cz/item/CS_URS_2023_02/771574311</t>
  </si>
  <si>
    <t>LSS.TAA35065</t>
  </si>
  <si>
    <t>dlaždice , 598x598x9mm</t>
  </si>
  <si>
    <t>394</t>
  </si>
  <si>
    <t>199</t>
  </si>
  <si>
    <t>771591270</t>
  </si>
  <si>
    <t>Spádová a vyrovnávací vrstva</t>
  </si>
  <si>
    <t>396</t>
  </si>
  <si>
    <t xml:space="preserve">Poznámka k položce:_x000d_
Poznámka k položce: pouze v místnostech 119 a 122  skladba F/03</t>
  </si>
  <si>
    <t>998771102</t>
  </si>
  <si>
    <t>Přesun hmot tonážní pro podlahy z dlaždic v objektech v do 12 m</t>
  </si>
  <si>
    <t>398</t>
  </si>
  <si>
    <t>Přesun hmot pro podlahy z dlaždic stanovený z hmotnosti přesunovaného materiálu vodorovná dopravní vzdálenost do 50 m v objektech výšky přes 6 do 12 m</t>
  </si>
  <si>
    <t>https://podminky.urs.cz/item/CS_URS_2023_02/998771102</t>
  </si>
  <si>
    <t>781</t>
  </si>
  <si>
    <t>Dokončovací práce - obklady</t>
  </si>
  <si>
    <t>201</t>
  </si>
  <si>
    <t>781121011</t>
  </si>
  <si>
    <t>Nátěr penetrační na stěnu</t>
  </si>
  <si>
    <t>400</t>
  </si>
  <si>
    <t>Příprava podkladu před provedením obkladu nátěr penetrační na stěnu</t>
  </si>
  <si>
    <t>https://podminky.urs.cz/item/CS_URS_2023_02/781121011</t>
  </si>
  <si>
    <t>781474111</t>
  </si>
  <si>
    <t>Montáž obkladů vnitřních keramických hladkých do 9 ks/m2 lepených flexibilním lepidlem</t>
  </si>
  <si>
    <t>402</t>
  </si>
  <si>
    <t>Montáž obkladů vnitřních stěn z dlaždic keramických lepených flexibilním lepidlem maloformátových hladkých přes 6 do 9 ks/m2</t>
  </si>
  <si>
    <t>https://podminky.urs.cz/item/CS_URS_2023_02/781474111</t>
  </si>
  <si>
    <t>203</t>
  </si>
  <si>
    <t>LSS.TAA35078.2</t>
  </si>
  <si>
    <t>404</t>
  </si>
  <si>
    <t>998781101</t>
  </si>
  <si>
    <t>Přesun hmot tonážní pro obklady keramické v objektech v do 6 m</t>
  </si>
  <si>
    <t>406</t>
  </si>
  <si>
    <t xml:space="preserve">Přesun hmot pro obklady keramické  stanovený z hmotnosti přesunovaného materiálu vodorovná dopravní vzdálenost do 50 m v objektech výšky do 6 m</t>
  </si>
  <si>
    <t>https://podminky.urs.cz/item/CS_URS_2023_02/998781101</t>
  </si>
  <si>
    <t>783</t>
  </si>
  <si>
    <t>Dokončovací práce - nátěry</t>
  </si>
  <si>
    <t>205</t>
  </si>
  <si>
    <t>783334201</t>
  </si>
  <si>
    <t>Základní antikorozní jednonásobný epoxidový nátěr zámečnických konstrukcí</t>
  </si>
  <si>
    <t>408</t>
  </si>
  <si>
    <t>Základní antikorozní nátěr zámečnických konstrukcí jednonásobný epoxidový</t>
  </si>
  <si>
    <t>https://podminky.urs.cz/item/CS_URS_2023_02/783334201</t>
  </si>
  <si>
    <t>783943151</t>
  </si>
  <si>
    <t>Penetrační polyuretanový nátěr hladkých betonových podlah</t>
  </si>
  <si>
    <t>410</t>
  </si>
  <si>
    <t>Penetrační nátěr betonových podlah hladkých (z pohledového nebo gletovaného betonu, stěrky apod.) polyuretanový</t>
  </si>
  <si>
    <t>https://podminky.urs.cz/item/CS_URS_2023_02/783943151</t>
  </si>
  <si>
    <t>207</t>
  </si>
  <si>
    <t>783947161</t>
  </si>
  <si>
    <t>Krycí dvojnásobný polyuretanový vodou ředitelný nátěr betonové podlahy</t>
  </si>
  <si>
    <t>412</t>
  </si>
  <si>
    <t>Krycí (uzavírací) nátěr betonových podlah dvojnásobný polyuretanový vodou ředitelný</t>
  </si>
  <si>
    <t>https://podminky.urs.cz/item/CS_URS_2023_02/783947161</t>
  </si>
  <si>
    <t>783997151</t>
  </si>
  <si>
    <t>Příplatek k cenám krycího nátěru betonové podlahy za protiskluznou úpravu</t>
  </si>
  <si>
    <t>414</t>
  </si>
  <si>
    <t>Krycí (uzavírací) nátěr betonových podlah Příplatek k cenám za provedení protiskluzné vrstvy prosypem křemičitým pískem nebo skleněnými kuličkami</t>
  </si>
  <si>
    <t>https://podminky.urs.cz/item/CS_URS_2023_02/783997151</t>
  </si>
  <si>
    <t>784</t>
  </si>
  <si>
    <t>Dokončovací práce - malby a tapety</t>
  </si>
  <si>
    <t>209</t>
  </si>
  <si>
    <t>784181103</t>
  </si>
  <si>
    <t>Základní akrylátová jednonásobná bezbarvá penetrace podkladu v místnostech v přes 3,80 do 5,00 m</t>
  </si>
  <si>
    <t>416</t>
  </si>
  <si>
    <t>Penetrace podkladu jednonásobná základní akrylátová bezbarvá v místnostech výšky přes 3,80 do 5,00 m</t>
  </si>
  <si>
    <t>https://podminky.urs.cz/item/CS_URS_2023_02/784181103</t>
  </si>
  <si>
    <t>784211103</t>
  </si>
  <si>
    <t>Dvojnásobné bílé malby ze směsí za mokra výborně oděruvzdorných v místnostech v přes 3,80 do 5,00 m</t>
  </si>
  <si>
    <t>418</t>
  </si>
  <si>
    <t>Malby z malířských směsí oděruvzdorných za mokra dvojnásobné, bílé za mokra oděruvzdorné výborně v místnostech výšky přes 3,80 do 5,00 m</t>
  </si>
  <si>
    <t>https://podminky.urs.cz/item/CS_URS_2023_02/784211103</t>
  </si>
  <si>
    <t>786</t>
  </si>
  <si>
    <t>Dokončovací práce - čalounické úpravy</t>
  </si>
  <si>
    <t>211</t>
  </si>
  <si>
    <t>786623011</t>
  </si>
  <si>
    <t>Montáž venkovní žaluzie do okenního nebo dveřního otvoru na rám nebo do žaluziové schránky ovládané motorem pl do 4 m2</t>
  </si>
  <si>
    <t>420</t>
  </si>
  <si>
    <t>Montáž venkovních žaluzií do okenního nebo dveřního otvoru ovládaných motorem, upevněných na rám nebo do žaluziově schránky, plochy do 4 m2</t>
  </si>
  <si>
    <t>https://podminky.urs.cz/item/CS_URS_2023_02/786623011</t>
  </si>
  <si>
    <t>Poznámka k položce:_x000d_
Poznámka k položce: VENKOVNÍ PŘEDOKENNÍ ŽALUZIE LAMELY VE TVARU PÍSMENE S ELEKTRICKY OVLÁDANÉ DÁLKOVÝM OVLADAČEM BOX A VODÍCÍ LIŠTY POD OMÍTKOU MATERIÁL: HLINÍK BARVA: BÍLÁ - RAL 9010</t>
  </si>
  <si>
    <t>55342526</t>
  </si>
  <si>
    <t>žaluzie Z-90 ovládaná základním motorem včetně příslušenství plochy do 2,5m2</t>
  </si>
  <si>
    <t>422</t>
  </si>
  <si>
    <t>Poznámka k položce:_x000d_
Poznámka k položce: příslušenství = horní Al profil včetně držáků, spodní Al profil, vodící Al profil včetně držáků</t>
  </si>
  <si>
    <t>213</t>
  </si>
  <si>
    <t>55342529</t>
  </si>
  <si>
    <t>žaluzie Z-90 ovládaná základním motorem včetně příslušenství plochy do 4,0m2</t>
  </si>
  <si>
    <t>424</t>
  </si>
  <si>
    <t>789</t>
  </si>
  <si>
    <t>Povrchové úpravy ocelových konstrukcí a technologických zařízení</t>
  </si>
  <si>
    <t>789121240</t>
  </si>
  <si>
    <t>Odmaštění ocelových konstrukcí třídy I</t>
  </si>
  <si>
    <t>426</t>
  </si>
  <si>
    <t>Úpravy povrchů pod nátěry ocelových konstrukcí třídy I očištění odmaštěním</t>
  </si>
  <si>
    <t>https://podminky.urs.cz/item/CS_URS_2023_02/789121240</t>
  </si>
  <si>
    <t>215</t>
  </si>
  <si>
    <t>789121250</t>
  </si>
  <si>
    <t>Čištění otryskáním ocelových konstrukcí třídy I</t>
  </si>
  <si>
    <t>428</t>
  </si>
  <si>
    <t>Úpravy povrchů pod nátěry ocelových konstrukcí třídy I očištění otryskáním</t>
  </si>
  <si>
    <t>https://podminky.urs.cz/item/CS_URS_2023_02/789121250</t>
  </si>
  <si>
    <t>789326431</t>
  </si>
  <si>
    <t>Protipožární jednosložkový vodou ředitelný nátěr ocelových konstrukcí třídy II tl do 200 μm</t>
  </si>
  <si>
    <t>430</t>
  </si>
  <si>
    <t>Protipožární zpěňující nátěr ocelových konstrukcí třídy II jednosložkový vodou ředitelný, funkční tloušťky do 200 μm</t>
  </si>
  <si>
    <t>https://podminky.urs.cz/item/CS_URS_2023_02/789326431</t>
  </si>
  <si>
    <t>03 - VRN</t>
  </si>
  <si>
    <t xml:space="preserve">    9 - Ostatní konstrukce a práce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</si>
  <si>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</si>
  <si>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</si>
  <si>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</si>
  <si>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</si>
  <si>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</si>
  <si>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</si>
  <si>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Ostatní konstrukce a práce</t>
  </si>
  <si>
    <t>953943212</t>
  </si>
  <si>
    <t xml:space="preserve">Osazování  hasicích  přístrojů</t>
  </si>
  <si>
    <t>https://podminky.urs.cz/item/CS_URS_2023_02/953943212</t>
  </si>
  <si>
    <t>44932110</t>
  </si>
  <si>
    <t>přístroj hasicí ruční práškový PG 1 LE</t>
  </si>
  <si>
    <t>Poznámka k položce:_x000d_
Poznámka k položce: Počet ks dle PD</t>
  </si>
  <si>
    <t>Vedlejší rozpočtové náklady</t>
  </si>
  <si>
    <t>VRN1</t>
  </si>
  <si>
    <t>Průzkumné, geodetické a projektové práce</t>
  </si>
  <si>
    <t>011114000</t>
  </si>
  <si>
    <t>Inženýrsko-geologický průzkum</t>
  </si>
  <si>
    <t>https://podminky.urs.cz/item/CS_URS_2023_02/011114000</t>
  </si>
  <si>
    <t>Poznámka k položce:_x000d_
Poznámka k položce: Kontrola a měření únosnosti základové spáry</t>
  </si>
  <si>
    <t>011514000</t>
  </si>
  <si>
    <t>Stavebně-statický průzkum</t>
  </si>
  <si>
    <t>https://podminky.urs.cz/item/CS_URS_2023_02/011514000</t>
  </si>
  <si>
    <t>Poznámka k položce:_x000d_
Poznámka k položce: Kontrola a revize stávající ocelové konstrukce</t>
  </si>
  <si>
    <t>VRN3</t>
  </si>
  <si>
    <t>Zařízení staveniště</t>
  </si>
  <si>
    <t>030001000</t>
  </si>
  <si>
    <t>https://podminky.urs.cz/item/CS_URS_2023_02/030001000</t>
  </si>
  <si>
    <t>Poznámka k položce:_x000d_
Poznámka k položce: zahrnuje náklady na spotřebované energie</t>
  </si>
  <si>
    <t>032803000</t>
  </si>
  <si>
    <t>Ostatní vybavení staveniště, WC</t>
  </si>
  <si>
    <t>https://podminky.urs.cz/item/CS_URS_2023_02/032803000</t>
  </si>
  <si>
    <t>034103000</t>
  </si>
  <si>
    <t>Oplocení staveniště</t>
  </si>
  <si>
    <t>https://podminky.urs.cz/item/CS_URS_2023_02/034103000</t>
  </si>
  <si>
    <t>034503000</t>
  </si>
  <si>
    <t>Informační tabule na staveništi</t>
  </si>
  <si>
    <t>https://podminky.urs.cz/item/CS_URS_2023_02/034503000</t>
  </si>
  <si>
    <t>039103000</t>
  </si>
  <si>
    <t>Rozebrání, bourání a odvoz zařízení staveniště</t>
  </si>
  <si>
    <t>https://podminky.urs.cz/item/CS_URS_2023_02/039103000</t>
  </si>
  <si>
    <t>VRN4</t>
  </si>
  <si>
    <t>Inženýrská činnost</t>
  </si>
  <si>
    <t>043103000</t>
  </si>
  <si>
    <t xml:space="preserve">Zkoušky  a měření</t>
  </si>
  <si>
    <t>https://podminky.urs.cz/item/CS_URS_2023_02/043103000</t>
  </si>
  <si>
    <t>Poznámka k položce:_x000d_
Poznámka k položce: Kontrola stávajících spojů a stavu ocelové konstrukce skeletu haly, statické ověření únosnosti</t>
  </si>
  <si>
    <t>043134000</t>
  </si>
  <si>
    <t>Zkoušky zatěžovací</t>
  </si>
  <si>
    <t>https://podminky.urs.cz/item/CS_URS_2023_02/043134000</t>
  </si>
  <si>
    <t>Poznámka k položce:_x000d_
Poznámka k položce: Provedení výtažných zkoušek pro volbu vhodného kotevního systému a ověření únosnosti stávajícícho střešního pláště. Vypracování protokolu zkoušky</t>
  </si>
  <si>
    <t>VRN6</t>
  </si>
  <si>
    <t>Územní vlivy</t>
  </si>
  <si>
    <t>065002000</t>
  </si>
  <si>
    <t>Mimostaveništní doprava materiálů</t>
  </si>
  <si>
    <t>https://podminky.urs.cz/item/CS_URS_2023_02/065002000</t>
  </si>
  <si>
    <t>VRN9</t>
  </si>
  <si>
    <t>Ostatní náklady</t>
  </si>
  <si>
    <t>091003010</t>
  </si>
  <si>
    <t>Označovací tabulky, piktogramy</t>
  </si>
  <si>
    <t>…</t>
  </si>
  <si>
    <t>Poznámka k položce:_x000d_
Poznámka k položce: Specifikace tabulek dle PD. Upřesnění ceny dle dodavatele produktů</t>
  </si>
  <si>
    <t>04 - Zpevnění plochy</t>
  </si>
  <si>
    <t xml:space="preserve">    5 - Komunikace pozemní</t>
  </si>
  <si>
    <t>113107223</t>
  </si>
  <si>
    <t>Odstranění podkladu z kameniva drceného tl 300 mm strojně pl přes 200 m2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</si>
  <si>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</si>
  <si>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https://podminky.urs.cz/item/CS_URS_2023_02/113107223</t>
  </si>
  <si>
    <t>113151111</t>
  </si>
  <si>
    <t>Rozebrání zpevněných ploch ze silničních dílců</t>
  </si>
  <si>
    <t xml:space="preserve">Rozebírání zpevněných ploch  s přemístěním na skládku na vzdálenost do 20 m nebo s naložením na dopravní prostředek ze silničních panelů</t>
  </si>
  <si>
    <t>https://podminky.urs.cz/item/CS_URS_2023_02/113151111</t>
  </si>
  <si>
    <t>Poznámka k položce:_x000d_
Poznámka k položce: odstranění panelových ploch podél objektu</t>
  </si>
  <si>
    <t>122251104</t>
  </si>
  <si>
    <t>Odkopávky a prokopávky nezapažené v hornině třídy těžitelnosti I, skupiny 3 objem do 500 m3 strojně</t>
  </si>
  <si>
    <t>Odkopávky a prokopávky nezapažené strojně v hornině třídy těžitelnosti I skupiny 3 přes 100 do 500 m3</t>
  </si>
  <si>
    <t>https://podminky.urs.cz/item/CS_URS_2023_02/122251104</t>
  </si>
  <si>
    <t>Poznámka k položce:_x000d_
Poznámka k položce: příprava plochy pro provedení nového krytu po odstranění ŠD krytu v tl. do 200 mm</t>
  </si>
  <si>
    <t>212751106</t>
  </si>
  <si>
    <t>Trativod z drenážních trubek flexibilních PVC-U SN 4 perforace 360° včetně lože otevřený výkop DN 160 pro meliorace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</si>
  <si>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</si>
  <si>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https://podminky.urs.cz/item/CS_URS_2023_02/212751106</t>
  </si>
  <si>
    <t>Poznámka k položce:_x000d_
Poznámka k položce: Podélná drenáž pr. 150 mm, zaústění do vsaku</t>
  </si>
  <si>
    <t>Komunikace pozemní</t>
  </si>
  <si>
    <t>561011111</t>
  </si>
  <si>
    <t>Zřízení podkladu ze zeminy upravené vápnem, cementem, směsnými pojivy tl 120 mm plochy do 1000 m2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</si>
  <si>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do 150 mm</t>
  </si>
  <si>
    <t>https://podminky.urs.cz/item/CS_URS_2023_02/561011111</t>
  </si>
  <si>
    <t>58521113</t>
  </si>
  <si>
    <t>cement portlandský CEM I 52,5MPa</t>
  </si>
  <si>
    <t>564762111</t>
  </si>
  <si>
    <t>Podklad z vibrovaného štěrku VŠ tl 200 mm</t>
  </si>
  <si>
    <t xml:space="preserve">Podklad nebo kryt z vibrovaného štěrku VŠ  s rozprostřením, vlhčením a zhutněním, po zhutnění tl. 200 mm</t>
  </si>
  <si>
    <t>https://podminky.urs.cz/item/CS_URS_2023_02/564762111</t>
  </si>
  <si>
    <t>573111114</t>
  </si>
  <si>
    <t>Postřik živičný infiltrační s posypem z asfaltu množství 2 kg/m2</t>
  </si>
  <si>
    <t>Postřik infiltrační PI z asfaltu silničního s posypem kamenivem, v množství 2,00 kg/m2</t>
  </si>
  <si>
    <t>https://podminky.urs.cz/item/CS_URS_2023_02/573111114</t>
  </si>
  <si>
    <t>573231108</t>
  </si>
  <si>
    <t>Postřik živičný spojovací ze silniční emulze v množství 0,50 kg/m2</t>
  </si>
  <si>
    <t>Postřik spojovací PS bez posypu kamenivem ze silniční emulze, v množství 0,50 kg/m2</t>
  </si>
  <si>
    <t>https://podminky.urs.cz/item/CS_URS_2023_02/573231108</t>
  </si>
  <si>
    <t>577134111</t>
  </si>
  <si>
    <t>Asfaltový beton vrstva obrusná ACO 11 (ABS) tř. I tl 40 mm š do 3 m z nemodifikovaného asfaltu</t>
  </si>
  <si>
    <t xml:space="preserve">Asfaltový beton vrstva obrusná ACO 11 (ABS)  s rozprostřením a se zhutněním z nemodifikovaného asfaltu v pruhu šířky do 3 m tř. I, po zhutnění tl. 40 mm</t>
  </si>
  <si>
    <t>https://podminky.urs.cz/item/CS_URS_2023_02/577134111</t>
  </si>
  <si>
    <t>577155012</t>
  </si>
  <si>
    <t>Asfaltový beton vrstva ložní ACP 16+ (ABH) tl 60 mm š do 3 m z nemodifikovaného asfaltu</t>
  </si>
  <si>
    <t xml:space="preserve">Asfaltový beton vrstva ložní ACP+ 16 (ABH)  s rozprostřením a zhutněním z nemodifikovaného asfaltu v pruhu šířky do 3 m, po zhutnění tl. 60 mm</t>
  </si>
  <si>
    <t>919121111</t>
  </si>
  <si>
    <t>Těsnění spár zálivkou za studena pro komůrky š 10 mm hl 20 mm s těsnicím profilem</t>
  </si>
  <si>
    <t xml:space="preserve">Utěsnění dilatačních spár zálivkou za studena  v cementobetonovém nebo živičném krytu včetně adhezního nátěru s těsnicím profilem pod zálivkou, pro komůrky šířky 10 mm, hloubky 20 mm</t>
  </si>
  <si>
    <t>https://podminky.urs.cz/item/CS_URS_2023_02/919121111</t>
  </si>
  <si>
    <t>935923208</t>
  </si>
  <si>
    <t xml:space="preserve">Osazení  odvodňovacího žlabu betonového nebo polymerbetonového s krycím roštem šířky přes 200 mm</t>
  </si>
  <si>
    <t>Osazení odvodňovacího žlabu s krycím roštem vpusti pro žlab šířky přes 200 mm</t>
  </si>
  <si>
    <t>Poznámka k položce:_x000d_
Poznámka k položce: Osazení žlabu do lože z betonu c 30/37XD1</t>
  </si>
  <si>
    <t>59228434</t>
  </si>
  <si>
    <t xml:space="preserve">žlab  betonový s roštem 300x300, únosnost 40t</t>
  </si>
  <si>
    <t xml:space="preserve">žlab  betonový s roštem 300x300 dl. 1,0</t>
  </si>
  <si>
    <t xml:space="preserve">Poznámka k položce:_x000d_
Poznámka k položce: Žlab betonový odvodňovací  s litinovou mříží,  únosnost 40t</t>
  </si>
  <si>
    <t>997002511</t>
  </si>
  <si>
    <t>Vodorovné přemístění suti a vybouraných hmot bez naložení ale se složením</t>
  </si>
  <si>
    <t xml:space="preserve">Vodorovné přemístění suti a vybouraných hmot  bez naložení, se složením</t>
  </si>
  <si>
    <t>https://podminky.urs.cz/item/CS_URS_2023_02/997002511</t>
  </si>
  <si>
    <t>997221071</t>
  </si>
  <si>
    <t>Vodorovná doprava vybouraných hmot</t>
  </si>
  <si>
    <t>997221655</t>
  </si>
  <si>
    <t>https://podminky.urs.cz/item/CS_URS_2023_02/997221655</t>
  </si>
  <si>
    <t>998225111</t>
  </si>
  <si>
    <t>Přesun hmot pro pozemní komunikace s krytem z kamene, monolitickým betonovým nebo živičným</t>
  </si>
  <si>
    <t xml:space="preserve">Přesun hmot pro komunikace s krytem z kameniva, monolitickým betonovým nebo živičným  dopravní vzdálenost do 200 m jakékoliv délky objektu</t>
  </si>
  <si>
    <t>https://podminky.urs.cz/item/CS_URS_2023_02/998225111</t>
  </si>
  <si>
    <t>05a - Silnoproudé instalace</t>
  </si>
  <si>
    <t>D1 - SILNOPROUDÁ INSTALACE</t>
  </si>
  <si>
    <t xml:space="preserve">    D2 - Svítidla</t>
  </si>
  <si>
    <t xml:space="preserve">    D3 - Silnoproudá instalace</t>
  </si>
  <si>
    <t xml:space="preserve">    D4 - Kabely</t>
  </si>
  <si>
    <t xml:space="preserve">    D5 - Elektroinstalační nosný a úložný materiál</t>
  </si>
  <si>
    <t xml:space="preserve">    D6 - Rozváděče</t>
  </si>
  <si>
    <t xml:space="preserve">    D7 - Hromosvod a uzemnění</t>
  </si>
  <si>
    <t xml:space="preserve">    D8 - Ostatní náklady</t>
  </si>
  <si>
    <t xml:space="preserve">    741 - Elektroinstalace - silnoproud</t>
  </si>
  <si>
    <t>D1</t>
  </si>
  <si>
    <t>SILNOPROUDÁ INSTALACE</t>
  </si>
  <si>
    <t>D2</t>
  </si>
  <si>
    <t>Svítidla</t>
  </si>
  <si>
    <t>A</t>
  </si>
  <si>
    <t>ZÁVĚSNÉ LED SVÍTIDLO, 7700 lm, IP65</t>
  </si>
  <si>
    <t>ks</t>
  </si>
  <si>
    <t>AS</t>
  </si>
  <si>
    <t>PŘISAZENÉ LED SVÍTIDLO, 6200 lm, IP20, 4000K</t>
  </si>
  <si>
    <t>B</t>
  </si>
  <si>
    <t>VESTAVNÉ LED SVÍTIDLO DO RASTRU, 3600 lm, 4000K, IP20</t>
  </si>
  <si>
    <t>B2</t>
  </si>
  <si>
    <t>VESTAVNÉ LED SVÍTIDLO DO RASTRU, 4200 lm, 4000 K, IP65</t>
  </si>
  <si>
    <t>B3</t>
  </si>
  <si>
    <t>VESTAVNÉ LED SVÍTIDLO DO RASTRU, 5400 lm, 4000 K, IP65</t>
  </si>
  <si>
    <t>C</t>
  </si>
  <si>
    <t>VESTAVNÉ BODOVÉ LED SVÍTIDLO, 2375 lm, IP44, 4000K</t>
  </si>
  <si>
    <t>EXTERIÉROVÉ LED SVÍTIDLO, 7700 lm, IP65, 4000K</t>
  </si>
  <si>
    <t>Pol1</t>
  </si>
  <si>
    <t>Drobný a montážní materiál, kotevní materiál pro světelná tělesa, světelné zdroje, recyklační poplatek, revize a měření</t>
  </si>
  <si>
    <t>Pol2</t>
  </si>
  <si>
    <t>Montáž svítidel komplet</t>
  </si>
  <si>
    <t>D3</t>
  </si>
  <si>
    <t>Silnoproudá instalace</t>
  </si>
  <si>
    <t>Pol3</t>
  </si>
  <si>
    <t>Zásuvka jednonásobná zapuštěná 230V/16A, 50Hz,IP20, barva bílá - komplet</t>
  </si>
  <si>
    <t>Pol4</t>
  </si>
  <si>
    <t>Zásuvka jednonásobná přisazená 230V/16A, 50Hz,IP54</t>
  </si>
  <si>
    <t>Pol5</t>
  </si>
  <si>
    <t>Zásuvka dvojnásobná zapuštěná 230V/16A, 50Hz,IP20, barva bílá - komplet</t>
  </si>
  <si>
    <t>Pol6</t>
  </si>
  <si>
    <t>Zásuvka dvojnásobná zapuštěná 230V/16A, 50Hz,IP20, s přepěťovou ochranou tř.III, barva bílá - komplet</t>
  </si>
  <si>
    <t>Pol7</t>
  </si>
  <si>
    <t>Zásuvka třífázová, pětipólová nástěnná400V/16A, 50Hz,IP54, barva bílá - komplet</t>
  </si>
  <si>
    <t>Pol8</t>
  </si>
  <si>
    <t xml:space="preserve">Zásuvkový podlahový box vhodný pro montáž do betonové mazaniny, 9-ti modulová montážní vana, výzbroj"              1x přepěťová ochrana III.třídy (D)                                                  4x zásuvka 16A/230V</t>
  </si>
  <si>
    <t xml:space="preserve">Zásuvkový podlahový box vhodný pro montáž do betonové mazaniny, 9-ti modulová montážní vana, výzbroj"              1x přepěťová ochrana III.třídy (D)                                                  4x zásuvka 16A/230V                                                                              2x datový port RJ45 cat.6</t>
  </si>
  <si>
    <t>Pol9</t>
  </si>
  <si>
    <t>Zásuvková rozvodnice nástěnná s vlastním rozjištěním a proudovým chráničem: výzbroj 4x zásuvka 230V/16A, 2x zásuvka 400V/16A</t>
  </si>
  <si>
    <t>Pol10</t>
  </si>
  <si>
    <t>Jednopólový vypínač 230V, 50Hz, 10A IP20, řaz1, barva bílá - komplet</t>
  </si>
  <si>
    <t>Pol11</t>
  </si>
  <si>
    <t>Jednopólový vypínač 230V, 50Hz, 10A IP44, řaz1, barva bílá - komplet</t>
  </si>
  <si>
    <t>Pol12</t>
  </si>
  <si>
    <t>Sériový přepínač zapuštěný 230V, 50Hz, 10A IP20, řaz5, barva bílá - komplet</t>
  </si>
  <si>
    <t>Pol13</t>
  </si>
  <si>
    <t>Sériový přepínač přisazený 230V, 50Hz, 10A IP44, řaz5, barva bílá - komplet</t>
  </si>
  <si>
    <t>Pol14</t>
  </si>
  <si>
    <t>Střídavý přepínač zapuštěný 230V, 50Hz, 10A IP20, řaz6, barva bílá - komplet</t>
  </si>
  <si>
    <t>Pol15</t>
  </si>
  <si>
    <t>Tlačítkový ovladač zapuštěný 230V, 50Hz, 10A IP20, řaz1/0, barva bílá - komplet</t>
  </si>
  <si>
    <t>Pol16</t>
  </si>
  <si>
    <t>Tlačítkový ovladač přisazený 230V, 50Hz, 10A IP44, řaz1/0, barva bílá - komplet</t>
  </si>
  <si>
    <t>Pol17</t>
  </si>
  <si>
    <t>Žaluziový ovladač zapuštěný 230V, 50Hz, 10A IP20, barva bílá - komplet</t>
  </si>
  <si>
    <t>TS</t>
  </si>
  <si>
    <t>Tlačítko nouzového zastavení TOTAL STOP, IP67 zajištěný proti manipulaci dle ČSN EN 408, základna krytu černá RAL 9005, vrchní část krytu žlutá RAL 1004,hřibovité, viditelně označeno štítkem</t>
  </si>
  <si>
    <t>Pol18</t>
  </si>
  <si>
    <t>Drobný a montážní materiál, kotevní materiál, revize a měření</t>
  </si>
  <si>
    <t>Pol19</t>
  </si>
  <si>
    <t>Montáž komplet</t>
  </si>
  <si>
    <t>D4</t>
  </si>
  <si>
    <t>Kabely</t>
  </si>
  <si>
    <t>Pol20</t>
  </si>
  <si>
    <t>Kabel CYKY(O) 2x1,5 včetně ukončení</t>
  </si>
  <si>
    <t>Pol21</t>
  </si>
  <si>
    <t>Kabel CYKY(O) 3x1,5 včetně ukončení</t>
  </si>
  <si>
    <t>Pol22</t>
  </si>
  <si>
    <t>Kabel CYKY(J) 3x1,5 včetně ukončení</t>
  </si>
  <si>
    <t>Pol23</t>
  </si>
  <si>
    <t>Kabel CYKY(J) 3x2,5 včetně ukončení</t>
  </si>
  <si>
    <t>Pol24</t>
  </si>
  <si>
    <t>Kabel CYKY(J) 5x1,5 včetně ukončení</t>
  </si>
  <si>
    <t>Pol25</t>
  </si>
  <si>
    <t>Kabel CYKY(J) 5x2,5 včetně ukončení</t>
  </si>
  <si>
    <t>Pol26</t>
  </si>
  <si>
    <t>Kabel CYKY(J) 5x6 včetně ukončení</t>
  </si>
  <si>
    <t>Pol27</t>
  </si>
  <si>
    <t>Kabel CYKY(J) 7x1,5 včetně ukončení</t>
  </si>
  <si>
    <t>Pol28</t>
  </si>
  <si>
    <t>Kabel 1-CYKY(J) 4x70 včetně ukončení</t>
  </si>
  <si>
    <t>Pol29</t>
  </si>
  <si>
    <t>Kabel CXKH-V(J) 3x1,5 B2cas1d0 včetně ukončení</t>
  </si>
  <si>
    <t>Pol30</t>
  </si>
  <si>
    <t>Vodič CYA 4</t>
  </si>
  <si>
    <t>Pol31</t>
  </si>
  <si>
    <t>Vodič CYA 10</t>
  </si>
  <si>
    <t>Pol32</t>
  </si>
  <si>
    <t>Vodič CYA 25</t>
  </si>
  <si>
    <t>Pol33</t>
  </si>
  <si>
    <t>Drobný a montážní materiál, kotevní materiál, ukončení kabelů, revize a měření</t>
  </si>
  <si>
    <t>Pol34</t>
  </si>
  <si>
    <t>D5</t>
  </si>
  <si>
    <t>Elektroinstalační nosný a úložný materiál</t>
  </si>
  <si>
    <t>Pol35</t>
  </si>
  <si>
    <t>Kabelový oceloplechový perforovaný žlab s dělící přepážkou, galvanický pozink, 100/60 (šxv), včetně příslušenství tvarových dílů, propojek, spojovacího materiálu, kotvícího materiálu (závěsů a nosníků), uchycení kabelů dle normového systému</t>
  </si>
  <si>
    <t>Pol36</t>
  </si>
  <si>
    <t>Kabelový oceloplechový perforovaný žlab s dělící přepážkou, galvanický pozink, 400/60 (šxv), včetně příslušenství tvarových dílů, propojek, spojovacího materiálu, kotvícího materiálu (závěsů a nosníků), uchycení kabelů dle normového systému</t>
  </si>
  <si>
    <t>Pol37</t>
  </si>
  <si>
    <t>Kabelový stoupací žebřík 200/35 (šxv), galvanický pozink, včetně příslušenství tvarových dílů, propojek, spojovacího materiálu, kotvícího materiálu (závěsů a nosníků), uchycení kabelů dle normového systému</t>
  </si>
  <si>
    <t>Pol38</t>
  </si>
  <si>
    <t>Chránička plastová ohebná pr. 23</t>
  </si>
  <si>
    <t>Pol39</t>
  </si>
  <si>
    <t>Chránička plastová tuhá, bezhalogenová pr. 23 včetně tvarových dílů a příchytek na betonovou stěnu</t>
  </si>
  <si>
    <t>Pol40</t>
  </si>
  <si>
    <t>Instalační krabice se svorkovnicí a víkem KU68-1902</t>
  </si>
  <si>
    <t>Pol41</t>
  </si>
  <si>
    <t>Instalační krabice přístrojové KP68/2</t>
  </si>
  <si>
    <t>Pol42</t>
  </si>
  <si>
    <t>Nástřešák s keramickými izolátory</t>
  </si>
  <si>
    <t>Pol43</t>
  </si>
  <si>
    <t>Pol44</t>
  </si>
  <si>
    <t>D6</t>
  </si>
  <si>
    <t>Rozváděče</t>
  </si>
  <si>
    <t>Pol45</t>
  </si>
  <si>
    <t>Pojistková přípojková skříň určená pro montáž do zděné niky s 1 sadou pojistkových spodků, In-400A, maximální průřez připojovaného kabelu 240mm2, IP43, včetně 3x nožovéh pojistky In-125AgG</t>
  </si>
  <si>
    <t>RH</t>
  </si>
  <si>
    <t xml:space="preserve">Oceloplechový skříňový rozváděč  s dveřmi se 4-bodovým rozvorovým mechanismem s výklopnou klikou o rozměrech 590x2025x250 (šxhxv), barva RAL 7035 , krytí: IP30, přívod a vývody horem, včetně prodrátování, označení, průvodní dokumentace, přístrojové náplně</t>
  </si>
  <si>
    <t xml:space="preserve">Oceloplechový skříňový rozváděč  s dveřmi se 4-bodovým rozvorovým mechanismem s výklopnou klikou o rozměrech 590x2025x250 (šxhxv), barva RAL 7035 , krytí: IP30, přívod a vývody horem, včetně prodrátování, označení, průvodní dokumentace, přístrojové náplně a kompletního zapojení, provedení dle výkresové dokumentace v.č. b06</t>
  </si>
  <si>
    <t>Pol46</t>
  </si>
  <si>
    <t>Drobný a montážní materiál, revize a měření</t>
  </si>
  <si>
    <t>Pol47</t>
  </si>
  <si>
    <t>Montáž rozváděčů komplet</t>
  </si>
  <si>
    <t>D7</t>
  </si>
  <si>
    <t>Hromosvod a uzemnění</t>
  </si>
  <si>
    <t>Pol48</t>
  </si>
  <si>
    <t>Hlavní ochranná ekvipotenciální přípojnice HOP (2x přípojnice potenciálového vyrovnání) - v elektroinstalační krabici KT250L</t>
  </si>
  <si>
    <t>Pol49</t>
  </si>
  <si>
    <t xml:space="preserve">Hromosvodový drát AlMgSi  ø8</t>
  </si>
  <si>
    <t>Pol50</t>
  </si>
  <si>
    <t xml:space="preserve">Zemnící drát FeZn  ø10</t>
  </si>
  <si>
    <t>Pol51</t>
  </si>
  <si>
    <t>Zemnící pásek FeZn 30/4 mm</t>
  </si>
  <si>
    <t>Pol52</t>
  </si>
  <si>
    <t>Zkušební svorka Sza</t>
  </si>
  <si>
    <t>Pol53</t>
  </si>
  <si>
    <t>Lemová svorka pro připojení okapového žlabu Soa dvoušroubová</t>
  </si>
  <si>
    <t>Pol54</t>
  </si>
  <si>
    <t xml:space="preserve">Hromosvodová  křížová svorka drát/drát SK</t>
  </si>
  <si>
    <t>Pol55</t>
  </si>
  <si>
    <t xml:space="preserve">Hromosvodová  křížová svorka drát/pásek SK</t>
  </si>
  <si>
    <t>Pol56</t>
  </si>
  <si>
    <t xml:space="preserve">Hromosvodová  svorka univerzální  Sua</t>
  </si>
  <si>
    <t>Pol57</t>
  </si>
  <si>
    <t xml:space="preserve">Hromosvodová  střešní podpěra na plochou střechu pro drát  ø8 PV 21 c</t>
  </si>
  <si>
    <t>Pol58</t>
  </si>
  <si>
    <t xml:space="preserve">Hromosvodová  podpěra do zdiva PV 1a-30 pro drát  ø8</t>
  </si>
  <si>
    <t>Pol59</t>
  </si>
  <si>
    <t>Orientační štítek OŠ</t>
  </si>
  <si>
    <t>Pol60</t>
  </si>
  <si>
    <t>Ochranný úhelník hromosvodu</t>
  </si>
  <si>
    <t>Pol61</t>
  </si>
  <si>
    <t>Držák ochranného úhelníku hromosvodu</t>
  </si>
  <si>
    <t>Pol62</t>
  </si>
  <si>
    <t>Ochranný z/žl nátěr</t>
  </si>
  <si>
    <t>Pol63</t>
  </si>
  <si>
    <t>Drobný a montážní materiál, ochranné nátěry, revize a měření</t>
  </si>
  <si>
    <t>Pol64</t>
  </si>
  <si>
    <t>D8</t>
  </si>
  <si>
    <t>Pol65</t>
  </si>
  <si>
    <t>Demontáž stávající elektroinstalace komplet</t>
  </si>
  <si>
    <t>Pol66</t>
  </si>
  <si>
    <t>Úprava stávajícího přívodního kabelu</t>
  </si>
  <si>
    <t>Pol67</t>
  </si>
  <si>
    <t>Přenosné lešení</t>
  </si>
  <si>
    <t>Pol68</t>
  </si>
  <si>
    <t>Požární ucpávky</t>
  </si>
  <si>
    <t>Pol69</t>
  </si>
  <si>
    <t>Stavební přípomoce</t>
  </si>
  <si>
    <t>Poznámka k položce:_x000d_
Poznámka k položce: Práce obsahují náklady spojené s průrazy zdivem a případné daší prostupy</t>
  </si>
  <si>
    <t>Pol70</t>
  </si>
  <si>
    <t>Zkoušky technologických zařízení pod napětím</t>
  </si>
  <si>
    <t>Pol71</t>
  </si>
  <si>
    <t>Uvedení do provozu</t>
  </si>
  <si>
    <t>Pol72</t>
  </si>
  <si>
    <t>Výchozí revize</t>
  </si>
  <si>
    <t>741</t>
  </si>
  <si>
    <t>Elektroinstalace - silnoproud</t>
  </si>
  <si>
    <t>741430003</t>
  </si>
  <si>
    <t>Montáž tyč jímací délky do 3 m na konstrukci ocelovou</t>
  </si>
  <si>
    <t>Montáž jímacích tyčí délky do 3 m, na konstrukci ocelovou</t>
  </si>
  <si>
    <t>https://podminky.urs.cz/item/CS_URS_2023_02/741430003</t>
  </si>
  <si>
    <t>35441127</t>
  </si>
  <si>
    <t>tyč jímací s kovaným hrotem 1000mm nerez</t>
  </si>
  <si>
    <t>05b - Slaboproudé instalace</t>
  </si>
  <si>
    <t>D1 - SLABOPROUDÁ INSTALACE</t>
  </si>
  <si>
    <t xml:space="preserve">    D2 - Interkom</t>
  </si>
  <si>
    <t xml:space="preserve">    D3 - Datové a televonní rozvody</t>
  </si>
  <si>
    <t xml:space="preserve">    D4 - Elektrický zabezpečovací systém EZS</t>
  </si>
  <si>
    <t xml:space="preserve">    D5 - Asistenční systém pro seniory a invalidy</t>
  </si>
  <si>
    <t xml:space="preserve">    D6 - Ostatní náklady</t>
  </si>
  <si>
    <t>SLABOPROUDÁ INSTALACE</t>
  </si>
  <si>
    <t>Interkom</t>
  </si>
  <si>
    <t>Pol74</t>
  </si>
  <si>
    <t>Audiosestava s elektrickým dveřním zámkem s možností rozšířaní až na 3 telefony obsahuje: venkovní panel a instalační krabici pod omítku, venkovní panel (130x128mm, instalační krabici S1 (115x114x45), 1x telefon, zdroj 12Vstř./1.5A na DIN, dveřní zámek MO</t>
  </si>
  <si>
    <t>Audiosestava s elektrickým dveřním zámkem s možností rozšířaní až na 3 telefony obsahuje: venkovní panel a instalační krabici pod omítku, venkovní panel (130x128mm, instalační krabici S1 (115x114x45), 1x telefon, zdroj 12Vstř./1.5A na DIN, dveřní zámek MOD 450NS-12Vstř., včetně kompletního příslušenství</t>
  </si>
  <si>
    <t>Pol75</t>
  </si>
  <si>
    <t>Drobný montážní materiál</t>
  </si>
  <si>
    <t>Pol76</t>
  </si>
  <si>
    <t>Montáž a oživení systému DDS komplet</t>
  </si>
  <si>
    <t>Datové a televonní rozvody</t>
  </si>
  <si>
    <t>DR</t>
  </si>
  <si>
    <t>19" STOJANOVÝ DATOVÝ ROZVADĚČ 18Ux600x600 - 2 páry posuvných 19" lišt L, povrchová úprava je provedena práškovou technologií dle vzorníku barev RAL - barevné provedení tmavě šedá (RAL 7035), horní, spodní a zadní průchody pro kabeláž, přední skleněné dveř</t>
  </si>
  <si>
    <t>19" STOJANOVÝ DATOVÝ ROZVADĚČ 18Ux600x600 - 2 páry posuvných 19" lišt L, povrchová úprava je provedena práškovou technologií dle vzorníku barev RAL - barevné provedení tmavě šedá (RAL 7035), horní, spodní a zadní průchody pro kabeláž, přední skleněné dveře s pákovým jednobodovým zámkem, výměnnnou DIN vložkou, univerzální klíč 333, zadní plechový panel s kabelovým vstupem pro vstup kabelů, univerzální klíč</t>
  </si>
  <si>
    <t>Pol77</t>
  </si>
  <si>
    <t xml:space="preserve">Výzbroj datového rozváděče DR1:                                                             - 1x optická vana 24xSC                                                                                           - 2x 24-Port Gigabit  Switch SFP+/QoS</t>
  </si>
  <si>
    <t xml:space="preserve">Výzbroj datového rozváděče DR1:                                                             - 1x optická vana 24xSC                                                                                           - 2x 24-Port Gigabit  Switch SFP+/QoS                                         - 2x patch panel - metalický 24p, UTP, Cat. 6                                     - 2x vyvazovací panel 1U                                                                        - 1x držák svorkovnic LSA + 1x svorkovnice LSA10 + 1x zemnící svorkovnice + 1x držák bleskojistek                                            - 1x bleskojiska                                                                                             - 1x napájecí panel 2U Conteg                                                              - 1x UTE, přepěťová ochrana, vypínač                                                    - 1x horizontální ventilační jednotkas,2x ventilátor, 220V/30W, termostat, 2U                                                                               - 55x patch kabel 2m UTP, Cat. 6                                                            - 5x Pigtail 50/125 SCpc MM OM2 1,5m SXPI-SC-PC-OM2-1,5M                                                                                                 - 1x  sada nivelačních nožiček nastavitelných pro stojanový rozváděč                                                         Upřesnění výzbroje viz. v.č.b07</t>
  </si>
  <si>
    <t>Pol78</t>
  </si>
  <si>
    <t xml:space="preserve">Datová dvouportová zásuvka zapuštěná Cat. 6,  2xRJ 45 - komplet, barva bílá</t>
  </si>
  <si>
    <t>Pol79</t>
  </si>
  <si>
    <t>Kabel kroucený nestínený čtyřpár UTP cat.6 LSOH</t>
  </si>
  <si>
    <t>Pol80</t>
  </si>
  <si>
    <t>Optický kabel SM 24x9/125</t>
  </si>
  <si>
    <t>Pol81</t>
  </si>
  <si>
    <t>Pol82</t>
  </si>
  <si>
    <t>Plastová chránička MONOFLEX 1416/1</t>
  </si>
  <si>
    <t>Pol83</t>
  </si>
  <si>
    <t>Měření a kontrola zapojení data zásuvek (portů)</t>
  </si>
  <si>
    <t>Pol84</t>
  </si>
  <si>
    <t>Ostatní instalační materiál - stahovací pásky, příchytky…</t>
  </si>
  <si>
    <t>Pol85</t>
  </si>
  <si>
    <t>Montáž a oživení systému komplet</t>
  </si>
  <si>
    <t>Elektrický zabezpečovací systém EZS</t>
  </si>
  <si>
    <t>Pol86</t>
  </si>
  <si>
    <t>Ústředna až 520 zón a 32 grup v krytu bez klávesnice s komunikátorem a zdrojem</t>
  </si>
  <si>
    <t>Pol87</t>
  </si>
  <si>
    <t>Akumulátor 12V / 18Ah se šroubovými svorkami M5 a životností až 3 roky</t>
  </si>
  <si>
    <t>Pol88</t>
  </si>
  <si>
    <t>TCP/IP komunikátor bez krytu, verze dle EN norem. ISOM protokol</t>
  </si>
  <si>
    <t>Pol89</t>
  </si>
  <si>
    <t>Systémový GSM modul v kovovém krytu pro posílání SMS a volání uživateli</t>
  </si>
  <si>
    <t>Pol90</t>
  </si>
  <si>
    <t>LCD klávesnice</t>
  </si>
  <si>
    <t>Pol91</t>
  </si>
  <si>
    <t>Koncentrátor v plastovém krytu pro 8 zón se 4 PGM výstupy</t>
  </si>
  <si>
    <t>Pol92</t>
  </si>
  <si>
    <t>Modul posilovacího zdroje 2,75A v krytu s vestavěným koncentrátorem</t>
  </si>
  <si>
    <t>Pol93</t>
  </si>
  <si>
    <t>PIR detektor s dosahem 12m, pohledem pod sebe a PLUG-IN konstrukcí</t>
  </si>
  <si>
    <t>Pol94</t>
  </si>
  <si>
    <t>MG kontakt čtyřdrátový s pracovní mezerou 25mm</t>
  </si>
  <si>
    <t>Pol95</t>
  </si>
  <si>
    <t>Výstupní modul GVM16P včetně 4ks reléového modulu GRM4</t>
  </si>
  <si>
    <t>Pol96</t>
  </si>
  <si>
    <t>Zálohovaná plastová siréna venkovní 110dB/1m s majákem a akumulátorem</t>
  </si>
  <si>
    <t>Poznámka k položce:_x000d_
Poznámka k položce: Kabel CYKY(J) 3x1.5</t>
  </si>
  <si>
    <t>Pol97</t>
  </si>
  <si>
    <t>Kabel FTP cat.6</t>
  </si>
  <si>
    <t>Pol98</t>
  </si>
  <si>
    <t>Kabel SYKFY 3x2x0.5</t>
  </si>
  <si>
    <t>Pol99</t>
  </si>
  <si>
    <t>Programování systému, odzkoušení a uvedení do provozu</t>
  </si>
  <si>
    <t>Pol100</t>
  </si>
  <si>
    <t>Drobný montážní materiál, montáž a zapojení</t>
  </si>
  <si>
    <t>Pol101</t>
  </si>
  <si>
    <t>Asistenční systém pro seniory a invalidy</t>
  </si>
  <si>
    <t>Pol102</t>
  </si>
  <si>
    <t>Napájecí zdroj pro asistenční systém</t>
  </si>
  <si>
    <t>Pol103</t>
  </si>
  <si>
    <t xml:space="preserve">Jednotka „koncentrátor“ asistenčního systému včetně zdroje                                                                                             - připojení až 4 systémových setů / WC -  výstupní relé</t>
  </si>
  <si>
    <t>Pol104</t>
  </si>
  <si>
    <t>Indikátor nad dveře pro asistenční systém</t>
  </si>
  <si>
    <t>Pol105</t>
  </si>
  <si>
    <t>Jednotka s táhlem pro asistenční systém</t>
  </si>
  <si>
    <t>Pol106</t>
  </si>
  <si>
    <t>Tlačítko zrušení poplachu pro asistenční</t>
  </si>
  <si>
    <t>Pol107</t>
  </si>
  <si>
    <t>Systémová kabeláž - 2- žilový kabel</t>
  </si>
  <si>
    <t>Pol108</t>
  </si>
  <si>
    <t>Pol109</t>
  </si>
  <si>
    <t>Drobný a montážní materiál</t>
  </si>
  <si>
    <t>Pol110</t>
  </si>
  <si>
    <t>Pol111</t>
  </si>
  <si>
    <t>Pol112</t>
  </si>
  <si>
    <t>Pol113</t>
  </si>
  <si>
    <t>Pol114</t>
  </si>
  <si>
    <t>Zkoušky technologických zařízení</t>
  </si>
  <si>
    <t>06 - Vytápění</t>
  </si>
  <si>
    <t>D1 - Technická místnost</t>
  </si>
  <si>
    <t xml:space="preserve">    D2 - Armatury</t>
  </si>
  <si>
    <t>D3 - Sálavé vytápění</t>
  </si>
  <si>
    <t>D4 - Otopné plochy</t>
  </si>
  <si>
    <t xml:space="preserve">    D5 - Potrubí topné vody</t>
  </si>
  <si>
    <t xml:space="preserve">    D6 - Tepelně izolační pouzdro z minerální vaty</t>
  </si>
  <si>
    <t xml:space="preserve">    D7 - Doplňkový materiál</t>
  </si>
  <si>
    <t xml:space="preserve">    D8 - Ostatní</t>
  </si>
  <si>
    <t>M - Práce a dodávky M</t>
  </si>
  <si>
    <t xml:space="preserve">    58-M - Revize vyhrazených technických zařízení</t>
  </si>
  <si>
    <t>Technická místnost</t>
  </si>
  <si>
    <t>Pol116</t>
  </si>
  <si>
    <t>Termohydraulický rozdělovač DN40</t>
  </si>
  <si>
    <t>Pol117</t>
  </si>
  <si>
    <t>Expanzní nádoba 35 l</t>
  </si>
  <si>
    <t>Pol118</t>
  </si>
  <si>
    <t>Rozdělovač a sběrač pro dvě čerpadlové skupiny DN25; včetně nosné konstrukce a izolace</t>
  </si>
  <si>
    <t>Pol119</t>
  </si>
  <si>
    <t xml:space="preserve">Čerpadlová skupina DN25 - míchaná;  modul obsahuje: přívodní a vratné potrubí, oběhové čerpadlo,  2 ks šroubení k čerpadlu, 3cestný směšovací ventil, servopohon 230 V, 2 ks teploměrů, 2 ks kulových uzávěrů, zpětný ventil a tepelnou izolaci</t>
  </si>
  <si>
    <t>Pol120</t>
  </si>
  <si>
    <t>Ekvitermní regulátor pro řízení čerpalové skupiny a venkovního čidla</t>
  </si>
  <si>
    <t>Armatury</t>
  </si>
  <si>
    <t>Pol121</t>
  </si>
  <si>
    <t>Kulový kohout DN25</t>
  </si>
  <si>
    <t>Pol122</t>
  </si>
  <si>
    <t>Kulový kohout DN32</t>
  </si>
  <si>
    <t>Pol123</t>
  </si>
  <si>
    <t>Kulový kohout DN40</t>
  </si>
  <si>
    <t>Pol124</t>
  </si>
  <si>
    <t>Filtr DN25</t>
  </si>
  <si>
    <t>Pol125</t>
  </si>
  <si>
    <t>Měřič tepla</t>
  </si>
  <si>
    <t>Pol126</t>
  </si>
  <si>
    <t>Vypouštěcí kohout DN15</t>
  </si>
  <si>
    <t>Pol127</t>
  </si>
  <si>
    <t>Připojovací armatura pro EN</t>
  </si>
  <si>
    <t>Pol128</t>
  </si>
  <si>
    <t>Automatický odvzdušňovací ventil DN15</t>
  </si>
  <si>
    <t>Sálavé vytápění</t>
  </si>
  <si>
    <t>Pol129</t>
  </si>
  <si>
    <t>Sálavý panel 6000/600</t>
  </si>
  <si>
    <t>Pol130</t>
  </si>
  <si>
    <t>Sálavý panel 4000/600</t>
  </si>
  <si>
    <t>Pol131</t>
  </si>
  <si>
    <t>Registr lisovaný včetně krytu</t>
  </si>
  <si>
    <t>Pol132</t>
  </si>
  <si>
    <t>Lisovací nátrubek DN28, M-Profil, do 135 °C</t>
  </si>
  <si>
    <t>Pol133</t>
  </si>
  <si>
    <t>Lankový závěsný systém - plynule nastavitelný 2 m, max. 45 kg,</t>
  </si>
  <si>
    <t>Pol134</t>
  </si>
  <si>
    <t>Sada pro regulaci výsledné teploty (termostat + čidlo) 230V, PWM nebo 3-polohová</t>
  </si>
  <si>
    <t>Pol135</t>
  </si>
  <si>
    <t>Doprava na staveniště</t>
  </si>
  <si>
    <t>Pol136</t>
  </si>
  <si>
    <t>Vyvažovací ventil DN15</t>
  </si>
  <si>
    <t>Pol137</t>
  </si>
  <si>
    <t>Vyvažovací ventil DN20</t>
  </si>
  <si>
    <t>Otopné plochy</t>
  </si>
  <si>
    <t>Pol138</t>
  </si>
  <si>
    <t>Deskové otopné těleso VK 11/600x400</t>
  </si>
  <si>
    <t>Pol139</t>
  </si>
  <si>
    <t>Deskové otopné těleso VK 11/600x600</t>
  </si>
  <si>
    <t>Pol140</t>
  </si>
  <si>
    <t>Deskové otopné těleso VK 11/600x800</t>
  </si>
  <si>
    <t>Pol141</t>
  </si>
  <si>
    <t>Deskové otopné těleso VK 11/600x1000</t>
  </si>
  <si>
    <t>Pol142</t>
  </si>
  <si>
    <t>Deskové otopné těleso VK 21/600x1400</t>
  </si>
  <si>
    <t>Pol143</t>
  </si>
  <si>
    <t>Deskové otopné těleso VK 22/600x1000</t>
  </si>
  <si>
    <t>Pol144</t>
  </si>
  <si>
    <t>Deskové otopné těleso VK 22/600x1800</t>
  </si>
  <si>
    <t>Pol145</t>
  </si>
  <si>
    <t>Trubkové těleso KLCM 1500x600</t>
  </si>
  <si>
    <t>Pol146</t>
  </si>
  <si>
    <t>OT ventilová vložka, součást OT</t>
  </si>
  <si>
    <t>Pol147</t>
  </si>
  <si>
    <t>OT šroubení, rohový, DN15</t>
  </si>
  <si>
    <t>Pol148</t>
  </si>
  <si>
    <t>Připojovací sada HM včetně termostatické hlavice, DN15</t>
  </si>
  <si>
    <t>Pol149</t>
  </si>
  <si>
    <t>Termostatická hlavice</t>
  </si>
  <si>
    <t>Potrubí topné vody</t>
  </si>
  <si>
    <t>Pol150</t>
  </si>
  <si>
    <t>Potrubí z uhlíkové oceli 15x1,2, včetně tvarovek</t>
  </si>
  <si>
    <t>Pol151</t>
  </si>
  <si>
    <t>Potrubí z uhlíkové oceli 18x1,2, včetně tvarovek</t>
  </si>
  <si>
    <t>Pol152</t>
  </si>
  <si>
    <t>Potrubí z uhlíkové oceli 22x1,5, včetně tvarovek</t>
  </si>
  <si>
    <t>Pol153</t>
  </si>
  <si>
    <t>Potrubí z uhlíkové oceli 28x1,5, včetně tvarovek</t>
  </si>
  <si>
    <t>Pol154</t>
  </si>
  <si>
    <t>Potrubí z uhlíkové oceli 35x1,5, včetně tvarovek</t>
  </si>
  <si>
    <t>Pol155</t>
  </si>
  <si>
    <t>Ocelové potrubí DN40, včetně tvarovek</t>
  </si>
  <si>
    <t>Tepelně izolační pouzdro z minerální vaty</t>
  </si>
  <si>
    <t>Pol156</t>
  </si>
  <si>
    <t>Pro potrubí 15x1,0, tl. 20mm</t>
  </si>
  <si>
    <t>Pol157</t>
  </si>
  <si>
    <t>Pro potrubí 18x1,0, tl. 20mm</t>
  </si>
  <si>
    <t>Pol158</t>
  </si>
  <si>
    <t>Pro potrubí 22x1,5, tl. 20mm</t>
  </si>
  <si>
    <t>Pol159</t>
  </si>
  <si>
    <t>Pro potrubí 28x1,5, tl. 30mm</t>
  </si>
  <si>
    <t>Pol160</t>
  </si>
  <si>
    <t>Pro potrubí 35x1,5, tl. 30mm</t>
  </si>
  <si>
    <t>Pol161</t>
  </si>
  <si>
    <t>Pro potrubí DN40, tl. 40mm</t>
  </si>
  <si>
    <t>Doplňkový materiál</t>
  </si>
  <si>
    <t>Pol162</t>
  </si>
  <si>
    <t>Příchytky potrubí</t>
  </si>
  <si>
    <t>Pol163</t>
  </si>
  <si>
    <t>Ochranná trubka</t>
  </si>
  <si>
    <t>Pol164</t>
  </si>
  <si>
    <t>Chemie</t>
  </si>
  <si>
    <t>l</t>
  </si>
  <si>
    <t>Pol165</t>
  </si>
  <si>
    <t>Drobný materiál (hmoždinky, matky, šrouby)</t>
  </si>
  <si>
    <t>Ostatní</t>
  </si>
  <si>
    <t>Pol166</t>
  </si>
  <si>
    <t>Demontáž stávajícího zařízení</t>
  </si>
  <si>
    <t>Pol167</t>
  </si>
  <si>
    <t>Přípravné práce - drážkování</t>
  </si>
  <si>
    <t>Pol168</t>
  </si>
  <si>
    <t>Přípravné práce - prostupy</t>
  </si>
  <si>
    <t>Pol169</t>
  </si>
  <si>
    <t>Přípravné práce v technické místnosti</t>
  </si>
  <si>
    <t>Pol170</t>
  </si>
  <si>
    <t>Montáž</t>
  </si>
  <si>
    <t>Pol171</t>
  </si>
  <si>
    <t>Tlaková zkouška</t>
  </si>
  <si>
    <t>Pol172</t>
  </si>
  <si>
    <t>Topná zkouška</t>
  </si>
  <si>
    <t>Pol173</t>
  </si>
  <si>
    <t>Pol174</t>
  </si>
  <si>
    <t>Zaregulování systému</t>
  </si>
  <si>
    <t>Pol175</t>
  </si>
  <si>
    <t>Protokoly, revize</t>
  </si>
  <si>
    <t>727111105</t>
  </si>
  <si>
    <t>Práce a dodávky M</t>
  </si>
  <si>
    <t>58-M</t>
  </si>
  <si>
    <t>Revize vyhrazených technických zařízení</t>
  </si>
  <si>
    <t>580507202</t>
  </si>
  <si>
    <t xml:space="preserve">Kontrola celkového technického stavu  stávajících kotlů a expanzních nádob</t>
  </si>
  <si>
    <t>https://podminky.urs.cz/item/CS_URS_2023_02/580507202</t>
  </si>
  <si>
    <t>07 - ZTI</t>
  </si>
  <si>
    <t>D1 - Kanalizace splašková</t>
  </si>
  <si>
    <t xml:space="preserve">    D2 - Potrubí kanalizace - včetně tvarovek</t>
  </si>
  <si>
    <t xml:space="preserve">    D3 - Zařizovací předměty a příslušentví</t>
  </si>
  <si>
    <t xml:space="preserve">D4 - Kanalizace dešťová </t>
  </si>
  <si>
    <t xml:space="preserve">    D5 - Kanalizační armatury a příslušenství</t>
  </si>
  <si>
    <t>D6 - Vodovod</t>
  </si>
  <si>
    <t xml:space="preserve">    D7 - Rozvod</t>
  </si>
  <si>
    <t xml:space="preserve">    D8 - Vodovod izolace</t>
  </si>
  <si>
    <t xml:space="preserve">    D9 - Armatury zapojení zásobníků TV</t>
  </si>
  <si>
    <t xml:space="preserve">    D10 - Armatury rozvod</t>
  </si>
  <si>
    <t xml:space="preserve">    D11 - Armatury vodoměr</t>
  </si>
  <si>
    <t xml:space="preserve">    D12 - Armatury požární vodovod</t>
  </si>
  <si>
    <t>D13 - Sanita</t>
  </si>
  <si>
    <t>D14 - Montážní práce</t>
  </si>
  <si>
    <t xml:space="preserve">    2 - Zakládání - drenáže základů</t>
  </si>
  <si>
    <t xml:space="preserve">    8 - Trubní vedení</t>
  </si>
  <si>
    <t>Kanalizace splašková</t>
  </si>
  <si>
    <t>Potrubí kanalizace - včetně tvarovek</t>
  </si>
  <si>
    <t>Pol176</t>
  </si>
  <si>
    <t>plastová trubka hrdlová DN 40</t>
  </si>
  <si>
    <t>Pol177</t>
  </si>
  <si>
    <t>plastová trubka hrdlová DN 50</t>
  </si>
  <si>
    <t>Pol178</t>
  </si>
  <si>
    <t>plastová trubka hrdlová DN 75</t>
  </si>
  <si>
    <t>Pol179</t>
  </si>
  <si>
    <t>plastová trubka hrdlová DN 110</t>
  </si>
  <si>
    <t>Pol180</t>
  </si>
  <si>
    <t>plastová trubka hrdlová PVC-KG DN 110</t>
  </si>
  <si>
    <t>Pol181</t>
  </si>
  <si>
    <t>plastová trubka hrdlová PVC-KG DN 125</t>
  </si>
  <si>
    <t>Zařizovací předměty a příslušentví</t>
  </si>
  <si>
    <t>Pol182</t>
  </si>
  <si>
    <t>modul pro závěsné WC</t>
  </si>
  <si>
    <t>Pol183</t>
  </si>
  <si>
    <t>modul pro závěsné WC invalida</t>
  </si>
  <si>
    <t>Pol184</t>
  </si>
  <si>
    <t>modul pro pisoár</t>
  </si>
  <si>
    <t>Pol185</t>
  </si>
  <si>
    <t>modul pro umyvadlo</t>
  </si>
  <si>
    <t>Pol186</t>
  </si>
  <si>
    <t>sifon umyvadlo</t>
  </si>
  <si>
    <t>Pol187</t>
  </si>
  <si>
    <t>sifon pisoár</t>
  </si>
  <si>
    <t>Pol188</t>
  </si>
  <si>
    <t>sifon výlevka</t>
  </si>
  <si>
    <t>Pol189</t>
  </si>
  <si>
    <t>podlahová vpusť DN110</t>
  </si>
  <si>
    <t>Pol190</t>
  </si>
  <si>
    <t>sifon sprchový</t>
  </si>
  <si>
    <t>Pol191</t>
  </si>
  <si>
    <t>čistící kus - PP-HT- DN110</t>
  </si>
  <si>
    <t>Pol192</t>
  </si>
  <si>
    <t>větrací hlavice DN100</t>
  </si>
  <si>
    <t>Pol193</t>
  </si>
  <si>
    <t>kotvící materiál (závitové tyče, hmoždiny apod.)</t>
  </si>
  <si>
    <t xml:space="preserve">Kanalizace dešťová </t>
  </si>
  <si>
    <t>Pol194</t>
  </si>
  <si>
    <t>Pol195</t>
  </si>
  <si>
    <t>plastová trubka hrdlová PVC-KG DN 160</t>
  </si>
  <si>
    <t>Kanalizační armatury a příslušenství</t>
  </si>
  <si>
    <t>Pol196</t>
  </si>
  <si>
    <t>lapač střešních splavenin</t>
  </si>
  <si>
    <t>Pol198</t>
  </si>
  <si>
    <t>akumulační nádrž</t>
  </si>
  <si>
    <t>Pol199</t>
  </si>
  <si>
    <t>vsakovací bloky (EcoBloc)</t>
  </si>
  <si>
    <t>Pol200</t>
  </si>
  <si>
    <t>kotvicí materiál (závitové tyče, hmoždiny apod.)</t>
  </si>
  <si>
    <t>Vodovod</t>
  </si>
  <si>
    <t>Rozvod</t>
  </si>
  <si>
    <t>Pol201</t>
  </si>
  <si>
    <t>plastové potrubí pro pitnou vodou z PV PP-RC HOT PN20 20x2,8; včetně tvarovek, závěsů, objímek a kotvení</t>
  </si>
  <si>
    <t>Pol202</t>
  </si>
  <si>
    <t>plastové potrubí pro pitnou vodou z PV PP-RC HOT PN20 25x3,5; včetně tvarovek, závěsů, objímek a kotvení</t>
  </si>
  <si>
    <t>Pol203</t>
  </si>
  <si>
    <t>plastové potrubí pro pitnou vodou z PV PP-RC HOT PN20 32x4,4; včetně tvarovek, závěsů, objímek a kotvení</t>
  </si>
  <si>
    <t>Pol204</t>
  </si>
  <si>
    <t>plastové potrubí pro pitnou vodou z PV PP-RC HOT PN20 40x5,5; včetně tvarovek, závěsů, objímek a kotvení</t>
  </si>
  <si>
    <t>Pol205</t>
  </si>
  <si>
    <t>plastové potrubí pro pitnou vodou z PV PP-RC HOT PN20 50x6,9; včetně tvarovek, závěsů, objímek a kotvení</t>
  </si>
  <si>
    <t>Pol206</t>
  </si>
  <si>
    <t>plastové potrubí pro pitnou vodou z PV PP-RC HOT PN20 63x8,6; včetně tvarovek, závěsů, objímek a kotvení</t>
  </si>
  <si>
    <t>Vodovod izolace</t>
  </si>
  <si>
    <t>Pol207</t>
  </si>
  <si>
    <t>tepelná izolace pro potrubí SV, TV, CV 20x2,8; tl. 20 mm</t>
  </si>
  <si>
    <t>Pol208</t>
  </si>
  <si>
    <t>tepelná izolace pro potrubí SV, TV, CV 25x3,5; tl. 20 mm</t>
  </si>
  <si>
    <t>Pol209</t>
  </si>
  <si>
    <t>tepelná izolace pro potrubí SV, TV, CV 32x4,4; tl. 20 mm</t>
  </si>
  <si>
    <t>Pol210</t>
  </si>
  <si>
    <t>tepelná izolace pro potrubí SV, TV, CV 40x5,5; tl. 20 mm</t>
  </si>
  <si>
    <t>Pol211</t>
  </si>
  <si>
    <t>tepelná izolace pro potrubí SV, TV, CV 50x6,9; tl. 20 mm</t>
  </si>
  <si>
    <t>Pol212</t>
  </si>
  <si>
    <t>tepelná izolace pro potrubí SV, TV, CV 63x8,6; tl. 20 mm</t>
  </si>
  <si>
    <t>D9</t>
  </si>
  <si>
    <t>Armatury zapojení zásobníků TV</t>
  </si>
  <si>
    <t>Pol213</t>
  </si>
  <si>
    <t>zásobníkový ohřívač TV Dražice OKCE 300 S</t>
  </si>
  <si>
    <t>Pol214</t>
  </si>
  <si>
    <t>Vestavná elektrická topná jednotka 6000 W, 400V</t>
  </si>
  <si>
    <t>Pol215</t>
  </si>
  <si>
    <t>kulový kohout DN25</t>
  </si>
  <si>
    <t>Pol216</t>
  </si>
  <si>
    <t>filtr 25</t>
  </si>
  <si>
    <t>Pol217</t>
  </si>
  <si>
    <t>zpětná klapka</t>
  </si>
  <si>
    <t>Pol218</t>
  </si>
  <si>
    <t>vypouštěcí ventil 20</t>
  </si>
  <si>
    <t>Pol219</t>
  </si>
  <si>
    <t>pojistný ventil 25</t>
  </si>
  <si>
    <t>Pol220</t>
  </si>
  <si>
    <t>cirkulační čerpadlo vč. časového čidla 20-40n</t>
  </si>
  <si>
    <t>D10</t>
  </si>
  <si>
    <t>Armatury rozvod</t>
  </si>
  <si>
    <t>Pol221</t>
  </si>
  <si>
    <t>termostatický vyvažovací ventil TVV 20</t>
  </si>
  <si>
    <t>Pol222</t>
  </si>
  <si>
    <t>kulový kohout DN20</t>
  </si>
  <si>
    <t>Pol223</t>
  </si>
  <si>
    <t>kulový kohout DN32</t>
  </si>
  <si>
    <t>Pol224</t>
  </si>
  <si>
    <t>kulový kohout DN40</t>
  </si>
  <si>
    <t>Pol225</t>
  </si>
  <si>
    <t>kulový kohout DN63</t>
  </si>
  <si>
    <t>Pol226</t>
  </si>
  <si>
    <t>rohový ventil 1/2" na 3/8" (baterie)</t>
  </si>
  <si>
    <t>Pol227</t>
  </si>
  <si>
    <t>rohový ventil 1/2" na 1/2" (WC)</t>
  </si>
  <si>
    <t>D11</t>
  </si>
  <si>
    <t>Armatury vodoměr</t>
  </si>
  <si>
    <t>Pol228</t>
  </si>
  <si>
    <t>šoupě DN40</t>
  </si>
  <si>
    <t>Pol229</t>
  </si>
  <si>
    <t>filtr DN40</t>
  </si>
  <si>
    <t>Pol230</t>
  </si>
  <si>
    <t>vodoměr DN40 (trvalý průtok 16 m3/h)</t>
  </si>
  <si>
    <t>D12</t>
  </si>
  <si>
    <t>Armatury požární vodovod</t>
  </si>
  <si>
    <t>Pol231</t>
  </si>
  <si>
    <t>trubní oddělovač</t>
  </si>
  <si>
    <t>Pol232</t>
  </si>
  <si>
    <t>kulový kohout DN 20</t>
  </si>
  <si>
    <t>Pol233</t>
  </si>
  <si>
    <t>hydrant D19 650x650x175</t>
  </si>
  <si>
    <t>Pol234</t>
  </si>
  <si>
    <t>ocelové potrubí pozinkované požárního vodovodu DN50</t>
  </si>
  <si>
    <t>D13</t>
  </si>
  <si>
    <t>Sanita</t>
  </si>
  <si>
    <t>Pol235</t>
  </si>
  <si>
    <t>závěsné WC</t>
  </si>
  <si>
    <t>Pol236</t>
  </si>
  <si>
    <t>závěsné WC invalida</t>
  </si>
  <si>
    <t>Pol237</t>
  </si>
  <si>
    <t>madlo pevné invalida</t>
  </si>
  <si>
    <t>Pol238</t>
  </si>
  <si>
    <t>madlo sklopné invalida</t>
  </si>
  <si>
    <t>Pol239</t>
  </si>
  <si>
    <t>sedátko na WC</t>
  </si>
  <si>
    <t>Pol240</t>
  </si>
  <si>
    <t>splachovací tlačítko WC</t>
  </si>
  <si>
    <t>Pol241</t>
  </si>
  <si>
    <t>oddálené WC tlačítko invalida</t>
  </si>
  <si>
    <t>Pol242</t>
  </si>
  <si>
    <t>pisoár</t>
  </si>
  <si>
    <t>Pol243</t>
  </si>
  <si>
    <t>umyvadlo</t>
  </si>
  <si>
    <t>Pol244</t>
  </si>
  <si>
    <t>umyvadlo invalida</t>
  </si>
  <si>
    <t>Pol245</t>
  </si>
  <si>
    <t>umyvadlová baterie stojánková</t>
  </si>
  <si>
    <t>Pol246</t>
  </si>
  <si>
    <t>umyvadlová baterie invalida</t>
  </si>
  <si>
    <t>Pol247</t>
  </si>
  <si>
    <t>výlevka</t>
  </si>
  <si>
    <t>Pol248</t>
  </si>
  <si>
    <t>baterie k výlevce</t>
  </si>
  <si>
    <t>Pol249</t>
  </si>
  <si>
    <t>sprchová baterie</t>
  </si>
  <si>
    <t>Pol250</t>
  </si>
  <si>
    <t>sprchová vanička</t>
  </si>
  <si>
    <t>D14</t>
  </si>
  <si>
    <t>Montážní práce</t>
  </si>
  <si>
    <t>Pol251</t>
  </si>
  <si>
    <t>Pol252</t>
  </si>
  <si>
    <t>132151101</t>
  </si>
  <si>
    <t xml:space="preserve">Hloubení rýh nezapažených  š do 800 mm v hornině třídy těžitelnosti I, skupiny 1 a 2 objem do 20 m3 strojně</t>
  </si>
  <si>
    <t>Hloubení nezapažených rýh šířky do 800 mm strojně s urovnáním dna do předepsaného profilu a spádu v hornině třídy těžitelnosti I skupiny 1 a 2 do 20 m3</t>
  </si>
  <si>
    <t>https://podminky.urs.cz/item/CS_URS_2023_02/132151101</t>
  </si>
  <si>
    <t>175151201</t>
  </si>
  <si>
    <t>Obsypání objektu nad přilehlým původním terénem sypaninou bez prohození, uloženou do 3 m strojně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</si>
  <si>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</si>
  <si>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https://podminky.urs.cz/item/CS_URS_2023_02/175151201</t>
  </si>
  <si>
    <t>58337303</t>
  </si>
  <si>
    <t>štěrkopísek frakce 0/8</t>
  </si>
  <si>
    <t>Zakládání - drenáže základů</t>
  </si>
  <si>
    <t>211970001</t>
  </si>
  <si>
    <t>Geotextilie FIltek 300 š=2,0m</t>
  </si>
  <si>
    <t>132112101</t>
  </si>
  <si>
    <t>Hloubení rýh š do 800 mm v soudržných horninách</t>
  </si>
  <si>
    <t>211970099</t>
  </si>
  <si>
    <t>Kamenivo 16-32 fr.</t>
  </si>
  <si>
    <t>2127-011</t>
  </si>
  <si>
    <t>Trubka drenážní tyčová Opti drain DN 100</t>
  </si>
  <si>
    <t>2127-012</t>
  </si>
  <si>
    <t>Plastová trubka hrdlová PVC-KG DN 160</t>
  </si>
  <si>
    <t>2127-013</t>
  </si>
  <si>
    <t>Hrdlo spojovací FF DRAIN DN 100</t>
  </si>
  <si>
    <t>2127-014</t>
  </si>
  <si>
    <t>Šachta drenážní Opti-control DN 300 bez lapače písku</t>
  </si>
  <si>
    <t>2127-015</t>
  </si>
  <si>
    <t>Nástavec šachtový Opti-control DN 300 délka 0,8 m</t>
  </si>
  <si>
    <t>2127-016</t>
  </si>
  <si>
    <t>Revizní kanalizační šachta hladká - sestava "E" DN315</t>
  </si>
  <si>
    <t>Revizní kanalizační šachta hladká - sestava "E" DN315 se zpětnou klapkou (šachtové dno se zpětnou kalpkou s hliníkovým táhlem, potrubní nástavec DN 315-1,5 m, plastový poklop)</t>
  </si>
  <si>
    <t>2127-017</t>
  </si>
  <si>
    <t>Montážní práce - provedení drenážního systému</t>
  </si>
  <si>
    <t>Trubní vedení</t>
  </si>
  <si>
    <t>893811112</t>
  </si>
  <si>
    <t xml:space="preserve">Osazení filtrační  šachty z PP samonosné pro běžné zatížení pl do 1,1 m2 hl přes 1,2 do 1,4 m</t>
  </si>
  <si>
    <t>Osazení šachty z polypropylenu PP samonosné pro běžné zatížení hranaté, půdorysné plochy do 1,1 m2, světlé hloubky přes 1,2 m do 1,4 m</t>
  </si>
  <si>
    <t>https://podminky.urs.cz/item/CS_URS_2023_02/893811112</t>
  </si>
  <si>
    <t>Poznámka k položce:_x000d_
Poznámka k položce: Filtrační šachta , osazení před napojením liniového žlabu do kanalizace</t>
  </si>
  <si>
    <t>28661784</t>
  </si>
  <si>
    <t>revizní šachty D 400-kalový koš pro D 315</t>
  </si>
  <si>
    <t>28610404</t>
  </si>
  <si>
    <t>revizní šachta drenážního potrubí pro systém budov DN 300 bez lapače písku</t>
  </si>
  <si>
    <t>899722113</t>
  </si>
  <si>
    <t>Krytí potrubí z plastů výstražnou fólií z PVC 34cm</t>
  </si>
  <si>
    <t>Krytí potrubí z plastů výstražnou fólií z PVC šířky 34 cm</t>
  </si>
  <si>
    <t>https://podminky.urs.cz/item/CS_URS_2023_02/899722113</t>
  </si>
  <si>
    <t>998011001</t>
  </si>
  <si>
    <t>Přesun hmot pro budovy zděné v do 6 m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</si>
  <si>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</si>
  <si>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https://podminky.urs.cz/item/CS_URS_2023_02/998011001</t>
  </si>
  <si>
    <t>998721201</t>
  </si>
  <si>
    <t>Přesun hmot procentní pro vnitřní kanalizace v objektech v do 6 m</t>
  </si>
  <si>
    <t>%</t>
  </si>
  <si>
    <t xml:space="preserve">Přesun hmot pro vnitřní kanalizace  stanovený procentní sazbou (%) z ceny vodorovná dopravní vzdálenost do 50 m v objektech výšky do 6 m</t>
  </si>
  <si>
    <t>https://podminky.urs.cz/item/CS_URS_2023_02/998721201</t>
  </si>
  <si>
    <t>08 - VZT</t>
  </si>
  <si>
    <t>D1 - Mechanická zařízení</t>
  </si>
  <si>
    <t>D2 - Regulace</t>
  </si>
  <si>
    <t>D3 - Výustky</t>
  </si>
  <si>
    <t>D4 - Čtyřhranné potrubí</t>
  </si>
  <si>
    <t>D5 - Čtyřhranné potrubí - tvarovky</t>
  </si>
  <si>
    <t>D6 - Kruhové SPIRO potrubí</t>
  </si>
  <si>
    <t xml:space="preserve">D7 - Tvarovky SPIRO potrubí </t>
  </si>
  <si>
    <t>D8 - Ostatní</t>
  </si>
  <si>
    <t>Mechanická zařízení</t>
  </si>
  <si>
    <t>Pol253</t>
  </si>
  <si>
    <t>Odsavací a filtrační jednotka, včetně regulace</t>
  </si>
  <si>
    <t>Pol254</t>
  </si>
  <si>
    <t>předodlučovač jisker</t>
  </si>
  <si>
    <t>Pol255</t>
  </si>
  <si>
    <t>Brousící stůl</t>
  </si>
  <si>
    <t>Pol256</t>
  </si>
  <si>
    <t>Stůl k řezání plamenem</t>
  </si>
  <si>
    <t>1.1 / 1.2</t>
  </si>
  <si>
    <t>Úsporný diagonální ventilátor do kruhového potrubí ∅160 mm</t>
  </si>
  <si>
    <t>1.3</t>
  </si>
  <si>
    <t>Úsporný diagonální ventilátor do kruhového potrubí ∅250 mm</t>
  </si>
  <si>
    <t>1.4</t>
  </si>
  <si>
    <t>Úsporný diagonální ventilátor do kruhového potrubí ∅315 mm</t>
  </si>
  <si>
    <t>Regulace</t>
  </si>
  <si>
    <t>Pol257</t>
  </si>
  <si>
    <t xml:space="preserve">Regulační a uzavírací klapka do kruhového potrubí - ruční ovládání   200</t>
  </si>
  <si>
    <t>Pol258</t>
  </si>
  <si>
    <t xml:space="preserve">Regulační a uzavírací klapka do kruhového potrubí - ovládání servomotorem   160</t>
  </si>
  <si>
    <t>Pol259</t>
  </si>
  <si>
    <t xml:space="preserve">Regulační a uzavírací klapka do kruhového potrubí - ovládání servomotorem   280</t>
  </si>
  <si>
    <t>Pol260</t>
  </si>
  <si>
    <t xml:space="preserve">Regulační a uzavírací klapka do čtyřhranného potrubí - ovládání servomotorem  500x200</t>
  </si>
  <si>
    <t>Pol261</t>
  </si>
  <si>
    <t xml:space="preserve">Regulační a uzavírací klapka do čtyřhranného potrubí - ovládání servomotorem  1200x1000</t>
  </si>
  <si>
    <t>Výustky</t>
  </si>
  <si>
    <t>Pol262</t>
  </si>
  <si>
    <t>Protidešťová žaluzie 500x200</t>
  </si>
  <si>
    <t>Pol263</t>
  </si>
  <si>
    <t>Protidešťová žaluzie 1500x1000</t>
  </si>
  <si>
    <t>Pol264</t>
  </si>
  <si>
    <t>Talířový ventil odvodní d100</t>
  </si>
  <si>
    <t>Pol265</t>
  </si>
  <si>
    <t>Talířový ventil odvodní d125</t>
  </si>
  <si>
    <t>Pol266</t>
  </si>
  <si>
    <t>Talířový ventil odvodní d200</t>
  </si>
  <si>
    <t>Pol267</t>
  </si>
  <si>
    <t>Odsavací rameno - dodávka technologie</t>
  </si>
  <si>
    <t>Pol268</t>
  </si>
  <si>
    <t>Výustka do čtyřhraného potrubí 1025x525, včetně regulace</t>
  </si>
  <si>
    <t>Pol269</t>
  </si>
  <si>
    <t xml:space="preserve">Výfukový nástavec na kruhové potrubí   150</t>
  </si>
  <si>
    <t>Pol270</t>
  </si>
  <si>
    <t xml:space="preserve">Výfukový nástavec na kruhové potrubí   160</t>
  </si>
  <si>
    <t>Pol271</t>
  </si>
  <si>
    <t xml:space="preserve">Výfukový nástavec na kruhové potrubí   250</t>
  </si>
  <si>
    <t>Pol272</t>
  </si>
  <si>
    <t xml:space="preserve">Výfukový nástavec na kruhové potrubí  315</t>
  </si>
  <si>
    <t>Čtyřhranné potrubí</t>
  </si>
  <si>
    <t>Pol273</t>
  </si>
  <si>
    <t>Čtyřhranné potrubí z pozinkovaného plechu přímé</t>
  </si>
  <si>
    <t>m²</t>
  </si>
  <si>
    <t>Poznámka k položce:_x000d_
Poznámka k položce: včetně uchycení zavěšením na táhlech do střešní konstrukce</t>
  </si>
  <si>
    <t>Čtyřhranné potrubí - tvarovky</t>
  </si>
  <si>
    <t>Pol274</t>
  </si>
  <si>
    <t>Čtyřhranné potrubí z pozinkovaného plechu tvarovky</t>
  </si>
  <si>
    <t>Kruhové SPIRO potrubí</t>
  </si>
  <si>
    <t>Pol275</t>
  </si>
  <si>
    <t xml:space="preserve">Kruhové SPIRO potrubí z pozinkovaného plechu, vč. návlekové izolace   100</t>
  </si>
  <si>
    <t>Pol276</t>
  </si>
  <si>
    <t xml:space="preserve">Kruhové SPIRO potrubí z pozinkovaného plechu, vč. návlekové izolace  125</t>
  </si>
  <si>
    <t>Pol277</t>
  </si>
  <si>
    <t xml:space="preserve">Kruhové SPIRO potrubí z pozinkovaného plechu,   150</t>
  </si>
  <si>
    <t>Pol278</t>
  </si>
  <si>
    <t xml:space="preserve">Kruhové SPIRO potrubí z pozinkovaného plechu, vč. návlekové izolace   160</t>
  </si>
  <si>
    <t>Pol279</t>
  </si>
  <si>
    <t xml:space="preserve">Kruhové SPIRO potrubí z pozinkovaného plechu, vč. návlekové izolace   200</t>
  </si>
  <si>
    <t>Pol280</t>
  </si>
  <si>
    <t xml:space="preserve">Kruhové SPIRO potrubí z pozinkovaného plechu, vč. návlekové izolace  225</t>
  </si>
  <si>
    <t>Pol281</t>
  </si>
  <si>
    <t xml:space="preserve">Kruhové SPIRO potrubí z pozinkovaného plechu, vč. návlekové izolace   250</t>
  </si>
  <si>
    <t>Pol282</t>
  </si>
  <si>
    <t xml:space="preserve">Kruhové SPIRO potrubí z pozinkovaného plechu,    280</t>
  </si>
  <si>
    <t>Pol283</t>
  </si>
  <si>
    <t xml:space="preserve">Kruhové SPIRO potrubí z pozinkovaného plechu, vč. návlekové izolace   315</t>
  </si>
  <si>
    <t>Pol284</t>
  </si>
  <si>
    <t xml:space="preserve">Kruhové SPIRO potrubí z pozinkovaného plechu, vč. návlekové izolace   560</t>
  </si>
  <si>
    <t>Pol285</t>
  </si>
  <si>
    <t xml:space="preserve">Kruhové SPIRO potrubí z pozinkovaného plechu, vč. návlekové izolace   710</t>
  </si>
  <si>
    <t xml:space="preserve">Tvarovky SPIRO potrubí </t>
  </si>
  <si>
    <t>Pol286</t>
  </si>
  <si>
    <t xml:space="preserve">Tvarovky SPIRO potrubí z pozinkovaného plechu    100</t>
  </si>
  <si>
    <t>Pol287</t>
  </si>
  <si>
    <t xml:space="preserve">Tvarovky SPIRO potrubí z pozinkovaného plechu  125</t>
  </si>
  <si>
    <t>Pol288</t>
  </si>
  <si>
    <t xml:space="preserve">Tvarovky SPIRO potrubí z pozinkovaného plechu   150</t>
  </si>
  <si>
    <t>Pol289</t>
  </si>
  <si>
    <t xml:space="preserve">Tvarovky SPIRO potrubí z pozinkovaného plechu   160</t>
  </si>
  <si>
    <t>Pol290</t>
  </si>
  <si>
    <t xml:space="preserve">Tvarovky SPIRO potrubí z pozinkovaného plechu   200</t>
  </si>
  <si>
    <t>Pol291</t>
  </si>
  <si>
    <t xml:space="preserve">Tvarovky SPIRO potrubí z pozinkovaného plechu   225</t>
  </si>
  <si>
    <t>Pol292</t>
  </si>
  <si>
    <t xml:space="preserve">Tvarovky SPIRO potrubí z pozinkovaného plechu   250</t>
  </si>
  <si>
    <t>Pol293</t>
  </si>
  <si>
    <t xml:space="preserve">Tvarovky SPIRO potrubí z pozinkovaného plechu    280</t>
  </si>
  <si>
    <t>Pol294</t>
  </si>
  <si>
    <t xml:space="preserve">Tvarovky SPIRO potrubí z pozinkovaného plechu   315</t>
  </si>
  <si>
    <t>Pol295</t>
  </si>
  <si>
    <t xml:space="preserve">Tvarovky SPIRO potrubí z pozinkovaného plechu  560</t>
  </si>
  <si>
    <t>Pol296</t>
  </si>
  <si>
    <t>Pol297</t>
  </si>
  <si>
    <t>Pol298</t>
  </si>
  <si>
    <t>Pol299</t>
  </si>
  <si>
    <t>998751201</t>
  </si>
  <si>
    <t>Přesun hmot procentní pro vzduchotechniku v objektech v do 12 m</t>
  </si>
  <si>
    <t>Přesun hmot pro vzduchotechniku stanovený procentní sazbou (%) z ceny vodorovná dopravní vzdálenost do 50 m v objektech výšky do 12 m</t>
  </si>
  <si>
    <t>https://podminky.urs.cz/item/CS_URS_2023_02/998751201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</si>
</sst>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35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9951121" TargetMode="External" /><Relationship Id="rId2" Type="http://schemas.openxmlformats.org/officeDocument/2006/relationships/hyperlink" Target="https://podminky.urs.cz/item/CS_URS_2023_02/941211111" TargetMode="External" /><Relationship Id="rId3" Type="http://schemas.openxmlformats.org/officeDocument/2006/relationships/hyperlink" Target="https://podminky.urs.cz/item/CS_URS_2023_02/941211211" TargetMode="External" /><Relationship Id="rId4" Type="http://schemas.openxmlformats.org/officeDocument/2006/relationships/hyperlink" Target="https://podminky.urs.cz/item/CS_URS_2023_02/941211811" TargetMode="External" /><Relationship Id="rId5" Type="http://schemas.openxmlformats.org/officeDocument/2006/relationships/hyperlink" Target="https://podminky.urs.cz/item/CS_URS_2023_02/961044111" TargetMode="External" /><Relationship Id="rId6" Type="http://schemas.openxmlformats.org/officeDocument/2006/relationships/hyperlink" Target="https://podminky.urs.cz/item/CS_URS_2023_02/962032241" TargetMode="External" /><Relationship Id="rId7" Type="http://schemas.openxmlformats.org/officeDocument/2006/relationships/hyperlink" Target="https://podminky.urs.cz/item/CS_URS_2023_02/962032314" TargetMode="External" /><Relationship Id="rId8" Type="http://schemas.openxmlformats.org/officeDocument/2006/relationships/hyperlink" Target="https://podminky.urs.cz/item/CS_URS_2023_02/962081141" TargetMode="External" /><Relationship Id="rId9" Type="http://schemas.openxmlformats.org/officeDocument/2006/relationships/hyperlink" Target="https://podminky.urs.cz/item/CS_URS_2023_02/963013530" TargetMode="External" /><Relationship Id="rId10" Type="http://schemas.openxmlformats.org/officeDocument/2006/relationships/hyperlink" Target="https://podminky.urs.cz/item/CS_URS_2023_02/965081323" TargetMode="External" /><Relationship Id="rId11" Type="http://schemas.openxmlformats.org/officeDocument/2006/relationships/hyperlink" Target="https://podminky.urs.cz/item/CS_URS_2023_02/965081523" TargetMode="External" /><Relationship Id="rId12" Type="http://schemas.openxmlformats.org/officeDocument/2006/relationships/hyperlink" Target="https://podminky.urs.cz/item/CS_URS_2023_02/968062377" TargetMode="External" /><Relationship Id="rId13" Type="http://schemas.openxmlformats.org/officeDocument/2006/relationships/hyperlink" Target="https://podminky.urs.cz/item/CS_URS_2023_02/997013111" TargetMode="External" /><Relationship Id="rId14" Type="http://schemas.openxmlformats.org/officeDocument/2006/relationships/hyperlink" Target="https://podminky.urs.cz/item/CS_URS_2023_02/997013501" TargetMode="External" /><Relationship Id="rId15" Type="http://schemas.openxmlformats.org/officeDocument/2006/relationships/hyperlink" Target="https://podminky.urs.cz/item/CS_URS_2023_02/997013509" TargetMode="External" /><Relationship Id="rId16" Type="http://schemas.openxmlformats.org/officeDocument/2006/relationships/hyperlink" Target="https://podminky.urs.cz/item/CS_URS_2023_02/997013609" TargetMode="External" /><Relationship Id="rId17" Type="http://schemas.openxmlformats.org/officeDocument/2006/relationships/hyperlink" Target="https://podminky.urs.cz/item/CS_URS_2023_02/711131811" TargetMode="External" /><Relationship Id="rId18" Type="http://schemas.openxmlformats.org/officeDocument/2006/relationships/hyperlink" Target="https://podminky.urs.cz/item/CS_URS_2023_02/721171808" TargetMode="External" /><Relationship Id="rId19" Type="http://schemas.openxmlformats.org/officeDocument/2006/relationships/hyperlink" Target="https://podminky.urs.cz/item/CS_URS_2023_02/722130801" TargetMode="External" /><Relationship Id="rId20" Type="http://schemas.openxmlformats.org/officeDocument/2006/relationships/hyperlink" Target="https://podminky.urs.cz/item/CS_URS_2023_02/751398825" TargetMode="External" /><Relationship Id="rId21" Type="http://schemas.openxmlformats.org/officeDocument/2006/relationships/hyperlink" Target="https://podminky.urs.cz/item/CS_URS_2023_02/751398825" TargetMode="External" /><Relationship Id="rId22" Type="http://schemas.openxmlformats.org/officeDocument/2006/relationships/hyperlink" Target="https://podminky.urs.cz/item/CS_URS_2023_02/763135802" TargetMode="External" /><Relationship Id="rId23" Type="http://schemas.openxmlformats.org/officeDocument/2006/relationships/hyperlink" Target="https://podminky.urs.cz/item/CS_URS_2023_02/764001841" TargetMode="External" /><Relationship Id="rId24" Type="http://schemas.openxmlformats.org/officeDocument/2006/relationships/hyperlink" Target="https://podminky.urs.cz/item/CS_URS_2023_02/764004801" TargetMode="External" /><Relationship Id="rId25" Type="http://schemas.openxmlformats.org/officeDocument/2006/relationships/hyperlink" Target="https://podminky.urs.cz/item/CS_URS_2023_02/764004861" TargetMode="External" /><Relationship Id="rId26" Type="http://schemas.openxmlformats.org/officeDocument/2006/relationships/hyperlink" Target="https://podminky.urs.cz/item/CS_URS_2023_02/767132812" TargetMode="External" /><Relationship Id="rId27" Type="http://schemas.openxmlformats.org/officeDocument/2006/relationships/hyperlink" Target="https://podminky.urs.cz/item/CS_URS_2023_02/767651845" TargetMode="External" /><Relationship Id="rId2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253503" TargetMode="External" /><Relationship Id="rId2" Type="http://schemas.openxmlformats.org/officeDocument/2006/relationships/hyperlink" Target="https://podminky.urs.cz/item/CS_URS_2023_02/132251104" TargetMode="External" /><Relationship Id="rId3" Type="http://schemas.openxmlformats.org/officeDocument/2006/relationships/hyperlink" Target="https://podminky.urs.cz/item/CS_URS_2023_02/162651112" TargetMode="External" /><Relationship Id="rId4" Type="http://schemas.openxmlformats.org/officeDocument/2006/relationships/hyperlink" Target="https://podminky.urs.cz/item/CS_URS_2023_02/171201221" TargetMode="External" /><Relationship Id="rId5" Type="http://schemas.openxmlformats.org/officeDocument/2006/relationships/hyperlink" Target="https://podminky.urs.cz/item/CS_URS_2023_02/171251201" TargetMode="External" /><Relationship Id="rId6" Type="http://schemas.openxmlformats.org/officeDocument/2006/relationships/hyperlink" Target="https://podminky.urs.cz/item/CS_URS_2023_02/171251201" TargetMode="External" /><Relationship Id="rId7" Type="http://schemas.openxmlformats.org/officeDocument/2006/relationships/hyperlink" Target="https://podminky.urs.cz/item/CS_URS_2023_02/174151101" TargetMode="External" /><Relationship Id="rId8" Type="http://schemas.openxmlformats.org/officeDocument/2006/relationships/hyperlink" Target="https://podminky.urs.cz/item/CS_URS_2023_02/181951114" TargetMode="External" /><Relationship Id="rId9" Type="http://schemas.openxmlformats.org/officeDocument/2006/relationships/hyperlink" Target="https://podminky.urs.cz/item/CS_URS_2023_02/212750101" TargetMode="External" /><Relationship Id="rId10" Type="http://schemas.openxmlformats.org/officeDocument/2006/relationships/hyperlink" Target="https://podminky.urs.cz/item/CS_URS_2023_02/273361116" TargetMode="External" /><Relationship Id="rId11" Type="http://schemas.openxmlformats.org/officeDocument/2006/relationships/hyperlink" Target="https://podminky.urs.cz/item/CS_URS_2023_02/273362021" TargetMode="External" /><Relationship Id="rId12" Type="http://schemas.openxmlformats.org/officeDocument/2006/relationships/hyperlink" Target="https://podminky.urs.cz/item/CS_URS_2023_02/631311115" TargetMode="External" /><Relationship Id="rId13" Type="http://schemas.openxmlformats.org/officeDocument/2006/relationships/hyperlink" Target="https://podminky.urs.cz/item/CS_URS_2023_02/274313711" TargetMode="External" /><Relationship Id="rId14" Type="http://schemas.openxmlformats.org/officeDocument/2006/relationships/hyperlink" Target="https://podminky.urs.cz/item/CS_URS_2023_02/274351121" TargetMode="External" /><Relationship Id="rId15" Type="http://schemas.openxmlformats.org/officeDocument/2006/relationships/hyperlink" Target="https://podminky.urs.cz/item/CS_URS_2023_02/274351122" TargetMode="External" /><Relationship Id="rId16" Type="http://schemas.openxmlformats.org/officeDocument/2006/relationships/hyperlink" Target="https://podminky.urs.cz/item/CS_URS_2023_02/279113144" TargetMode="External" /><Relationship Id="rId17" Type="http://schemas.openxmlformats.org/officeDocument/2006/relationships/hyperlink" Target="https://podminky.urs.cz/item/CS_URS_2023_02/317998111" TargetMode="External" /><Relationship Id="rId18" Type="http://schemas.openxmlformats.org/officeDocument/2006/relationships/hyperlink" Target="https://podminky.urs.cz/item/CS_URS_2023_02/317998114" TargetMode="External" /><Relationship Id="rId19" Type="http://schemas.openxmlformats.org/officeDocument/2006/relationships/hyperlink" Target="https://podminky.urs.cz/item/CS_URS_2023_02/331273011" TargetMode="External" /><Relationship Id="rId20" Type="http://schemas.openxmlformats.org/officeDocument/2006/relationships/hyperlink" Target="https://podminky.urs.cz/item/CS_URS_2023_02/331361321" TargetMode="External" /><Relationship Id="rId21" Type="http://schemas.openxmlformats.org/officeDocument/2006/relationships/hyperlink" Target="https://podminky.urs.cz/item/CS_URS_2023_02/331361821" TargetMode="External" /><Relationship Id="rId22" Type="http://schemas.openxmlformats.org/officeDocument/2006/relationships/hyperlink" Target="https://podminky.urs.cz/item/CS_URS_2023_02/417321414" TargetMode="External" /><Relationship Id="rId23" Type="http://schemas.openxmlformats.org/officeDocument/2006/relationships/hyperlink" Target="https://podminky.urs.cz/item/CS_URS_2023_02/417351115" TargetMode="External" /><Relationship Id="rId24" Type="http://schemas.openxmlformats.org/officeDocument/2006/relationships/hyperlink" Target="https://podminky.urs.cz/item/CS_URS_2023_02/417351116" TargetMode="External" /><Relationship Id="rId25" Type="http://schemas.openxmlformats.org/officeDocument/2006/relationships/hyperlink" Target="https://podminky.urs.cz/item/CS_URS_2023_02/417361821" TargetMode="External" /><Relationship Id="rId26" Type="http://schemas.openxmlformats.org/officeDocument/2006/relationships/hyperlink" Target="https://podminky.urs.cz/item/CS_URS_2023_02/612131300" TargetMode="External" /><Relationship Id="rId27" Type="http://schemas.openxmlformats.org/officeDocument/2006/relationships/hyperlink" Target="https://podminky.urs.cz/item/CS_URS_2023_02/612311141" TargetMode="External" /><Relationship Id="rId28" Type="http://schemas.openxmlformats.org/officeDocument/2006/relationships/hyperlink" Target="https://podminky.urs.cz/item/CS_URS_2023_02/612321121" TargetMode="External" /><Relationship Id="rId29" Type="http://schemas.openxmlformats.org/officeDocument/2006/relationships/hyperlink" Target="https://podminky.urs.cz/item/CS_URS_2023_02/622131121" TargetMode="External" /><Relationship Id="rId30" Type="http://schemas.openxmlformats.org/officeDocument/2006/relationships/hyperlink" Target="https://podminky.urs.cz/item/CS_URS_2023_02/622142001" TargetMode="External" /><Relationship Id="rId31" Type="http://schemas.openxmlformats.org/officeDocument/2006/relationships/hyperlink" Target="https://podminky.urs.cz/item/CS_URS_2023_02/622142001" TargetMode="External" /><Relationship Id="rId32" Type="http://schemas.openxmlformats.org/officeDocument/2006/relationships/hyperlink" Target="https://podminky.urs.cz/item/CS_URS_2023_02/622143004" TargetMode="External" /><Relationship Id="rId33" Type="http://schemas.openxmlformats.org/officeDocument/2006/relationships/hyperlink" Target="https://podminky.urs.cz/item/CS_URS_2023_02/622211021" TargetMode="External" /><Relationship Id="rId34" Type="http://schemas.openxmlformats.org/officeDocument/2006/relationships/hyperlink" Target="https://podminky.urs.cz/item/CS_URS_2023_02/622221023" TargetMode="External" /><Relationship Id="rId35" Type="http://schemas.openxmlformats.org/officeDocument/2006/relationships/hyperlink" Target="https://podminky.urs.cz/item/CS_URS_2023_02/622221031" TargetMode="External" /><Relationship Id="rId36" Type="http://schemas.openxmlformats.org/officeDocument/2006/relationships/hyperlink" Target="https://podminky.urs.cz/item/CS_URS_2023_02/622222011" TargetMode="External" /><Relationship Id="rId37" Type="http://schemas.openxmlformats.org/officeDocument/2006/relationships/hyperlink" Target="https://podminky.urs.cz/item/CS_URS_2023_02/622252001" TargetMode="External" /><Relationship Id="rId38" Type="http://schemas.openxmlformats.org/officeDocument/2006/relationships/hyperlink" Target="https://podminky.urs.cz/item/CS_URS_2023_02/622252002" TargetMode="External" /><Relationship Id="rId39" Type="http://schemas.openxmlformats.org/officeDocument/2006/relationships/hyperlink" Target="https://podminky.urs.cz/item/CS_URS_2023_02/622252002" TargetMode="External" /><Relationship Id="rId40" Type="http://schemas.openxmlformats.org/officeDocument/2006/relationships/hyperlink" Target="https://podminky.urs.cz/item/CS_URS_2023_02/622321111" TargetMode="External" /><Relationship Id="rId41" Type="http://schemas.openxmlformats.org/officeDocument/2006/relationships/hyperlink" Target="https://podminky.urs.cz/item/CS_URS_2023_02/622151001" TargetMode="External" /><Relationship Id="rId42" Type="http://schemas.openxmlformats.org/officeDocument/2006/relationships/hyperlink" Target="https://podminky.urs.cz/item/CS_URS_2023_02/622151001" TargetMode="External" /><Relationship Id="rId43" Type="http://schemas.openxmlformats.org/officeDocument/2006/relationships/hyperlink" Target="https://podminky.urs.cz/item/CS_URS_2023_02/941111311" TargetMode="External" /><Relationship Id="rId44" Type="http://schemas.openxmlformats.org/officeDocument/2006/relationships/hyperlink" Target="https://podminky.urs.cz/item/CS_URS_2023_02/941211111" TargetMode="External" /><Relationship Id="rId45" Type="http://schemas.openxmlformats.org/officeDocument/2006/relationships/hyperlink" Target="https://podminky.urs.cz/item/CS_URS_2023_02/941211211" TargetMode="External" /><Relationship Id="rId46" Type="http://schemas.openxmlformats.org/officeDocument/2006/relationships/hyperlink" Target="https://podminky.urs.cz/item/CS_URS_2023_02/941211811" TargetMode="External" /><Relationship Id="rId47" Type="http://schemas.openxmlformats.org/officeDocument/2006/relationships/hyperlink" Target="https://podminky.urs.cz/item/CS_URS_2023_02/949101112" TargetMode="External" /><Relationship Id="rId48" Type="http://schemas.openxmlformats.org/officeDocument/2006/relationships/hyperlink" Target="https://podminky.urs.cz/item/CS_URS_2023_02/952901221" TargetMode="External" /><Relationship Id="rId49" Type="http://schemas.openxmlformats.org/officeDocument/2006/relationships/hyperlink" Target="https://podminky.urs.cz/item/CS_URS_2023_02/978015391" TargetMode="External" /><Relationship Id="rId50" Type="http://schemas.openxmlformats.org/officeDocument/2006/relationships/hyperlink" Target="https://podminky.urs.cz/item/CS_URS_2023_02/993111111" TargetMode="External" /><Relationship Id="rId51" Type="http://schemas.openxmlformats.org/officeDocument/2006/relationships/hyperlink" Target="https://podminky.urs.cz/item/CS_URS_2023_02/993111119" TargetMode="External" /><Relationship Id="rId52" Type="http://schemas.openxmlformats.org/officeDocument/2006/relationships/hyperlink" Target="https://podminky.urs.cz/item/CS_URS_2023_02/998011002" TargetMode="External" /><Relationship Id="rId53" Type="http://schemas.openxmlformats.org/officeDocument/2006/relationships/hyperlink" Target="https://podminky.urs.cz/item/CS_URS_2023_02/711111001" TargetMode="External" /><Relationship Id="rId54" Type="http://schemas.openxmlformats.org/officeDocument/2006/relationships/hyperlink" Target="https://podminky.urs.cz/item/CS_URS_2023_02/711112001" TargetMode="External" /><Relationship Id="rId55" Type="http://schemas.openxmlformats.org/officeDocument/2006/relationships/hyperlink" Target="https://podminky.urs.cz/item/CS_URS_2023_02/711141559" TargetMode="External" /><Relationship Id="rId56" Type="http://schemas.openxmlformats.org/officeDocument/2006/relationships/hyperlink" Target="https://podminky.urs.cz/item/CS_URS_2023_02/711142559" TargetMode="External" /><Relationship Id="rId57" Type="http://schemas.openxmlformats.org/officeDocument/2006/relationships/hyperlink" Target="https://podminky.urs.cz/item/CS_URS_2023_02/711191101" TargetMode="External" /><Relationship Id="rId58" Type="http://schemas.openxmlformats.org/officeDocument/2006/relationships/hyperlink" Target="https://podminky.urs.cz/item/CS_URS_2023_02/711491272" TargetMode="External" /><Relationship Id="rId59" Type="http://schemas.openxmlformats.org/officeDocument/2006/relationships/hyperlink" Target="https://podminky.urs.cz/item/CS_URS_2023_02/711745567" TargetMode="External" /><Relationship Id="rId60" Type="http://schemas.openxmlformats.org/officeDocument/2006/relationships/hyperlink" Target="https://podminky.urs.cz/item/CS_URS_2023_02/998711102" TargetMode="External" /><Relationship Id="rId61" Type="http://schemas.openxmlformats.org/officeDocument/2006/relationships/hyperlink" Target="https://podminky.urs.cz/item/CS_URS_2023_02/712363511" TargetMode="External" /><Relationship Id="rId62" Type="http://schemas.openxmlformats.org/officeDocument/2006/relationships/hyperlink" Target="https://podminky.urs.cz/item/CS_URS_2023_02/998712102" TargetMode="External" /><Relationship Id="rId63" Type="http://schemas.openxmlformats.org/officeDocument/2006/relationships/hyperlink" Target="https://podminky.urs.cz/item/CS_URS_2023_02/713121111" TargetMode="External" /><Relationship Id="rId64" Type="http://schemas.openxmlformats.org/officeDocument/2006/relationships/hyperlink" Target="https://podminky.urs.cz/item/CS_URS_2023_02/713141242" TargetMode="External" /><Relationship Id="rId65" Type="http://schemas.openxmlformats.org/officeDocument/2006/relationships/hyperlink" Target="https://podminky.urs.cz/item/CS_URS_2023_02/713141376" TargetMode="External" /><Relationship Id="rId66" Type="http://schemas.openxmlformats.org/officeDocument/2006/relationships/hyperlink" Target="https://podminky.urs.cz/item/CS_URS_2023_02/713191132" TargetMode="External" /><Relationship Id="rId67" Type="http://schemas.openxmlformats.org/officeDocument/2006/relationships/hyperlink" Target="https://podminky.urs.cz/item/CS_URS_2023_02/998713102" TargetMode="External" /><Relationship Id="rId68" Type="http://schemas.openxmlformats.org/officeDocument/2006/relationships/hyperlink" Target="https://podminky.urs.cz/item/CS_URS_2023_02/723120804" TargetMode="External" /><Relationship Id="rId69" Type="http://schemas.openxmlformats.org/officeDocument/2006/relationships/hyperlink" Target="https://podminky.urs.cz/item/CS_URS_2023_02/731200825" TargetMode="External" /><Relationship Id="rId70" Type="http://schemas.openxmlformats.org/officeDocument/2006/relationships/hyperlink" Target="https://podminky.urs.cz/item/CS_URS_2023_02/751398025" TargetMode="External" /><Relationship Id="rId71" Type="http://schemas.openxmlformats.org/officeDocument/2006/relationships/hyperlink" Target="https://podminky.urs.cz/item/CS_URS_2023_02/751398025" TargetMode="External" /><Relationship Id="rId72" Type="http://schemas.openxmlformats.org/officeDocument/2006/relationships/hyperlink" Target="https://podminky.urs.cz/item/CS_URS_2023_02/762341675" TargetMode="External" /><Relationship Id="rId73" Type="http://schemas.openxmlformats.org/officeDocument/2006/relationships/hyperlink" Target="https://podminky.urs.cz/item/CS_URS_2023_02/762361311" TargetMode="External" /><Relationship Id="rId74" Type="http://schemas.openxmlformats.org/officeDocument/2006/relationships/hyperlink" Target="https://podminky.urs.cz/item/CS_URS_2023_02/763131411" TargetMode="External" /><Relationship Id="rId75" Type="http://schemas.openxmlformats.org/officeDocument/2006/relationships/hyperlink" Target="https://podminky.urs.cz/item/CS_URS_2023_02/763131722" TargetMode="External" /><Relationship Id="rId76" Type="http://schemas.openxmlformats.org/officeDocument/2006/relationships/hyperlink" Target="https://podminky.urs.cz/item/CS_URS_2023_02/763131731" TargetMode="External" /><Relationship Id="rId77" Type="http://schemas.openxmlformats.org/officeDocument/2006/relationships/hyperlink" Target="https://podminky.urs.cz/item/CS_URS_2023_02/763131765" TargetMode="External" /><Relationship Id="rId78" Type="http://schemas.openxmlformats.org/officeDocument/2006/relationships/hyperlink" Target="https://podminky.urs.cz/item/CS_URS_2023_02/763135101" TargetMode="External" /><Relationship Id="rId79" Type="http://schemas.openxmlformats.org/officeDocument/2006/relationships/hyperlink" Target="https://podminky.urs.cz/item/CS_URS_2023_02/763172315" TargetMode="External" /><Relationship Id="rId80" Type="http://schemas.openxmlformats.org/officeDocument/2006/relationships/hyperlink" Target="https://podminky.urs.cz/item/CS_URS_2023_02/998763302" TargetMode="External" /><Relationship Id="rId81" Type="http://schemas.openxmlformats.org/officeDocument/2006/relationships/hyperlink" Target="https://podminky.urs.cz/item/CS_URS_2023_02/998764101" TargetMode="External" /><Relationship Id="rId82" Type="http://schemas.openxmlformats.org/officeDocument/2006/relationships/hyperlink" Target="https://podminky.urs.cz/item/CS_URS_2023_02/765191023" TargetMode="External" /><Relationship Id="rId83" Type="http://schemas.openxmlformats.org/officeDocument/2006/relationships/hyperlink" Target="https://podminky.urs.cz/item/CS_URS_2023_02/998765102" TargetMode="External" /><Relationship Id="rId84" Type="http://schemas.openxmlformats.org/officeDocument/2006/relationships/hyperlink" Target="https://podminky.urs.cz/item/CS_URS_2023_02/766622115" TargetMode="External" /><Relationship Id="rId85" Type="http://schemas.openxmlformats.org/officeDocument/2006/relationships/hyperlink" Target="https://podminky.urs.cz/item/CS_URS_2023_02/766622132" TargetMode="External" /><Relationship Id="rId86" Type="http://schemas.openxmlformats.org/officeDocument/2006/relationships/hyperlink" Target="https://podminky.urs.cz/item/CS_URS_2023_02/766660001" TargetMode="External" /><Relationship Id="rId87" Type="http://schemas.openxmlformats.org/officeDocument/2006/relationships/hyperlink" Target="https://podminky.urs.cz/item/CS_URS_2023_02/766660001" TargetMode="External" /><Relationship Id="rId88" Type="http://schemas.openxmlformats.org/officeDocument/2006/relationships/hyperlink" Target="https://podminky.urs.cz/item/CS_URS_2023_02/766660001" TargetMode="External" /><Relationship Id="rId89" Type="http://schemas.openxmlformats.org/officeDocument/2006/relationships/hyperlink" Target="https://podminky.urs.cz/item/CS_URS_2023_02/766660002" TargetMode="External" /><Relationship Id="rId90" Type="http://schemas.openxmlformats.org/officeDocument/2006/relationships/hyperlink" Target="https://podminky.urs.cz/item/CS_URS_2023_02/766694116" TargetMode="External" /><Relationship Id="rId91" Type="http://schemas.openxmlformats.org/officeDocument/2006/relationships/hyperlink" Target="https://podminky.urs.cz/item/CS_URS_2023_02/766694116" TargetMode="External" /><Relationship Id="rId92" Type="http://schemas.openxmlformats.org/officeDocument/2006/relationships/hyperlink" Target="https://podminky.urs.cz/item/CS_URS_2023_02/998766102" TargetMode="External" /><Relationship Id="rId93" Type="http://schemas.openxmlformats.org/officeDocument/2006/relationships/hyperlink" Target="https://podminky.urs.cz/item/CS_URS_2023_02/767113120" TargetMode="External" /><Relationship Id="rId94" Type="http://schemas.openxmlformats.org/officeDocument/2006/relationships/hyperlink" Target="https://podminky.urs.cz/item/CS_URS_2023_02/767163201" TargetMode="External" /><Relationship Id="rId95" Type="http://schemas.openxmlformats.org/officeDocument/2006/relationships/hyperlink" Target="https://podminky.urs.cz/item/CS_URS_2023_02/767210112" TargetMode="External" /><Relationship Id="rId96" Type="http://schemas.openxmlformats.org/officeDocument/2006/relationships/hyperlink" Target="https://podminky.urs.cz/item/CS_URS_2023_02/767391112" TargetMode="External" /><Relationship Id="rId97" Type="http://schemas.openxmlformats.org/officeDocument/2006/relationships/hyperlink" Target="https://podminky.urs.cz/item/CS_URS_2023_02/767531111" TargetMode="External" /><Relationship Id="rId98" Type="http://schemas.openxmlformats.org/officeDocument/2006/relationships/hyperlink" Target="https://podminky.urs.cz/item/CS_URS_2023_02/767620718" TargetMode="External" /><Relationship Id="rId99" Type="http://schemas.openxmlformats.org/officeDocument/2006/relationships/hyperlink" Target="https://podminky.urs.cz/item/CS_URS_2023_02/767640112" TargetMode="External" /><Relationship Id="rId100" Type="http://schemas.openxmlformats.org/officeDocument/2006/relationships/hyperlink" Target="https://podminky.urs.cz/item/CS_URS_2023_02/767640112" TargetMode="External" /><Relationship Id="rId101" Type="http://schemas.openxmlformats.org/officeDocument/2006/relationships/hyperlink" Target="https://podminky.urs.cz/item/CS_URS_2023_02/767640112" TargetMode="External" /><Relationship Id="rId102" Type="http://schemas.openxmlformats.org/officeDocument/2006/relationships/hyperlink" Target="https://podminky.urs.cz/item/CS_URS_2023_02/767640112" TargetMode="External" /><Relationship Id="rId103" Type="http://schemas.openxmlformats.org/officeDocument/2006/relationships/hyperlink" Target="https://podminky.urs.cz/item/CS_URS_2023_02/767640222" TargetMode="External" /><Relationship Id="rId104" Type="http://schemas.openxmlformats.org/officeDocument/2006/relationships/hyperlink" Target="https://podminky.urs.cz/item/CS_URS_2023_02/767640311" TargetMode="External" /><Relationship Id="rId105" Type="http://schemas.openxmlformats.org/officeDocument/2006/relationships/hyperlink" Target="https://podminky.urs.cz/item/CS_URS_2023_02/767651114" TargetMode="External" /><Relationship Id="rId106" Type="http://schemas.openxmlformats.org/officeDocument/2006/relationships/hyperlink" Target="https://podminky.urs.cz/item/CS_URS_2023_02/998767102" TargetMode="External" /><Relationship Id="rId107" Type="http://schemas.openxmlformats.org/officeDocument/2006/relationships/hyperlink" Target="https://podminky.urs.cz/item/CS_URS_2023_02/771121011" TargetMode="External" /><Relationship Id="rId108" Type="http://schemas.openxmlformats.org/officeDocument/2006/relationships/hyperlink" Target="https://podminky.urs.cz/item/CS_URS_2023_02/771151011" TargetMode="External" /><Relationship Id="rId109" Type="http://schemas.openxmlformats.org/officeDocument/2006/relationships/hyperlink" Target="https://podminky.urs.cz/item/CS_URS_2023_02/771474112" TargetMode="External" /><Relationship Id="rId110" Type="http://schemas.openxmlformats.org/officeDocument/2006/relationships/hyperlink" Target="https://podminky.urs.cz/item/CS_URS_2023_02/771474113" TargetMode="External" /><Relationship Id="rId111" Type="http://schemas.openxmlformats.org/officeDocument/2006/relationships/hyperlink" Target="https://podminky.urs.cz/item/CS_URS_2023_02/771574311" TargetMode="External" /><Relationship Id="rId112" Type="http://schemas.openxmlformats.org/officeDocument/2006/relationships/hyperlink" Target="https://podminky.urs.cz/item/CS_URS_2023_02/998771102" TargetMode="External" /><Relationship Id="rId113" Type="http://schemas.openxmlformats.org/officeDocument/2006/relationships/hyperlink" Target="https://podminky.urs.cz/item/CS_URS_2023_02/781121011" TargetMode="External" /><Relationship Id="rId114" Type="http://schemas.openxmlformats.org/officeDocument/2006/relationships/hyperlink" Target="https://podminky.urs.cz/item/CS_URS_2023_02/781474111" TargetMode="External" /><Relationship Id="rId115" Type="http://schemas.openxmlformats.org/officeDocument/2006/relationships/hyperlink" Target="https://podminky.urs.cz/item/CS_URS_2023_02/998781101" TargetMode="External" /><Relationship Id="rId116" Type="http://schemas.openxmlformats.org/officeDocument/2006/relationships/hyperlink" Target="https://podminky.urs.cz/item/CS_URS_2023_02/783334201" TargetMode="External" /><Relationship Id="rId117" Type="http://schemas.openxmlformats.org/officeDocument/2006/relationships/hyperlink" Target="https://podminky.urs.cz/item/CS_URS_2023_02/783943151" TargetMode="External" /><Relationship Id="rId118" Type="http://schemas.openxmlformats.org/officeDocument/2006/relationships/hyperlink" Target="https://podminky.urs.cz/item/CS_URS_2023_02/783947161" TargetMode="External" /><Relationship Id="rId119" Type="http://schemas.openxmlformats.org/officeDocument/2006/relationships/hyperlink" Target="https://podminky.urs.cz/item/CS_URS_2023_02/783997151" TargetMode="External" /><Relationship Id="rId120" Type="http://schemas.openxmlformats.org/officeDocument/2006/relationships/hyperlink" Target="https://podminky.urs.cz/item/CS_URS_2023_02/784181103" TargetMode="External" /><Relationship Id="rId121" Type="http://schemas.openxmlformats.org/officeDocument/2006/relationships/hyperlink" Target="https://podminky.urs.cz/item/CS_URS_2023_02/784211103" TargetMode="External" /><Relationship Id="rId122" Type="http://schemas.openxmlformats.org/officeDocument/2006/relationships/hyperlink" Target="https://podminky.urs.cz/item/CS_URS_2023_02/786623011" TargetMode="External" /><Relationship Id="rId123" Type="http://schemas.openxmlformats.org/officeDocument/2006/relationships/hyperlink" Target="https://podminky.urs.cz/item/CS_URS_2023_02/789121240" TargetMode="External" /><Relationship Id="rId124" Type="http://schemas.openxmlformats.org/officeDocument/2006/relationships/hyperlink" Target="https://podminky.urs.cz/item/CS_URS_2023_02/789121250" TargetMode="External" /><Relationship Id="rId125" Type="http://schemas.openxmlformats.org/officeDocument/2006/relationships/hyperlink" Target="https://podminky.urs.cz/item/CS_URS_2023_02/789326431" TargetMode="External" /><Relationship Id="rId12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53943212" TargetMode="External" /><Relationship Id="rId2" Type="http://schemas.openxmlformats.org/officeDocument/2006/relationships/hyperlink" Target="https://podminky.urs.cz/item/CS_URS_2023_02/011114000" TargetMode="External" /><Relationship Id="rId3" Type="http://schemas.openxmlformats.org/officeDocument/2006/relationships/hyperlink" Target="https://podminky.urs.cz/item/CS_URS_2023_02/011514000" TargetMode="External" /><Relationship Id="rId4" Type="http://schemas.openxmlformats.org/officeDocument/2006/relationships/hyperlink" Target="https://podminky.urs.cz/item/CS_URS_2023_02/030001000" TargetMode="External" /><Relationship Id="rId5" Type="http://schemas.openxmlformats.org/officeDocument/2006/relationships/hyperlink" Target="https://podminky.urs.cz/item/CS_URS_2023_02/032803000" TargetMode="External" /><Relationship Id="rId6" Type="http://schemas.openxmlformats.org/officeDocument/2006/relationships/hyperlink" Target="https://podminky.urs.cz/item/CS_URS_2023_02/034103000" TargetMode="External" /><Relationship Id="rId7" Type="http://schemas.openxmlformats.org/officeDocument/2006/relationships/hyperlink" Target="https://podminky.urs.cz/item/CS_URS_2023_02/034503000" TargetMode="External" /><Relationship Id="rId8" Type="http://schemas.openxmlformats.org/officeDocument/2006/relationships/hyperlink" Target="https://podminky.urs.cz/item/CS_URS_2023_02/039103000" TargetMode="External" /><Relationship Id="rId9" Type="http://schemas.openxmlformats.org/officeDocument/2006/relationships/hyperlink" Target="https://podminky.urs.cz/item/CS_URS_2023_02/043103000" TargetMode="External" /><Relationship Id="rId10" Type="http://schemas.openxmlformats.org/officeDocument/2006/relationships/hyperlink" Target="https://podminky.urs.cz/item/CS_URS_2023_02/043134000" TargetMode="External" /><Relationship Id="rId11" Type="http://schemas.openxmlformats.org/officeDocument/2006/relationships/hyperlink" Target="https://podminky.urs.cz/item/CS_URS_2023_02/065002000" TargetMode="External" /><Relationship Id="rId1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3" TargetMode="External" /><Relationship Id="rId2" Type="http://schemas.openxmlformats.org/officeDocument/2006/relationships/hyperlink" Target="https://podminky.urs.cz/item/CS_URS_2023_02/113151111" TargetMode="External" /><Relationship Id="rId3" Type="http://schemas.openxmlformats.org/officeDocument/2006/relationships/hyperlink" Target="https://podminky.urs.cz/item/CS_URS_2023_02/122251104" TargetMode="External" /><Relationship Id="rId4" Type="http://schemas.openxmlformats.org/officeDocument/2006/relationships/hyperlink" Target="https://podminky.urs.cz/item/CS_URS_2023_02/212751106" TargetMode="External" /><Relationship Id="rId5" Type="http://schemas.openxmlformats.org/officeDocument/2006/relationships/hyperlink" Target="https://podminky.urs.cz/item/CS_URS_2023_02/561011111" TargetMode="External" /><Relationship Id="rId6" Type="http://schemas.openxmlformats.org/officeDocument/2006/relationships/hyperlink" Target="https://podminky.urs.cz/item/CS_URS_2023_02/564762111" TargetMode="External" /><Relationship Id="rId7" Type="http://schemas.openxmlformats.org/officeDocument/2006/relationships/hyperlink" Target="https://podminky.urs.cz/item/CS_URS_2023_02/573111114" TargetMode="External" /><Relationship Id="rId8" Type="http://schemas.openxmlformats.org/officeDocument/2006/relationships/hyperlink" Target="https://podminky.urs.cz/item/CS_URS_2023_02/573231108" TargetMode="External" /><Relationship Id="rId9" Type="http://schemas.openxmlformats.org/officeDocument/2006/relationships/hyperlink" Target="https://podminky.urs.cz/item/CS_URS_2023_02/577134111" TargetMode="External" /><Relationship Id="rId10" Type="http://schemas.openxmlformats.org/officeDocument/2006/relationships/hyperlink" Target="https://podminky.urs.cz/item/CS_URS_2023_02/919121111" TargetMode="External" /><Relationship Id="rId11" Type="http://schemas.openxmlformats.org/officeDocument/2006/relationships/hyperlink" Target="https://podminky.urs.cz/item/CS_URS_2023_02/997002511" TargetMode="External" /><Relationship Id="rId12" Type="http://schemas.openxmlformats.org/officeDocument/2006/relationships/hyperlink" Target="https://podminky.urs.cz/item/CS_URS_2023_02/997221655" TargetMode="External" /><Relationship Id="rId13" Type="http://schemas.openxmlformats.org/officeDocument/2006/relationships/hyperlink" Target="https://podminky.urs.cz/item/CS_URS_2023_02/998225111" TargetMode="External" /><Relationship Id="rId1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430003" TargetMode="External" /><Relationship Id="rId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580507202" TargetMode="External" /><Relationship Id="rId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151101" TargetMode="External" /><Relationship Id="rId2" Type="http://schemas.openxmlformats.org/officeDocument/2006/relationships/hyperlink" Target="https://podminky.urs.cz/item/CS_URS_2023_02/174151101" TargetMode="External" /><Relationship Id="rId3" Type="http://schemas.openxmlformats.org/officeDocument/2006/relationships/hyperlink" Target="https://podminky.urs.cz/item/CS_URS_2023_02/175151201" TargetMode="External" /><Relationship Id="rId4" Type="http://schemas.openxmlformats.org/officeDocument/2006/relationships/hyperlink" Target="https://podminky.urs.cz/item/CS_URS_2023_02/893811112" TargetMode="External" /><Relationship Id="rId5" Type="http://schemas.openxmlformats.org/officeDocument/2006/relationships/hyperlink" Target="https://podminky.urs.cz/item/CS_URS_2023_02/899722113" TargetMode="External" /><Relationship Id="rId6" Type="http://schemas.openxmlformats.org/officeDocument/2006/relationships/hyperlink" Target="https://podminky.urs.cz/item/CS_URS_2023_02/998011001" TargetMode="External" /><Relationship Id="rId7" Type="http://schemas.openxmlformats.org/officeDocument/2006/relationships/hyperlink" Target="https://podminky.urs.cz/item/CS_URS_2023_02/998721201" TargetMode="External" /><Relationship Id="rId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8751201" TargetMode="External" /><Relationship Id="rId2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35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38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43</v>
      </c>
      <c r="E29" s="44"/>
      <c r="F29" s="29" t="s">
        <v>44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45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46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47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48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49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50</v>
      </c>
      <c r="U35" s="51"/>
      <c r="V35" s="51"/>
      <c r="W35" s="51"/>
      <c r="X35" s="53" t="s">
        <v>51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53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54</v>
      </c>
      <c r="AI60" s="39"/>
      <c r="AJ60" s="39"/>
      <c r="AK60" s="39"/>
      <c r="AL60" s="39"/>
      <c r="AM60" s="61" t="s">
        <v>55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56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57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54</v>
      </c>
      <c r="AI75" s="39"/>
      <c r="AJ75" s="39"/>
      <c r="AK75" s="39"/>
      <c r="AL75" s="39"/>
      <c r="AM75" s="61" t="s">
        <v>55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BR030422V4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CNC centrum a Svářečská škola v SOU NOvé Strašecí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Sportovní 1135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2. 3. 2022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Studio PHX s.r.o.Ondříčkova 384/33, Praha 3 Žižkov</v>
      </c>
      <c r="AN89" s="68"/>
      <c r="AO89" s="68"/>
      <c r="AP89" s="68"/>
      <c r="AQ89" s="37"/>
      <c r="AR89" s="41"/>
      <c r="AS89" s="78" t="s">
        <v>59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 xml:space="preserve">Ing. Jan Brožek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60</v>
      </c>
      <c r="D92" s="91"/>
      <c r="E92" s="91"/>
      <c r="F92" s="91"/>
      <c r="G92" s="91"/>
      <c r="H92" s="92"/>
      <c r="I92" s="93" t="s">
        <v>61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62</v>
      </c>
      <c r="AH92" s="91"/>
      <c r="AI92" s="91"/>
      <c r="AJ92" s="91"/>
      <c r="AK92" s="91"/>
      <c r="AL92" s="91"/>
      <c r="AM92" s="91"/>
      <c r="AN92" s="93" t="s">
        <v>63</v>
      </c>
      <c r="AO92" s="91"/>
      <c r="AP92" s="95"/>
      <c r="AQ92" s="96" t="s">
        <v>64</v>
      </c>
      <c r="AR92" s="41"/>
      <c r="AS92" s="97" t="s">
        <v>65</v>
      </c>
      <c r="AT92" s="98" t="s">
        <v>66</v>
      </c>
      <c r="AU92" s="98" t="s">
        <v>67</v>
      </c>
      <c r="AV92" s="98" t="s">
        <v>68</v>
      </c>
      <c r="AW92" s="98" t="s">
        <v>69</v>
      </c>
      <c r="AX92" s="98" t="s">
        <v>70</v>
      </c>
      <c r="AY92" s="98" t="s">
        <v>71</v>
      </c>
      <c r="AZ92" s="98" t="s">
        <v>72</v>
      </c>
      <c r="BA92" s="98" t="s">
        <v>73</v>
      </c>
      <c r="BB92" s="98" t="s">
        <v>74</v>
      </c>
      <c r="BC92" s="98" t="s">
        <v>75</v>
      </c>
      <c r="BD92" s="99" t="s">
        <v>76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77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ROUND(SUM(AG95:AG103),2)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ROUND(SUM(AS95:AS103),2)</f>
        <v>0</v>
      </c>
      <c r="AT94" s="111">
        <f>ROUND(SUM(AV94:AW94),2)</f>
        <v>0</v>
      </c>
      <c r="AU94" s="112">
        <f>ROUND(SUM(AU95:AU103),5)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ROUND(SUM(AZ95:AZ103),2)</f>
        <v>0</v>
      </c>
      <c r="BA94" s="111">
        <f>ROUND(SUM(BA95:BA103),2)</f>
        <v>0</v>
      </c>
      <c r="BB94" s="111">
        <f>ROUND(SUM(BB95:BB103),2)</f>
        <v>0</v>
      </c>
      <c r="BC94" s="111">
        <f>ROUND(SUM(BC95:BC103),2)</f>
        <v>0</v>
      </c>
      <c r="BD94" s="113">
        <f>ROUND(SUM(BD95:BD103),2)</f>
        <v>0</v>
      </c>
      <c r="BE94" s="6"/>
      <c r="BS94" s="114" t="s">
        <v>78</v>
      </c>
      <c r="BT94" s="114" t="s">
        <v>79</v>
      </c>
      <c r="BU94" s="115" t="s">
        <v>80</v>
      </c>
      <c r="BV94" s="114" t="s">
        <v>81</v>
      </c>
      <c r="BW94" s="114" t="s">
        <v>5</v>
      </c>
      <c r="BX94" s="114" t="s">
        <v>82</v>
      </c>
      <c r="CL94" s="114" t="s">
        <v>1</v>
      </c>
    </row>
    <row r="95" s="7" customFormat="1" ht="16.5" customHeight="1">
      <c r="A95" s="116" t="s">
        <v>83</v>
      </c>
      <c r="B95" s="117"/>
      <c r="C95" s="118"/>
      <c r="D95" s="119" t="s">
        <v>84</v>
      </c>
      <c r="E95" s="119"/>
      <c r="F95" s="119"/>
      <c r="G95" s="119"/>
      <c r="H95" s="119"/>
      <c r="I95" s="120"/>
      <c r="J95" s="119" t="s">
        <v>85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Bourání'!J30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86</v>
      </c>
      <c r="AR95" s="123"/>
      <c r="AS95" s="124">
        <v>0</v>
      </c>
      <c r="AT95" s="125">
        <f>ROUND(SUM(AV95:AW95),2)</f>
        <v>0</v>
      </c>
      <c r="AU95" s="126">
        <f>'01 - Bourání'!P128</f>
        <v>0</v>
      </c>
      <c r="AV95" s="125">
        <f>'01 - Bourání'!J33</f>
        <v>0</v>
      </c>
      <c r="AW95" s="125">
        <f>'01 - Bourání'!J34</f>
        <v>0</v>
      </c>
      <c r="AX95" s="125">
        <f>'01 - Bourání'!J35</f>
        <v>0</v>
      </c>
      <c r="AY95" s="125">
        <f>'01 - Bourání'!J36</f>
        <v>0</v>
      </c>
      <c r="AZ95" s="125">
        <f>'01 - Bourání'!F33</f>
        <v>0</v>
      </c>
      <c r="BA95" s="125">
        <f>'01 - Bourání'!F34</f>
        <v>0</v>
      </c>
      <c r="BB95" s="125">
        <f>'01 - Bourání'!F35</f>
        <v>0</v>
      </c>
      <c r="BC95" s="125">
        <f>'01 - Bourání'!F36</f>
        <v>0</v>
      </c>
      <c r="BD95" s="127">
        <f>'01 - Bourání'!F37</f>
        <v>0</v>
      </c>
      <c r="BE95" s="7"/>
      <c r="BT95" s="128" t="s">
        <v>87</v>
      </c>
      <c r="BV95" s="128" t="s">
        <v>81</v>
      </c>
      <c r="BW95" s="128" t="s">
        <v>88</v>
      </c>
      <c r="BX95" s="128" t="s">
        <v>5</v>
      </c>
      <c r="CL95" s="128" t="s">
        <v>1</v>
      </c>
      <c r="CM95" s="128" t="s">
        <v>89</v>
      </c>
    </row>
    <row r="96" s="7" customFormat="1" ht="16.5" customHeight="1">
      <c r="A96" s="116" t="s">
        <v>83</v>
      </c>
      <c r="B96" s="117"/>
      <c r="C96" s="118"/>
      <c r="D96" s="119" t="s">
        <v>90</v>
      </c>
      <c r="E96" s="119"/>
      <c r="F96" s="119"/>
      <c r="G96" s="119"/>
      <c r="H96" s="119"/>
      <c r="I96" s="120"/>
      <c r="J96" s="119" t="s">
        <v>91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Stavební úpravy'!J30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86</v>
      </c>
      <c r="AR96" s="123"/>
      <c r="AS96" s="124">
        <v>0</v>
      </c>
      <c r="AT96" s="125">
        <f>ROUND(SUM(AV96:AW96),2)</f>
        <v>0</v>
      </c>
      <c r="AU96" s="126">
        <f>'02 - Stavební úpravy'!P144</f>
        <v>0</v>
      </c>
      <c r="AV96" s="125">
        <f>'02 - Stavební úpravy'!J33</f>
        <v>0</v>
      </c>
      <c r="AW96" s="125">
        <f>'02 - Stavební úpravy'!J34</f>
        <v>0</v>
      </c>
      <c r="AX96" s="125">
        <f>'02 - Stavební úpravy'!J35</f>
        <v>0</v>
      </c>
      <c r="AY96" s="125">
        <f>'02 - Stavební úpravy'!J36</f>
        <v>0</v>
      </c>
      <c r="AZ96" s="125">
        <f>'02 - Stavební úpravy'!F33</f>
        <v>0</v>
      </c>
      <c r="BA96" s="125">
        <f>'02 - Stavební úpravy'!F34</f>
        <v>0</v>
      </c>
      <c r="BB96" s="125">
        <f>'02 - Stavební úpravy'!F35</f>
        <v>0</v>
      </c>
      <c r="BC96" s="125">
        <f>'02 - Stavební úpravy'!F36</f>
        <v>0</v>
      </c>
      <c r="BD96" s="127">
        <f>'02 - Stavební úpravy'!F37</f>
        <v>0</v>
      </c>
      <c r="BE96" s="7"/>
      <c r="BT96" s="128" t="s">
        <v>87</v>
      </c>
      <c r="BV96" s="128" t="s">
        <v>81</v>
      </c>
      <c r="BW96" s="128" t="s">
        <v>92</v>
      </c>
      <c r="BX96" s="128" t="s">
        <v>5</v>
      </c>
      <c r="CL96" s="128" t="s">
        <v>1</v>
      </c>
      <c r="CM96" s="128" t="s">
        <v>89</v>
      </c>
    </row>
    <row r="97" s="7" customFormat="1" ht="16.5" customHeight="1">
      <c r="A97" s="116" t="s">
        <v>83</v>
      </c>
      <c r="B97" s="117"/>
      <c r="C97" s="118"/>
      <c r="D97" s="119" t="s">
        <v>93</v>
      </c>
      <c r="E97" s="119"/>
      <c r="F97" s="119"/>
      <c r="G97" s="119"/>
      <c r="H97" s="119"/>
      <c r="I97" s="120"/>
      <c r="J97" s="119" t="s">
        <v>94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'03 - VRN'!J30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86</v>
      </c>
      <c r="AR97" s="123"/>
      <c r="AS97" s="124">
        <v>0</v>
      </c>
      <c r="AT97" s="125">
        <f>ROUND(SUM(AV97:AW97),2)</f>
        <v>0</v>
      </c>
      <c r="AU97" s="126">
        <f>'03 - VRN'!P124</f>
        <v>0</v>
      </c>
      <c r="AV97" s="125">
        <f>'03 - VRN'!J33</f>
        <v>0</v>
      </c>
      <c r="AW97" s="125">
        <f>'03 - VRN'!J34</f>
        <v>0</v>
      </c>
      <c r="AX97" s="125">
        <f>'03 - VRN'!J35</f>
        <v>0</v>
      </c>
      <c r="AY97" s="125">
        <f>'03 - VRN'!J36</f>
        <v>0</v>
      </c>
      <c r="AZ97" s="125">
        <f>'03 - VRN'!F33</f>
        <v>0</v>
      </c>
      <c r="BA97" s="125">
        <f>'03 - VRN'!F34</f>
        <v>0</v>
      </c>
      <c r="BB97" s="125">
        <f>'03 - VRN'!F35</f>
        <v>0</v>
      </c>
      <c r="BC97" s="125">
        <f>'03 - VRN'!F36</f>
        <v>0</v>
      </c>
      <c r="BD97" s="127">
        <f>'03 - VRN'!F37</f>
        <v>0</v>
      </c>
      <c r="BE97" s="7"/>
      <c r="BT97" s="128" t="s">
        <v>87</v>
      </c>
      <c r="BV97" s="128" t="s">
        <v>81</v>
      </c>
      <c r="BW97" s="128" t="s">
        <v>95</v>
      </c>
      <c r="BX97" s="128" t="s">
        <v>5</v>
      </c>
      <c r="CL97" s="128" t="s">
        <v>1</v>
      </c>
      <c r="CM97" s="128" t="s">
        <v>89</v>
      </c>
    </row>
    <row r="98" s="7" customFormat="1" ht="16.5" customHeight="1">
      <c r="A98" s="116" t="s">
        <v>83</v>
      </c>
      <c r="B98" s="117"/>
      <c r="C98" s="118"/>
      <c r="D98" s="119" t="s">
        <v>96</v>
      </c>
      <c r="E98" s="119"/>
      <c r="F98" s="119"/>
      <c r="G98" s="119"/>
      <c r="H98" s="119"/>
      <c r="I98" s="120"/>
      <c r="J98" s="119" t="s">
        <v>97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'04 - Zpevnění plochy'!J30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86</v>
      </c>
      <c r="AR98" s="123"/>
      <c r="AS98" s="124">
        <v>0</v>
      </c>
      <c r="AT98" s="125">
        <f>ROUND(SUM(AV98:AW98),2)</f>
        <v>0</v>
      </c>
      <c r="AU98" s="126">
        <f>'04 - Zpevnění plochy'!P123</f>
        <v>0</v>
      </c>
      <c r="AV98" s="125">
        <f>'04 - Zpevnění plochy'!J33</f>
        <v>0</v>
      </c>
      <c r="AW98" s="125">
        <f>'04 - Zpevnění plochy'!J34</f>
        <v>0</v>
      </c>
      <c r="AX98" s="125">
        <f>'04 - Zpevnění plochy'!J35</f>
        <v>0</v>
      </c>
      <c r="AY98" s="125">
        <f>'04 - Zpevnění plochy'!J36</f>
        <v>0</v>
      </c>
      <c r="AZ98" s="125">
        <f>'04 - Zpevnění plochy'!F33</f>
        <v>0</v>
      </c>
      <c r="BA98" s="125">
        <f>'04 - Zpevnění plochy'!F34</f>
        <v>0</v>
      </c>
      <c r="BB98" s="125">
        <f>'04 - Zpevnění plochy'!F35</f>
        <v>0</v>
      </c>
      <c r="BC98" s="125">
        <f>'04 - Zpevnění plochy'!F36</f>
        <v>0</v>
      </c>
      <c r="BD98" s="127">
        <f>'04 - Zpevnění plochy'!F37</f>
        <v>0</v>
      </c>
      <c r="BE98" s="7"/>
      <c r="BT98" s="128" t="s">
        <v>87</v>
      </c>
      <c r="BV98" s="128" t="s">
        <v>81</v>
      </c>
      <c r="BW98" s="128" t="s">
        <v>98</v>
      </c>
      <c r="BX98" s="128" t="s">
        <v>5</v>
      </c>
      <c r="CL98" s="128" t="s">
        <v>1</v>
      </c>
      <c r="CM98" s="128" t="s">
        <v>89</v>
      </c>
    </row>
    <row r="99" s="7" customFormat="1" ht="16.5" customHeight="1">
      <c r="A99" s="116" t="s">
        <v>83</v>
      </c>
      <c r="B99" s="117"/>
      <c r="C99" s="118"/>
      <c r="D99" s="119" t="s">
        <v>99</v>
      </c>
      <c r="E99" s="119"/>
      <c r="F99" s="119"/>
      <c r="G99" s="119"/>
      <c r="H99" s="119"/>
      <c r="I99" s="120"/>
      <c r="J99" s="119" t="s">
        <v>100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'05a - Silnoproudé instalace'!J30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86</v>
      </c>
      <c r="AR99" s="123"/>
      <c r="AS99" s="124">
        <v>0</v>
      </c>
      <c r="AT99" s="125">
        <f>ROUND(SUM(AV99:AW99),2)</f>
        <v>0</v>
      </c>
      <c r="AU99" s="126">
        <f>'05a - Silnoproudé instalace'!P126</f>
        <v>0</v>
      </c>
      <c r="AV99" s="125">
        <f>'05a - Silnoproudé instalace'!J33</f>
        <v>0</v>
      </c>
      <c r="AW99" s="125">
        <f>'05a - Silnoproudé instalace'!J34</f>
        <v>0</v>
      </c>
      <c r="AX99" s="125">
        <f>'05a - Silnoproudé instalace'!J35</f>
        <v>0</v>
      </c>
      <c r="AY99" s="125">
        <f>'05a - Silnoproudé instalace'!J36</f>
        <v>0</v>
      </c>
      <c r="AZ99" s="125">
        <f>'05a - Silnoproudé instalace'!F33</f>
        <v>0</v>
      </c>
      <c r="BA99" s="125">
        <f>'05a - Silnoproudé instalace'!F34</f>
        <v>0</v>
      </c>
      <c r="BB99" s="125">
        <f>'05a - Silnoproudé instalace'!F35</f>
        <v>0</v>
      </c>
      <c r="BC99" s="125">
        <f>'05a - Silnoproudé instalace'!F36</f>
        <v>0</v>
      </c>
      <c r="BD99" s="127">
        <f>'05a - Silnoproudé instalace'!F37</f>
        <v>0</v>
      </c>
      <c r="BE99" s="7"/>
      <c r="BT99" s="128" t="s">
        <v>87</v>
      </c>
      <c r="BV99" s="128" t="s">
        <v>81</v>
      </c>
      <c r="BW99" s="128" t="s">
        <v>101</v>
      </c>
      <c r="BX99" s="128" t="s">
        <v>5</v>
      </c>
      <c r="CL99" s="128" t="s">
        <v>1</v>
      </c>
      <c r="CM99" s="128" t="s">
        <v>89</v>
      </c>
    </row>
    <row r="100" s="7" customFormat="1" ht="16.5" customHeight="1">
      <c r="A100" s="116" t="s">
        <v>83</v>
      </c>
      <c r="B100" s="117"/>
      <c r="C100" s="118"/>
      <c r="D100" s="119" t="s">
        <v>102</v>
      </c>
      <c r="E100" s="119"/>
      <c r="F100" s="119"/>
      <c r="G100" s="119"/>
      <c r="H100" s="119"/>
      <c r="I100" s="120"/>
      <c r="J100" s="119" t="s">
        <v>103</v>
      </c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1">
        <f>'05b - Slaboproudé instalace'!J30</f>
        <v>0</v>
      </c>
      <c r="AH100" s="120"/>
      <c r="AI100" s="120"/>
      <c r="AJ100" s="120"/>
      <c r="AK100" s="120"/>
      <c r="AL100" s="120"/>
      <c r="AM100" s="120"/>
      <c r="AN100" s="121">
        <f>SUM(AG100,AT100)</f>
        <v>0</v>
      </c>
      <c r="AO100" s="120"/>
      <c r="AP100" s="120"/>
      <c r="AQ100" s="122" t="s">
        <v>86</v>
      </c>
      <c r="AR100" s="123"/>
      <c r="AS100" s="124">
        <v>0</v>
      </c>
      <c r="AT100" s="125">
        <f>ROUND(SUM(AV100:AW100),2)</f>
        <v>0</v>
      </c>
      <c r="AU100" s="126">
        <f>'05b - Slaboproudé instalace'!P122</f>
        <v>0</v>
      </c>
      <c r="AV100" s="125">
        <f>'05b - Slaboproudé instalace'!J33</f>
        <v>0</v>
      </c>
      <c r="AW100" s="125">
        <f>'05b - Slaboproudé instalace'!J34</f>
        <v>0</v>
      </c>
      <c r="AX100" s="125">
        <f>'05b - Slaboproudé instalace'!J35</f>
        <v>0</v>
      </c>
      <c r="AY100" s="125">
        <f>'05b - Slaboproudé instalace'!J36</f>
        <v>0</v>
      </c>
      <c r="AZ100" s="125">
        <f>'05b - Slaboproudé instalace'!F33</f>
        <v>0</v>
      </c>
      <c r="BA100" s="125">
        <f>'05b - Slaboproudé instalace'!F34</f>
        <v>0</v>
      </c>
      <c r="BB100" s="125">
        <f>'05b - Slaboproudé instalace'!F35</f>
        <v>0</v>
      </c>
      <c r="BC100" s="125">
        <f>'05b - Slaboproudé instalace'!F36</f>
        <v>0</v>
      </c>
      <c r="BD100" s="127">
        <f>'05b - Slaboproudé instalace'!F37</f>
        <v>0</v>
      </c>
      <c r="BE100" s="7"/>
      <c r="BT100" s="128" t="s">
        <v>87</v>
      </c>
      <c r="BV100" s="128" t="s">
        <v>81</v>
      </c>
      <c r="BW100" s="128" t="s">
        <v>104</v>
      </c>
      <c r="BX100" s="128" t="s">
        <v>5</v>
      </c>
      <c r="CL100" s="128" t="s">
        <v>1</v>
      </c>
      <c r="CM100" s="128" t="s">
        <v>89</v>
      </c>
    </row>
    <row r="101" s="7" customFormat="1" ht="16.5" customHeight="1">
      <c r="A101" s="116" t="s">
        <v>83</v>
      </c>
      <c r="B101" s="117"/>
      <c r="C101" s="118"/>
      <c r="D101" s="119" t="s">
        <v>105</v>
      </c>
      <c r="E101" s="119"/>
      <c r="F101" s="119"/>
      <c r="G101" s="119"/>
      <c r="H101" s="119"/>
      <c r="I101" s="120"/>
      <c r="J101" s="119" t="s">
        <v>106</v>
      </c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21">
        <f>'06 - Vytápění'!J30</f>
        <v>0</v>
      </c>
      <c r="AH101" s="120"/>
      <c r="AI101" s="120"/>
      <c r="AJ101" s="120"/>
      <c r="AK101" s="120"/>
      <c r="AL101" s="120"/>
      <c r="AM101" s="120"/>
      <c r="AN101" s="121">
        <f>SUM(AG101,AT101)</f>
        <v>0</v>
      </c>
      <c r="AO101" s="120"/>
      <c r="AP101" s="120"/>
      <c r="AQ101" s="122" t="s">
        <v>86</v>
      </c>
      <c r="AR101" s="123"/>
      <c r="AS101" s="124">
        <v>0</v>
      </c>
      <c r="AT101" s="125">
        <f>ROUND(SUM(AV101:AW101),2)</f>
        <v>0</v>
      </c>
      <c r="AU101" s="126">
        <f>'06 - Vytápění'!P129</f>
        <v>0</v>
      </c>
      <c r="AV101" s="125">
        <f>'06 - Vytápění'!J33</f>
        <v>0</v>
      </c>
      <c r="AW101" s="125">
        <f>'06 - Vytápění'!J34</f>
        <v>0</v>
      </c>
      <c r="AX101" s="125">
        <f>'06 - Vytápění'!J35</f>
        <v>0</v>
      </c>
      <c r="AY101" s="125">
        <f>'06 - Vytápění'!J36</f>
        <v>0</v>
      </c>
      <c r="AZ101" s="125">
        <f>'06 - Vytápění'!F33</f>
        <v>0</v>
      </c>
      <c r="BA101" s="125">
        <f>'06 - Vytápění'!F34</f>
        <v>0</v>
      </c>
      <c r="BB101" s="125">
        <f>'06 - Vytápění'!F35</f>
        <v>0</v>
      </c>
      <c r="BC101" s="125">
        <f>'06 - Vytápění'!F36</f>
        <v>0</v>
      </c>
      <c r="BD101" s="127">
        <f>'06 - Vytápění'!F37</f>
        <v>0</v>
      </c>
      <c r="BE101" s="7"/>
      <c r="BT101" s="128" t="s">
        <v>87</v>
      </c>
      <c r="BV101" s="128" t="s">
        <v>81</v>
      </c>
      <c r="BW101" s="128" t="s">
        <v>107</v>
      </c>
      <c r="BX101" s="128" t="s">
        <v>5</v>
      </c>
      <c r="CL101" s="128" t="s">
        <v>1</v>
      </c>
      <c r="CM101" s="128" t="s">
        <v>89</v>
      </c>
    </row>
    <row r="102" s="7" customFormat="1" ht="16.5" customHeight="1">
      <c r="A102" s="116" t="s">
        <v>83</v>
      </c>
      <c r="B102" s="117"/>
      <c r="C102" s="118"/>
      <c r="D102" s="119" t="s">
        <v>108</v>
      </c>
      <c r="E102" s="119"/>
      <c r="F102" s="119"/>
      <c r="G102" s="119"/>
      <c r="H102" s="119"/>
      <c r="I102" s="120"/>
      <c r="J102" s="119" t="s">
        <v>109</v>
      </c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21">
        <f>'07 - ZTI'!J30</f>
        <v>0</v>
      </c>
      <c r="AH102" s="120"/>
      <c r="AI102" s="120"/>
      <c r="AJ102" s="120"/>
      <c r="AK102" s="120"/>
      <c r="AL102" s="120"/>
      <c r="AM102" s="120"/>
      <c r="AN102" s="121">
        <f>SUM(AG102,AT102)</f>
        <v>0</v>
      </c>
      <c r="AO102" s="120"/>
      <c r="AP102" s="120"/>
      <c r="AQ102" s="122" t="s">
        <v>86</v>
      </c>
      <c r="AR102" s="123"/>
      <c r="AS102" s="124">
        <v>0</v>
      </c>
      <c r="AT102" s="125">
        <f>ROUND(SUM(AV102:AW102),2)</f>
        <v>0</v>
      </c>
      <c r="AU102" s="126">
        <f>'07 - ZTI'!P138</f>
        <v>0</v>
      </c>
      <c r="AV102" s="125">
        <f>'07 - ZTI'!J33</f>
        <v>0</v>
      </c>
      <c r="AW102" s="125">
        <f>'07 - ZTI'!J34</f>
        <v>0</v>
      </c>
      <c r="AX102" s="125">
        <f>'07 - ZTI'!J35</f>
        <v>0</v>
      </c>
      <c r="AY102" s="125">
        <f>'07 - ZTI'!J36</f>
        <v>0</v>
      </c>
      <c r="AZ102" s="125">
        <f>'07 - ZTI'!F33</f>
        <v>0</v>
      </c>
      <c r="BA102" s="125">
        <f>'07 - ZTI'!F34</f>
        <v>0</v>
      </c>
      <c r="BB102" s="125">
        <f>'07 - ZTI'!F35</f>
        <v>0</v>
      </c>
      <c r="BC102" s="125">
        <f>'07 - ZTI'!F36</f>
        <v>0</v>
      </c>
      <c r="BD102" s="127">
        <f>'07 - ZTI'!F37</f>
        <v>0</v>
      </c>
      <c r="BE102" s="7"/>
      <c r="BT102" s="128" t="s">
        <v>87</v>
      </c>
      <c r="BV102" s="128" t="s">
        <v>81</v>
      </c>
      <c r="BW102" s="128" t="s">
        <v>110</v>
      </c>
      <c r="BX102" s="128" t="s">
        <v>5</v>
      </c>
      <c r="CL102" s="128" t="s">
        <v>1</v>
      </c>
      <c r="CM102" s="128" t="s">
        <v>89</v>
      </c>
    </row>
    <row r="103" s="7" customFormat="1" ht="16.5" customHeight="1">
      <c r="A103" s="116" t="s">
        <v>83</v>
      </c>
      <c r="B103" s="117"/>
      <c r="C103" s="118"/>
      <c r="D103" s="119" t="s">
        <v>111</v>
      </c>
      <c r="E103" s="119"/>
      <c r="F103" s="119"/>
      <c r="G103" s="119"/>
      <c r="H103" s="119"/>
      <c r="I103" s="120"/>
      <c r="J103" s="119" t="s">
        <v>112</v>
      </c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21">
        <f>'08 - VZT'!J30</f>
        <v>0</v>
      </c>
      <c r="AH103" s="120"/>
      <c r="AI103" s="120"/>
      <c r="AJ103" s="120"/>
      <c r="AK103" s="120"/>
      <c r="AL103" s="120"/>
      <c r="AM103" s="120"/>
      <c r="AN103" s="121">
        <f>SUM(AG103,AT103)</f>
        <v>0</v>
      </c>
      <c r="AO103" s="120"/>
      <c r="AP103" s="120"/>
      <c r="AQ103" s="122" t="s">
        <v>86</v>
      </c>
      <c r="AR103" s="123"/>
      <c r="AS103" s="129">
        <v>0</v>
      </c>
      <c r="AT103" s="130">
        <f>ROUND(SUM(AV103:AW103),2)</f>
        <v>0</v>
      </c>
      <c r="AU103" s="131">
        <f>'08 - VZT'!P126</f>
        <v>0</v>
      </c>
      <c r="AV103" s="130">
        <f>'08 - VZT'!J33</f>
        <v>0</v>
      </c>
      <c r="AW103" s="130">
        <f>'08 - VZT'!J34</f>
        <v>0</v>
      </c>
      <c r="AX103" s="130">
        <f>'08 - VZT'!J35</f>
        <v>0</v>
      </c>
      <c r="AY103" s="130">
        <f>'08 - VZT'!J36</f>
        <v>0</v>
      </c>
      <c r="AZ103" s="130">
        <f>'08 - VZT'!F33</f>
        <v>0</v>
      </c>
      <c r="BA103" s="130">
        <f>'08 - VZT'!F34</f>
        <v>0</v>
      </c>
      <c r="BB103" s="130">
        <f>'08 - VZT'!F35</f>
        <v>0</v>
      </c>
      <c r="BC103" s="130">
        <f>'08 - VZT'!F36</f>
        <v>0</v>
      </c>
      <c r="BD103" s="132">
        <f>'08 - VZT'!F37</f>
        <v>0</v>
      </c>
      <c r="BE103" s="7"/>
      <c r="BT103" s="128" t="s">
        <v>87</v>
      </c>
      <c r="BV103" s="128" t="s">
        <v>81</v>
      </c>
      <c r="BW103" s="128" t="s">
        <v>113</v>
      </c>
      <c r="BX103" s="128" t="s">
        <v>5</v>
      </c>
      <c r="CL103" s="128" t="s">
        <v>1</v>
      </c>
      <c r="CM103" s="128" t="s">
        <v>89</v>
      </c>
    </row>
    <row r="104" s="2" customFormat="1" ht="30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41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41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</sheetData>
  <sheetProtection sheet="1" formatColumns="0" formatRows="0" objects="1" scenarios="1" spinCount="100000" saltValue="HkJT3HRbl7ysjmNpyRbrFTHbIAKCxoxuzguemv+XFyt/LTl528OJzM/d28sp+Bc3bZ0HE4AVQE9ooePOYfHd/g==" hashValue="cy80xLrD4ct6Oyy01zHB6prSRY9pMYSe7C4xpydUR1UoIZlJaEQC/f89i5a5pYORS/b++saDy+h1KkuedPqxYw==" algorithmName="SHA-512" password="DDF9"/>
  <mergeCells count="7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Bourání'!C2" display="/"/>
    <hyperlink ref="A96" location="'02 - Stavební úpravy'!C2" display="/"/>
    <hyperlink ref="A97" location="'03 - VRN'!C2" display="/"/>
    <hyperlink ref="A98" location="'04 - Zpevnění plochy'!C2" display="/"/>
    <hyperlink ref="A99" location="'05a - Silnoproudé instalace'!C2" display="/"/>
    <hyperlink ref="A100" location="'05b - Slaboproudé instalace'!C2" display="/"/>
    <hyperlink ref="A101" location="'06 - Vytápění'!C2" display="/"/>
    <hyperlink ref="A102" location="'07 - ZTI'!C2" display="/"/>
    <hyperlink ref="A103" location="'08 - VZ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89</v>
      </c>
    </row>
    <row r="4" s="1" customFormat="1" ht="24.96" customHeight="1">
      <c r="B4" s="17"/>
      <c r="D4" s="135" t="s">
        <v>114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CNC centrum a Svářečská škola v SOU NOvé Strašecí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116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2. 3. 2022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31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32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35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23.25" customHeight="1">
      <c r="A27" s="142"/>
      <c r="B27" s="143"/>
      <c r="C27" s="142"/>
      <c r="D27" s="142"/>
      <c r="E27" s="144" t="s">
        <v>38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39</v>
      </c>
      <c r="E30" s="35"/>
      <c r="F30" s="35"/>
      <c r="G30" s="35"/>
      <c r="H30" s="35"/>
      <c r="I30" s="35"/>
      <c r="J30" s="148">
        <f>ROUND(J128,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41</v>
      </c>
      <c r="G32" s="35"/>
      <c r="H32" s="35"/>
      <c r="I32" s="149" t="s">
        <v>40</v>
      </c>
      <c r="J32" s="149" t="s">
        <v>42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43</v>
      </c>
      <c r="E33" s="137" t="s">
        <v>44</v>
      </c>
      <c r="F33" s="151">
        <f>ROUND((SUM(BE128:BE227)),  2)</f>
        <v>0</v>
      </c>
      <c r="G33" s="35"/>
      <c r="H33" s="35"/>
      <c r="I33" s="152">
        <v>0.20999999999999999</v>
      </c>
      <c r="J33" s="151">
        <f>ROUND(((SUM(BE128:BE227))*I33),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45</v>
      </c>
      <c r="F34" s="151">
        <f>ROUND((SUM(BF128:BF227)),  2)</f>
        <v>0</v>
      </c>
      <c r="G34" s="35"/>
      <c r="H34" s="35"/>
      <c r="I34" s="152">
        <v>0.12</v>
      </c>
      <c r="J34" s="151">
        <f>ROUND(((SUM(BF128:BF227))*I34),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46</v>
      </c>
      <c r="F35" s="151">
        <f>ROUND((SUM(BG128:BG227)),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47</v>
      </c>
      <c r="F36" s="151">
        <f>ROUND((SUM(BH128:BH227)),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48</v>
      </c>
      <c r="F37" s="151">
        <f>ROUND((SUM(BI128:BI227)),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49</v>
      </c>
      <c r="E39" s="155"/>
      <c r="F39" s="155"/>
      <c r="G39" s="156" t="s">
        <v>50</v>
      </c>
      <c r="H39" s="157" t="s">
        <v>51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CNC centrum a Svářečská škola v SOU NOvé Strašecí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Bourání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Sportovní 1135</v>
      </c>
      <c r="G89" s="37"/>
      <c r="H89" s="37"/>
      <c r="I89" s="29" t="s">
        <v>22</v>
      </c>
      <c r="J89" s="76" t="str">
        <f>IF(J12="","",J12)</f>
        <v>2. 3. 2022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54.4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>Studio PHX s.r.o.Ondříčkova 384/33, Praha 3 Žižkov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 xml:space="preserve">Ing. Jan Brožek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118</v>
      </c>
      <c r="D94" s="173"/>
      <c r="E94" s="173"/>
      <c r="F94" s="173"/>
      <c r="G94" s="173"/>
      <c r="H94" s="173"/>
      <c r="I94" s="173"/>
      <c r="J94" s="174" t="s">
        <v>119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120</v>
      </c>
      <c r="D96" s="37"/>
      <c r="E96" s="37"/>
      <c r="F96" s="37"/>
      <c r="G96" s="37"/>
      <c r="H96" s="37"/>
      <c r="I96" s="37"/>
      <c r="J96" s="107">
        <f>J128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76"/>
      <c r="C97" s="177"/>
      <c r="D97" s="178" t="s">
        <v>122</v>
      </c>
      <c r="E97" s="179"/>
      <c r="F97" s="179"/>
      <c r="G97" s="179"/>
      <c r="H97" s="179"/>
      <c r="I97" s="179"/>
      <c r="J97" s="180">
        <f>J129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123</v>
      </c>
      <c r="E98" s="185"/>
      <c r="F98" s="185"/>
      <c r="G98" s="185"/>
      <c r="H98" s="185"/>
      <c r="I98" s="185"/>
      <c r="J98" s="186">
        <f>J130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124</v>
      </c>
      <c r="E99" s="185"/>
      <c r="F99" s="185"/>
      <c r="G99" s="185"/>
      <c r="H99" s="185"/>
      <c r="I99" s="185"/>
      <c r="J99" s="186">
        <f>J134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125</v>
      </c>
      <c r="E100" s="185"/>
      <c r="F100" s="185"/>
      <c r="G100" s="185"/>
      <c r="H100" s="185"/>
      <c r="I100" s="185"/>
      <c r="J100" s="186">
        <f>J170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6"/>
      <c r="C101" s="177"/>
      <c r="D101" s="178" t="s">
        <v>126</v>
      </c>
      <c r="E101" s="179"/>
      <c r="F101" s="179"/>
      <c r="G101" s="179"/>
      <c r="H101" s="179"/>
      <c r="I101" s="179"/>
      <c r="J101" s="180">
        <f>J184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2"/>
      <c r="C102" s="183"/>
      <c r="D102" s="184" t="s">
        <v>127</v>
      </c>
      <c r="E102" s="185"/>
      <c r="F102" s="185"/>
      <c r="G102" s="185"/>
      <c r="H102" s="185"/>
      <c r="I102" s="185"/>
      <c r="J102" s="186">
        <f>J185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128</v>
      </c>
      <c r="E103" s="185"/>
      <c r="F103" s="185"/>
      <c r="G103" s="185"/>
      <c r="H103" s="185"/>
      <c r="I103" s="185"/>
      <c r="J103" s="186">
        <f>J189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129</v>
      </c>
      <c r="E104" s="185"/>
      <c r="F104" s="185"/>
      <c r="G104" s="185"/>
      <c r="H104" s="185"/>
      <c r="I104" s="185"/>
      <c r="J104" s="186">
        <f>J193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130</v>
      </c>
      <c r="E105" s="185"/>
      <c r="F105" s="185"/>
      <c r="G105" s="185"/>
      <c r="H105" s="185"/>
      <c r="I105" s="185"/>
      <c r="J105" s="186">
        <f>J197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131</v>
      </c>
      <c r="E106" s="185"/>
      <c r="F106" s="185"/>
      <c r="G106" s="185"/>
      <c r="H106" s="185"/>
      <c r="I106" s="185"/>
      <c r="J106" s="186">
        <f>J206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132</v>
      </c>
      <c r="E107" s="185"/>
      <c r="F107" s="185"/>
      <c r="G107" s="185"/>
      <c r="H107" s="185"/>
      <c r="I107" s="185"/>
      <c r="J107" s="186">
        <f>J210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133</v>
      </c>
      <c r="E108" s="185"/>
      <c r="F108" s="185"/>
      <c r="G108" s="185"/>
      <c r="H108" s="185"/>
      <c r="I108" s="185"/>
      <c r="J108" s="186">
        <f>J221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134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171" t="str">
        <f>E7</f>
        <v>CNC centrum a Svářečská škola v SOU NOvé Strašecí</v>
      </c>
      <c r="F118" s="29"/>
      <c r="G118" s="29"/>
      <c r="H118" s="29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115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3" t="str">
        <f>E9</f>
        <v>01 - Bourání</v>
      </c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7"/>
      <c r="E122" s="37"/>
      <c r="F122" s="24" t="str">
        <f>F12</f>
        <v>Sportovní 1135</v>
      </c>
      <c r="G122" s="37"/>
      <c r="H122" s="37"/>
      <c r="I122" s="29" t="s">
        <v>22</v>
      </c>
      <c r="J122" s="76" t="str">
        <f>IF(J12="","",J12)</f>
        <v>2. 3. 2022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54.45" customHeight="1">
      <c r="A124" s="35"/>
      <c r="B124" s="36"/>
      <c r="C124" s="29" t="s">
        <v>24</v>
      </c>
      <c r="D124" s="37"/>
      <c r="E124" s="37"/>
      <c r="F124" s="24" t="str">
        <f>E15</f>
        <v xml:space="preserve"> </v>
      </c>
      <c r="G124" s="37"/>
      <c r="H124" s="37"/>
      <c r="I124" s="29" t="s">
        <v>30</v>
      </c>
      <c r="J124" s="33" t="str">
        <f>E21</f>
        <v>Studio PHX s.r.o.Ondříčkova 384/33, Praha 3 Žižkov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28</v>
      </c>
      <c r="D125" s="37"/>
      <c r="E125" s="37"/>
      <c r="F125" s="24" t="str">
        <f>IF(E18="","",E18)</f>
        <v>Vyplň údaj</v>
      </c>
      <c r="G125" s="37"/>
      <c r="H125" s="37"/>
      <c r="I125" s="29" t="s">
        <v>34</v>
      </c>
      <c r="J125" s="33" t="str">
        <f>E24</f>
        <v xml:space="preserve">Ing. Jan Brožek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88"/>
      <c r="B127" s="189"/>
      <c r="C127" s="190" t="s">
        <v>135</v>
      </c>
      <c r="D127" s="191" t="s">
        <v>64</v>
      </c>
      <c r="E127" s="191" t="s">
        <v>60</v>
      </c>
      <c r="F127" s="191" t="s">
        <v>61</v>
      </c>
      <c r="G127" s="191" t="s">
        <v>136</v>
      </c>
      <c r="H127" s="191" t="s">
        <v>137</v>
      </c>
      <c r="I127" s="191" t="s">
        <v>138</v>
      </c>
      <c r="J127" s="191" t="s">
        <v>119</v>
      </c>
      <c r="K127" s="192" t="s">
        <v>139</v>
      </c>
      <c r="L127" s="193"/>
      <c r="M127" s="97" t="s">
        <v>1</v>
      </c>
      <c r="N127" s="98" t="s">
        <v>43</v>
      </c>
      <c r="O127" s="98" t="s">
        <v>140</v>
      </c>
      <c r="P127" s="98" t="s">
        <v>141</v>
      </c>
      <c r="Q127" s="98" t="s">
        <v>142</v>
      </c>
      <c r="R127" s="98" t="s">
        <v>143</v>
      </c>
      <c r="S127" s="98" t="s">
        <v>144</v>
      </c>
      <c r="T127" s="99" t="s">
        <v>145</v>
      </c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</row>
    <row r="128" s="2" customFormat="1" ht="22.8" customHeight="1">
      <c r="A128" s="35"/>
      <c r="B128" s="36"/>
      <c r="C128" s="104" t="s">
        <v>146</v>
      </c>
      <c r="D128" s="37"/>
      <c r="E128" s="37"/>
      <c r="F128" s="37"/>
      <c r="G128" s="37"/>
      <c r="H128" s="37"/>
      <c r="I128" s="37"/>
      <c r="J128" s="194">
        <f>BK128</f>
        <v>0</v>
      </c>
      <c r="K128" s="37"/>
      <c r="L128" s="41"/>
      <c r="M128" s="100"/>
      <c r="N128" s="195"/>
      <c r="O128" s="101"/>
      <c r="P128" s="196">
        <f>P129+P184</f>
        <v>0</v>
      </c>
      <c r="Q128" s="101"/>
      <c r="R128" s="196">
        <f>R129+R184</f>
        <v>0</v>
      </c>
      <c r="S128" s="101"/>
      <c r="T128" s="197">
        <f>T129+T184</f>
        <v>373.16068549999994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78</v>
      </c>
      <c r="AU128" s="14" t="s">
        <v>121</v>
      </c>
      <c r="BK128" s="198">
        <f>BK129+BK184</f>
        <v>0</v>
      </c>
    </row>
    <row r="129" s="12" customFormat="1" ht="25.92" customHeight="1">
      <c r="A129" s="12"/>
      <c r="B129" s="199"/>
      <c r="C129" s="200"/>
      <c r="D129" s="201" t="s">
        <v>78</v>
      </c>
      <c r="E129" s="202" t="s">
        <v>147</v>
      </c>
      <c r="F129" s="202" t="s">
        <v>148</v>
      </c>
      <c r="G129" s="200"/>
      <c r="H129" s="200"/>
      <c r="I129" s="203"/>
      <c r="J129" s="204">
        <f>BK129</f>
        <v>0</v>
      </c>
      <c r="K129" s="200"/>
      <c r="L129" s="205"/>
      <c r="M129" s="206"/>
      <c r="N129" s="207"/>
      <c r="O129" s="207"/>
      <c r="P129" s="208">
        <f>P130+P134+P170</f>
        <v>0</v>
      </c>
      <c r="Q129" s="207"/>
      <c r="R129" s="208">
        <f>R130+R134+R170</f>
        <v>0</v>
      </c>
      <c r="S129" s="207"/>
      <c r="T129" s="209">
        <f>T130+T134+T170</f>
        <v>367.03101599999997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87</v>
      </c>
      <c r="AT129" s="211" t="s">
        <v>78</v>
      </c>
      <c r="AU129" s="211" t="s">
        <v>79</v>
      </c>
      <c r="AY129" s="210" t="s">
        <v>149</v>
      </c>
      <c r="BK129" s="212">
        <f>BK130+BK134+BK170</f>
        <v>0</v>
      </c>
    </row>
    <row r="130" s="12" customFormat="1" ht="22.8" customHeight="1">
      <c r="A130" s="12"/>
      <c r="B130" s="199"/>
      <c r="C130" s="200"/>
      <c r="D130" s="201" t="s">
        <v>78</v>
      </c>
      <c r="E130" s="213" t="s">
        <v>87</v>
      </c>
      <c r="F130" s="213" t="s">
        <v>150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SUM(P131:P133)</f>
        <v>0</v>
      </c>
      <c r="Q130" s="207"/>
      <c r="R130" s="208">
        <f>SUM(R131:R133)</f>
        <v>0</v>
      </c>
      <c r="S130" s="207"/>
      <c r="T130" s="209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87</v>
      </c>
      <c r="AT130" s="211" t="s">
        <v>78</v>
      </c>
      <c r="AU130" s="211" t="s">
        <v>87</v>
      </c>
      <c r="AY130" s="210" t="s">
        <v>149</v>
      </c>
      <c r="BK130" s="212">
        <f>SUM(BK131:BK133)</f>
        <v>0</v>
      </c>
    </row>
    <row r="131" s="2" customFormat="1" ht="24.15" customHeight="1">
      <c r="A131" s="35"/>
      <c r="B131" s="36"/>
      <c r="C131" s="215" t="s">
        <v>87</v>
      </c>
      <c r="D131" s="215" t="s">
        <v>151</v>
      </c>
      <c r="E131" s="216" t="s">
        <v>152</v>
      </c>
      <c r="F131" s="217" t="s">
        <v>153</v>
      </c>
      <c r="G131" s="218" t="s">
        <v>154</v>
      </c>
      <c r="H131" s="219">
        <v>15.718</v>
      </c>
      <c r="I131" s="220"/>
      <c r="J131" s="221">
        <f>ROUND(I131*H131,2)</f>
        <v>0</v>
      </c>
      <c r="K131" s="217" t="s">
        <v>155</v>
      </c>
      <c r="L131" s="41"/>
      <c r="M131" s="222" t="s">
        <v>1</v>
      </c>
      <c r="N131" s="223" t="s">
        <v>44</v>
      </c>
      <c r="O131" s="88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6" t="s">
        <v>156</v>
      </c>
      <c r="AT131" s="226" t="s">
        <v>151</v>
      </c>
      <c r="AU131" s="226" t="s">
        <v>89</v>
      </c>
      <c r="AY131" s="14" t="s">
        <v>149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4" t="s">
        <v>87</v>
      </c>
      <c r="BK131" s="227">
        <f>ROUND(I131*H131,2)</f>
        <v>0</v>
      </c>
      <c r="BL131" s="14" t="s">
        <v>156</v>
      </c>
      <c r="BM131" s="226" t="s">
        <v>89</v>
      </c>
    </row>
    <row r="132" s="2" customFormat="1">
      <c r="A132" s="35"/>
      <c r="B132" s="36"/>
      <c r="C132" s="37"/>
      <c r="D132" s="228" t="s">
        <v>157</v>
      </c>
      <c r="E132" s="37"/>
      <c r="F132" s="229" t="s">
        <v>158</v>
      </c>
      <c r="G132" s="37"/>
      <c r="H132" s="37"/>
      <c r="I132" s="230"/>
      <c r="J132" s="37"/>
      <c r="K132" s="37"/>
      <c r="L132" s="41"/>
      <c r="M132" s="231"/>
      <c r="N132" s="232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157</v>
      </c>
      <c r="AU132" s="14" t="s">
        <v>89</v>
      </c>
    </row>
    <row r="133" s="2" customFormat="1">
      <c r="A133" s="35"/>
      <c r="B133" s="36"/>
      <c r="C133" s="37"/>
      <c r="D133" s="233" t="s">
        <v>159</v>
      </c>
      <c r="E133" s="37"/>
      <c r="F133" s="234" t="s">
        <v>160</v>
      </c>
      <c r="G133" s="37"/>
      <c r="H133" s="37"/>
      <c r="I133" s="230"/>
      <c r="J133" s="37"/>
      <c r="K133" s="37"/>
      <c r="L133" s="41"/>
      <c r="M133" s="231"/>
      <c r="N133" s="232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159</v>
      </c>
      <c r="AU133" s="14" t="s">
        <v>89</v>
      </c>
    </row>
    <row r="134" s="12" customFormat="1" ht="22.8" customHeight="1">
      <c r="A134" s="12"/>
      <c r="B134" s="199"/>
      <c r="C134" s="200"/>
      <c r="D134" s="201" t="s">
        <v>78</v>
      </c>
      <c r="E134" s="213" t="s">
        <v>161</v>
      </c>
      <c r="F134" s="213" t="s">
        <v>162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SUM(P135:P169)</f>
        <v>0</v>
      </c>
      <c r="Q134" s="207"/>
      <c r="R134" s="208">
        <f>SUM(R135:R169)</f>
        <v>0</v>
      </c>
      <c r="S134" s="207"/>
      <c r="T134" s="209">
        <f>SUM(T135:T169)</f>
        <v>367.03101599999997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87</v>
      </c>
      <c r="AT134" s="211" t="s">
        <v>78</v>
      </c>
      <c r="AU134" s="211" t="s">
        <v>87</v>
      </c>
      <c r="AY134" s="210" t="s">
        <v>149</v>
      </c>
      <c r="BK134" s="212">
        <f>SUM(BK135:BK169)</f>
        <v>0</v>
      </c>
    </row>
    <row r="135" s="2" customFormat="1" ht="33" customHeight="1">
      <c r="A135" s="35"/>
      <c r="B135" s="36"/>
      <c r="C135" s="215" t="s">
        <v>163</v>
      </c>
      <c r="D135" s="215" t="s">
        <v>151</v>
      </c>
      <c r="E135" s="216" t="s">
        <v>164</v>
      </c>
      <c r="F135" s="217" t="s">
        <v>165</v>
      </c>
      <c r="G135" s="218" t="s">
        <v>166</v>
      </c>
      <c r="H135" s="219">
        <v>247.815</v>
      </c>
      <c r="I135" s="220"/>
      <c r="J135" s="221">
        <f>ROUND(I135*H135,2)</f>
        <v>0</v>
      </c>
      <c r="K135" s="217" t="s">
        <v>155</v>
      </c>
      <c r="L135" s="41"/>
      <c r="M135" s="222" t="s">
        <v>1</v>
      </c>
      <c r="N135" s="223" t="s">
        <v>44</v>
      </c>
      <c r="O135" s="88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6" t="s">
        <v>156</v>
      </c>
      <c r="AT135" s="226" t="s">
        <v>151</v>
      </c>
      <c r="AU135" s="226" t="s">
        <v>89</v>
      </c>
      <c r="AY135" s="14" t="s">
        <v>149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4" t="s">
        <v>87</v>
      </c>
      <c r="BK135" s="227">
        <f>ROUND(I135*H135,2)</f>
        <v>0</v>
      </c>
      <c r="BL135" s="14" t="s">
        <v>156</v>
      </c>
      <c r="BM135" s="226" t="s">
        <v>156</v>
      </c>
    </row>
    <row r="136" s="2" customFormat="1">
      <c r="A136" s="35"/>
      <c r="B136" s="36"/>
      <c r="C136" s="37"/>
      <c r="D136" s="228" t="s">
        <v>157</v>
      </c>
      <c r="E136" s="37"/>
      <c r="F136" s="229" t="s">
        <v>167</v>
      </c>
      <c r="G136" s="37"/>
      <c r="H136" s="37"/>
      <c r="I136" s="230"/>
      <c r="J136" s="37"/>
      <c r="K136" s="37"/>
      <c r="L136" s="41"/>
      <c r="M136" s="231"/>
      <c r="N136" s="232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157</v>
      </c>
      <c r="AU136" s="14" t="s">
        <v>89</v>
      </c>
    </row>
    <row r="137" s="2" customFormat="1">
      <c r="A137" s="35"/>
      <c r="B137" s="36"/>
      <c r="C137" s="37"/>
      <c r="D137" s="233" t="s">
        <v>159</v>
      </c>
      <c r="E137" s="37"/>
      <c r="F137" s="234" t="s">
        <v>168</v>
      </c>
      <c r="G137" s="37"/>
      <c r="H137" s="37"/>
      <c r="I137" s="230"/>
      <c r="J137" s="37"/>
      <c r="K137" s="37"/>
      <c r="L137" s="41"/>
      <c r="M137" s="231"/>
      <c r="N137" s="232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159</v>
      </c>
      <c r="AU137" s="14" t="s">
        <v>89</v>
      </c>
    </row>
    <row r="138" s="2" customFormat="1" ht="37.8" customHeight="1">
      <c r="A138" s="35"/>
      <c r="B138" s="36"/>
      <c r="C138" s="215" t="s">
        <v>169</v>
      </c>
      <c r="D138" s="215" t="s">
        <v>151</v>
      </c>
      <c r="E138" s="216" t="s">
        <v>170</v>
      </c>
      <c r="F138" s="217" t="s">
        <v>171</v>
      </c>
      <c r="G138" s="218" t="s">
        <v>166</v>
      </c>
      <c r="H138" s="219">
        <v>22303.349999999999</v>
      </c>
      <c r="I138" s="220"/>
      <c r="J138" s="221">
        <f>ROUND(I138*H138,2)</f>
        <v>0</v>
      </c>
      <c r="K138" s="217" t="s">
        <v>155</v>
      </c>
      <c r="L138" s="41"/>
      <c r="M138" s="222" t="s">
        <v>1</v>
      </c>
      <c r="N138" s="223" t="s">
        <v>44</v>
      </c>
      <c r="O138" s="88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6" t="s">
        <v>156</v>
      </c>
      <c r="AT138" s="226" t="s">
        <v>151</v>
      </c>
      <c r="AU138" s="226" t="s">
        <v>89</v>
      </c>
      <c r="AY138" s="14" t="s">
        <v>149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4" t="s">
        <v>87</v>
      </c>
      <c r="BK138" s="227">
        <f>ROUND(I138*H138,2)</f>
        <v>0</v>
      </c>
      <c r="BL138" s="14" t="s">
        <v>156</v>
      </c>
      <c r="BM138" s="226" t="s">
        <v>172</v>
      </c>
    </row>
    <row r="139" s="2" customFormat="1">
      <c r="A139" s="35"/>
      <c r="B139" s="36"/>
      <c r="C139" s="37"/>
      <c r="D139" s="228" t="s">
        <v>157</v>
      </c>
      <c r="E139" s="37"/>
      <c r="F139" s="229" t="s">
        <v>173</v>
      </c>
      <c r="G139" s="37"/>
      <c r="H139" s="37"/>
      <c r="I139" s="230"/>
      <c r="J139" s="37"/>
      <c r="K139" s="37"/>
      <c r="L139" s="41"/>
      <c r="M139" s="231"/>
      <c r="N139" s="232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157</v>
      </c>
      <c r="AU139" s="14" t="s">
        <v>89</v>
      </c>
    </row>
    <row r="140" s="2" customFormat="1">
      <c r="A140" s="35"/>
      <c r="B140" s="36"/>
      <c r="C140" s="37"/>
      <c r="D140" s="233" t="s">
        <v>159</v>
      </c>
      <c r="E140" s="37"/>
      <c r="F140" s="234" t="s">
        <v>174</v>
      </c>
      <c r="G140" s="37"/>
      <c r="H140" s="37"/>
      <c r="I140" s="230"/>
      <c r="J140" s="37"/>
      <c r="K140" s="37"/>
      <c r="L140" s="41"/>
      <c r="M140" s="231"/>
      <c r="N140" s="232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159</v>
      </c>
      <c r="AU140" s="14" t="s">
        <v>89</v>
      </c>
    </row>
    <row r="141" s="2" customFormat="1" ht="33" customHeight="1">
      <c r="A141" s="35"/>
      <c r="B141" s="36"/>
      <c r="C141" s="215" t="s">
        <v>175</v>
      </c>
      <c r="D141" s="215" t="s">
        <v>151</v>
      </c>
      <c r="E141" s="216" t="s">
        <v>176</v>
      </c>
      <c r="F141" s="217" t="s">
        <v>177</v>
      </c>
      <c r="G141" s="218" t="s">
        <v>166</v>
      </c>
      <c r="H141" s="219">
        <v>247.815</v>
      </c>
      <c r="I141" s="220"/>
      <c r="J141" s="221">
        <f>ROUND(I141*H141,2)</f>
        <v>0</v>
      </c>
      <c r="K141" s="217" t="s">
        <v>155</v>
      </c>
      <c r="L141" s="41"/>
      <c r="M141" s="222" t="s">
        <v>1</v>
      </c>
      <c r="N141" s="223" t="s">
        <v>44</v>
      </c>
      <c r="O141" s="88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6" t="s">
        <v>156</v>
      </c>
      <c r="AT141" s="226" t="s">
        <v>151</v>
      </c>
      <c r="AU141" s="226" t="s">
        <v>89</v>
      </c>
      <c r="AY141" s="14" t="s">
        <v>149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4" t="s">
        <v>87</v>
      </c>
      <c r="BK141" s="227">
        <f>ROUND(I141*H141,2)</f>
        <v>0</v>
      </c>
      <c r="BL141" s="14" t="s">
        <v>156</v>
      </c>
      <c r="BM141" s="226" t="s">
        <v>178</v>
      </c>
    </row>
    <row r="142" s="2" customFormat="1">
      <c r="A142" s="35"/>
      <c r="B142" s="36"/>
      <c r="C142" s="37"/>
      <c r="D142" s="228" t="s">
        <v>157</v>
      </c>
      <c r="E142" s="37"/>
      <c r="F142" s="229" t="s">
        <v>179</v>
      </c>
      <c r="G142" s="37"/>
      <c r="H142" s="37"/>
      <c r="I142" s="230"/>
      <c r="J142" s="37"/>
      <c r="K142" s="37"/>
      <c r="L142" s="41"/>
      <c r="M142" s="231"/>
      <c r="N142" s="232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157</v>
      </c>
      <c r="AU142" s="14" t="s">
        <v>89</v>
      </c>
    </row>
    <row r="143" s="2" customFormat="1">
      <c r="A143" s="35"/>
      <c r="B143" s="36"/>
      <c r="C143" s="37"/>
      <c r="D143" s="233" t="s">
        <v>159</v>
      </c>
      <c r="E143" s="37"/>
      <c r="F143" s="234" t="s">
        <v>180</v>
      </c>
      <c r="G143" s="37"/>
      <c r="H143" s="37"/>
      <c r="I143" s="230"/>
      <c r="J143" s="37"/>
      <c r="K143" s="37"/>
      <c r="L143" s="41"/>
      <c r="M143" s="231"/>
      <c r="N143" s="232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159</v>
      </c>
      <c r="AU143" s="14" t="s">
        <v>89</v>
      </c>
    </row>
    <row r="144" s="2" customFormat="1" ht="16.5" customHeight="1">
      <c r="A144" s="35"/>
      <c r="B144" s="36"/>
      <c r="C144" s="215" t="s">
        <v>181</v>
      </c>
      <c r="D144" s="215" t="s">
        <v>151</v>
      </c>
      <c r="E144" s="216" t="s">
        <v>182</v>
      </c>
      <c r="F144" s="217" t="s">
        <v>183</v>
      </c>
      <c r="G144" s="218" t="s">
        <v>154</v>
      </c>
      <c r="H144" s="219">
        <v>42.954999999999998</v>
      </c>
      <c r="I144" s="220"/>
      <c r="J144" s="221">
        <f>ROUND(I144*H144,2)</f>
        <v>0</v>
      </c>
      <c r="K144" s="217" t="s">
        <v>155</v>
      </c>
      <c r="L144" s="41"/>
      <c r="M144" s="222" t="s">
        <v>1</v>
      </c>
      <c r="N144" s="223" t="s">
        <v>44</v>
      </c>
      <c r="O144" s="88"/>
      <c r="P144" s="224">
        <f>O144*H144</f>
        <v>0</v>
      </c>
      <c r="Q144" s="224">
        <v>0</v>
      </c>
      <c r="R144" s="224">
        <f>Q144*H144</f>
        <v>0</v>
      </c>
      <c r="S144" s="224">
        <v>2</v>
      </c>
      <c r="T144" s="225">
        <f>S144*H144</f>
        <v>85.909999999999997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6" t="s">
        <v>156</v>
      </c>
      <c r="AT144" s="226" t="s">
        <v>151</v>
      </c>
      <c r="AU144" s="226" t="s">
        <v>89</v>
      </c>
      <c r="AY144" s="14" t="s">
        <v>149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4" t="s">
        <v>87</v>
      </c>
      <c r="BK144" s="227">
        <f>ROUND(I144*H144,2)</f>
        <v>0</v>
      </c>
      <c r="BL144" s="14" t="s">
        <v>156</v>
      </c>
      <c r="BM144" s="226" t="s">
        <v>184</v>
      </c>
    </row>
    <row r="145" s="2" customFormat="1">
      <c r="A145" s="35"/>
      <c r="B145" s="36"/>
      <c r="C145" s="37"/>
      <c r="D145" s="228" t="s">
        <v>157</v>
      </c>
      <c r="E145" s="37"/>
      <c r="F145" s="229" t="s">
        <v>185</v>
      </c>
      <c r="G145" s="37"/>
      <c r="H145" s="37"/>
      <c r="I145" s="230"/>
      <c r="J145" s="37"/>
      <c r="K145" s="37"/>
      <c r="L145" s="41"/>
      <c r="M145" s="231"/>
      <c r="N145" s="232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157</v>
      </c>
      <c r="AU145" s="14" t="s">
        <v>89</v>
      </c>
    </row>
    <row r="146" s="2" customFormat="1">
      <c r="A146" s="35"/>
      <c r="B146" s="36"/>
      <c r="C146" s="37"/>
      <c r="D146" s="233" t="s">
        <v>159</v>
      </c>
      <c r="E146" s="37"/>
      <c r="F146" s="234" t="s">
        <v>186</v>
      </c>
      <c r="G146" s="37"/>
      <c r="H146" s="37"/>
      <c r="I146" s="230"/>
      <c r="J146" s="37"/>
      <c r="K146" s="37"/>
      <c r="L146" s="41"/>
      <c r="M146" s="231"/>
      <c r="N146" s="232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159</v>
      </c>
      <c r="AU146" s="14" t="s">
        <v>89</v>
      </c>
    </row>
    <row r="147" s="2" customFormat="1" ht="24.15" customHeight="1">
      <c r="A147" s="35"/>
      <c r="B147" s="36"/>
      <c r="C147" s="215" t="s">
        <v>172</v>
      </c>
      <c r="D147" s="215" t="s">
        <v>151</v>
      </c>
      <c r="E147" s="216" t="s">
        <v>187</v>
      </c>
      <c r="F147" s="217" t="s">
        <v>188</v>
      </c>
      <c r="G147" s="218" t="s">
        <v>154</v>
      </c>
      <c r="H147" s="219">
        <v>136.94399999999999</v>
      </c>
      <c r="I147" s="220"/>
      <c r="J147" s="221">
        <f>ROUND(I147*H147,2)</f>
        <v>0</v>
      </c>
      <c r="K147" s="217" t="s">
        <v>155</v>
      </c>
      <c r="L147" s="41"/>
      <c r="M147" s="222" t="s">
        <v>1</v>
      </c>
      <c r="N147" s="223" t="s">
        <v>44</v>
      </c>
      <c r="O147" s="88"/>
      <c r="P147" s="224">
        <f>O147*H147</f>
        <v>0</v>
      </c>
      <c r="Q147" s="224">
        <v>0</v>
      </c>
      <c r="R147" s="224">
        <f>Q147*H147</f>
        <v>0</v>
      </c>
      <c r="S147" s="224">
        <v>1.95</v>
      </c>
      <c r="T147" s="225">
        <f>S147*H147</f>
        <v>267.04079999999999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6" t="s">
        <v>156</v>
      </c>
      <c r="AT147" s="226" t="s">
        <v>151</v>
      </c>
      <c r="AU147" s="226" t="s">
        <v>89</v>
      </c>
      <c r="AY147" s="14" t="s">
        <v>149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4" t="s">
        <v>87</v>
      </c>
      <c r="BK147" s="227">
        <f>ROUND(I147*H147,2)</f>
        <v>0</v>
      </c>
      <c r="BL147" s="14" t="s">
        <v>156</v>
      </c>
      <c r="BM147" s="226" t="s">
        <v>8</v>
      </c>
    </row>
    <row r="148" s="2" customFormat="1">
      <c r="A148" s="35"/>
      <c r="B148" s="36"/>
      <c r="C148" s="37"/>
      <c r="D148" s="228" t="s">
        <v>157</v>
      </c>
      <c r="E148" s="37"/>
      <c r="F148" s="229" t="s">
        <v>189</v>
      </c>
      <c r="G148" s="37"/>
      <c r="H148" s="37"/>
      <c r="I148" s="230"/>
      <c r="J148" s="37"/>
      <c r="K148" s="37"/>
      <c r="L148" s="41"/>
      <c r="M148" s="231"/>
      <c r="N148" s="232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157</v>
      </c>
      <c r="AU148" s="14" t="s">
        <v>89</v>
      </c>
    </row>
    <row r="149" s="2" customFormat="1">
      <c r="A149" s="35"/>
      <c r="B149" s="36"/>
      <c r="C149" s="37"/>
      <c r="D149" s="233" t="s">
        <v>159</v>
      </c>
      <c r="E149" s="37"/>
      <c r="F149" s="234" t="s">
        <v>190</v>
      </c>
      <c r="G149" s="37"/>
      <c r="H149" s="37"/>
      <c r="I149" s="230"/>
      <c r="J149" s="37"/>
      <c r="K149" s="37"/>
      <c r="L149" s="41"/>
      <c r="M149" s="231"/>
      <c r="N149" s="232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159</v>
      </c>
      <c r="AU149" s="14" t="s">
        <v>89</v>
      </c>
    </row>
    <row r="150" s="2" customFormat="1" ht="24.15" customHeight="1">
      <c r="A150" s="35"/>
      <c r="B150" s="36"/>
      <c r="C150" s="215" t="s">
        <v>191</v>
      </c>
      <c r="D150" s="215" t="s">
        <v>151</v>
      </c>
      <c r="E150" s="216" t="s">
        <v>192</v>
      </c>
      <c r="F150" s="217" t="s">
        <v>193</v>
      </c>
      <c r="G150" s="218" t="s">
        <v>154</v>
      </c>
      <c r="H150" s="219">
        <v>1.96</v>
      </c>
      <c r="I150" s="220"/>
      <c r="J150" s="221">
        <f>ROUND(I150*H150,2)</f>
        <v>0</v>
      </c>
      <c r="K150" s="217" t="s">
        <v>155</v>
      </c>
      <c r="L150" s="41"/>
      <c r="M150" s="222" t="s">
        <v>1</v>
      </c>
      <c r="N150" s="223" t="s">
        <v>44</v>
      </c>
      <c r="O150" s="88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6" t="s">
        <v>156</v>
      </c>
      <c r="AT150" s="226" t="s">
        <v>151</v>
      </c>
      <c r="AU150" s="226" t="s">
        <v>89</v>
      </c>
      <c r="AY150" s="14" t="s">
        <v>149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4" t="s">
        <v>87</v>
      </c>
      <c r="BK150" s="227">
        <f>ROUND(I150*H150,2)</f>
        <v>0</v>
      </c>
      <c r="BL150" s="14" t="s">
        <v>156</v>
      </c>
      <c r="BM150" s="226" t="s">
        <v>194</v>
      </c>
    </row>
    <row r="151" s="2" customFormat="1">
      <c r="A151" s="35"/>
      <c r="B151" s="36"/>
      <c r="C151" s="37"/>
      <c r="D151" s="228" t="s">
        <v>157</v>
      </c>
      <c r="E151" s="37"/>
      <c r="F151" s="229" t="s">
        <v>195</v>
      </c>
      <c r="G151" s="37"/>
      <c r="H151" s="37"/>
      <c r="I151" s="230"/>
      <c r="J151" s="37"/>
      <c r="K151" s="37"/>
      <c r="L151" s="41"/>
      <c r="M151" s="231"/>
      <c r="N151" s="232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157</v>
      </c>
      <c r="AU151" s="14" t="s">
        <v>89</v>
      </c>
    </row>
    <row r="152" s="2" customFormat="1">
      <c r="A152" s="35"/>
      <c r="B152" s="36"/>
      <c r="C152" s="37"/>
      <c r="D152" s="233" t="s">
        <v>159</v>
      </c>
      <c r="E152" s="37"/>
      <c r="F152" s="234" t="s">
        <v>196</v>
      </c>
      <c r="G152" s="37"/>
      <c r="H152" s="37"/>
      <c r="I152" s="230"/>
      <c r="J152" s="37"/>
      <c r="K152" s="37"/>
      <c r="L152" s="41"/>
      <c r="M152" s="231"/>
      <c r="N152" s="232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159</v>
      </c>
      <c r="AU152" s="14" t="s">
        <v>89</v>
      </c>
    </row>
    <row r="153" s="2" customFormat="1" ht="21.75" customHeight="1">
      <c r="A153" s="35"/>
      <c r="B153" s="36"/>
      <c r="C153" s="215" t="s">
        <v>178</v>
      </c>
      <c r="D153" s="215" t="s">
        <v>151</v>
      </c>
      <c r="E153" s="216" t="s">
        <v>197</v>
      </c>
      <c r="F153" s="217" t="s">
        <v>198</v>
      </c>
      <c r="G153" s="218" t="s">
        <v>166</v>
      </c>
      <c r="H153" s="219">
        <v>2.508</v>
      </c>
      <c r="I153" s="220"/>
      <c r="J153" s="221">
        <f>ROUND(I153*H153,2)</f>
        <v>0</v>
      </c>
      <c r="K153" s="217" t="s">
        <v>155</v>
      </c>
      <c r="L153" s="41"/>
      <c r="M153" s="222" t="s">
        <v>1</v>
      </c>
      <c r="N153" s="223" t="s">
        <v>44</v>
      </c>
      <c r="O153" s="88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6" t="s">
        <v>156</v>
      </c>
      <c r="AT153" s="226" t="s">
        <v>151</v>
      </c>
      <c r="AU153" s="226" t="s">
        <v>89</v>
      </c>
      <c r="AY153" s="14" t="s">
        <v>149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4" t="s">
        <v>87</v>
      </c>
      <c r="BK153" s="227">
        <f>ROUND(I153*H153,2)</f>
        <v>0</v>
      </c>
      <c r="BL153" s="14" t="s">
        <v>156</v>
      </c>
      <c r="BM153" s="226" t="s">
        <v>199</v>
      </c>
    </row>
    <row r="154" s="2" customFormat="1">
      <c r="A154" s="35"/>
      <c r="B154" s="36"/>
      <c r="C154" s="37"/>
      <c r="D154" s="228" t="s">
        <v>157</v>
      </c>
      <c r="E154" s="37"/>
      <c r="F154" s="229" t="s">
        <v>200</v>
      </c>
      <c r="G154" s="37"/>
      <c r="H154" s="37"/>
      <c r="I154" s="230"/>
      <c r="J154" s="37"/>
      <c r="K154" s="37"/>
      <c r="L154" s="41"/>
      <c r="M154" s="231"/>
      <c r="N154" s="232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157</v>
      </c>
      <c r="AU154" s="14" t="s">
        <v>89</v>
      </c>
    </row>
    <row r="155" s="2" customFormat="1">
      <c r="A155" s="35"/>
      <c r="B155" s="36"/>
      <c r="C155" s="37"/>
      <c r="D155" s="233" t="s">
        <v>159</v>
      </c>
      <c r="E155" s="37"/>
      <c r="F155" s="234" t="s">
        <v>201</v>
      </c>
      <c r="G155" s="37"/>
      <c r="H155" s="37"/>
      <c r="I155" s="230"/>
      <c r="J155" s="37"/>
      <c r="K155" s="37"/>
      <c r="L155" s="41"/>
      <c r="M155" s="231"/>
      <c r="N155" s="232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159</v>
      </c>
      <c r="AU155" s="14" t="s">
        <v>89</v>
      </c>
    </row>
    <row r="156" s="2" customFormat="1">
      <c r="A156" s="35"/>
      <c r="B156" s="36"/>
      <c r="C156" s="37"/>
      <c r="D156" s="228" t="s">
        <v>202</v>
      </c>
      <c r="E156" s="37"/>
      <c r="F156" s="235" t="s">
        <v>203</v>
      </c>
      <c r="G156" s="37"/>
      <c r="H156" s="37"/>
      <c r="I156" s="230"/>
      <c r="J156" s="37"/>
      <c r="K156" s="37"/>
      <c r="L156" s="41"/>
      <c r="M156" s="231"/>
      <c r="N156" s="232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202</v>
      </c>
      <c r="AU156" s="14" t="s">
        <v>89</v>
      </c>
    </row>
    <row r="157" s="2" customFormat="1" ht="16.5" customHeight="1">
      <c r="A157" s="35"/>
      <c r="B157" s="36"/>
      <c r="C157" s="215" t="s">
        <v>161</v>
      </c>
      <c r="D157" s="215" t="s">
        <v>151</v>
      </c>
      <c r="E157" s="216" t="s">
        <v>204</v>
      </c>
      <c r="F157" s="217" t="s">
        <v>205</v>
      </c>
      <c r="G157" s="218" t="s">
        <v>154</v>
      </c>
      <c r="H157" s="219">
        <v>2.0550000000000002</v>
      </c>
      <c r="I157" s="220"/>
      <c r="J157" s="221">
        <f>ROUND(I157*H157,2)</f>
        <v>0</v>
      </c>
      <c r="K157" s="217" t="s">
        <v>155</v>
      </c>
      <c r="L157" s="41"/>
      <c r="M157" s="222" t="s">
        <v>1</v>
      </c>
      <c r="N157" s="223" t="s">
        <v>44</v>
      </c>
      <c r="O157" s="88"/>
      <c r="P157" s="224">
        <f>O157*H157</f>
        <v>0</v>
      </c>
      <c r="Q157" s="224">
        <v>0</v>
      </c>
      <c r="R157" s="224">
        <f>Q157*H157</f>
        <v>0</v>
      </c>
      <c r="S157" s="224">
        <v>1.7</v>
      </c>
      <c r="T157" s="225">
        <f>S157*H157</f>
        <v>3.4935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6" t="s">
        <v>156</v>
      </c>
      <c r="AT157" s="226" t="s">
        <v>151</v>
      </c>
      <c r="AU157" s="226" t="s">
        <v>89</v>
      </c>
      <c r="AY157" s="14" t="s">
        <v>149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4" t="s">
        <v>87</v>
      </c>
      <c r="BK157" s="227">
        <f>ROUND(I157*H157,2)</f>
        <v>0</v>
      </c>
      <c r="BL157" s="14" t="s">
        <v>156</v>
      </c>
      <c r="BM157" s="226" t="s">
        <v>206</v>
      </c>
    </row>
    <row r="158" s="2" customFormat="1">
      <c r="A158" s="35"/>
      <c r="B158" s="36"/>
      <c r="C158" s="37"/>
      <c r="D158" s="228" t="s">
        <v>157</v>
      </c>
      <c r="E158" s="37"/>
      <c r="F158" s="229" t="s">
        <v>207</v>
      </c>
      <c r="G158" s="37"/>
      <c r="H158" s="37"/>
      <c r="I158" s="230"/>
      <c r="J158" s="37"/>
      <c r="K158" s="37"/>
      <c r="L158" s="41"/>
      <c r="M158" s="231"/>
      <c r="N158" s="232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157</v>
      </c>
      <c r="AU158" s="14" t="s">
        <v>89</v>
      </c>
    </row>
    <row r="159" s="2" customFormat="1">
      <c r="A159" s="35"/>
      <c r="B159" s="36"/>
      <c r="C159" s="37"/>
      <c r="D159" s="233" t="s">
        <v>159</v>
      </c>
      <c r="E159" s="37"/>
      <c r="F159" s="234" t="s">
        <v>208</v>
      </c>
      <c r="G159" s="37"/>
      <c r="H159" s="37"/>
      <c r="I159" s="230"/>
      <c r="J159" s="37"/>
      <c r="K159" s="37"/>
      <c r="L159" s="41"/>
      <c r="M159" s="231"/>
      <c r="N159" s="232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159</v>
      </c>
      <c r="AU159" s="14" t="s">
        <v>89</v>
      </c>
    </row>
    <row r="160" s="2" customFormat="1" ht="33" customHeight="1">
      <c r="A160" s="35"/>
      <c r="B160" s="36"/>
      <c r="C160" s="215" t="s">
        <v>184</v>
      </c>
      <c r="D160" s="215" t="s">
        <v>151</v>
      </c>
      <c r="E160" s="216" t="s">
        <v>209</v>
      </c>
      <c r="F160" s="217" t="s">
        <v>210</v>
      </c>
      <c r="G160" s="218" t="s">
        <v>166</v>
      </c>
      <c r="H160" s="219">
        <v>136.06999999999999</v>
      </c>
      <c r="I160" s="220"/>
      <c r="J160" s="221">
        <f>ROUND(I160*H160,2)</f>
        <v>0</v>
      </c>
      <c r="K160" s="217" t="s">
        <v>155</v>
      </c>
      <c r="L160" s="41"/>
      <c r="M160" s="222" t="s">
        <v>1</v>
      </c>
      <c r="N160" s="223" t="s">
        <v>44</v>
      </c>
      <c r="O160" s="88"/>
      <c r="P160" s="224">
        <f>O160*H160</f>
        <v>0</v>
      </c>
      <c r="Q160" s="224">
        <v>0</v>
      </c>
      <c r="R160" s="224">
        <f>Q160*H160</f>
        <v>0</v>
      </c>
      <c r="S160" s="224">
        <v>0.073999999999999996</v>
      </c>
      <c r="T160" s="225">
        <f>S160*H160</f>
        <v>10.069179999999999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6" t="s">
        <v>156</v>
      </c>
      <c r="AT160" s="226" t="s">
        <v>151</v>
      </c>
      <c r="AU160" s="226" t="s">
        <v>89</v>
      </c>
      <c r="AY160" s="14" t="s">
        <v>149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4" t="s">
        <v>87</v>
      </c>
      <c r="BK160" s="227">
        <f>ROUND(I160*H160,2)</f>
        <v>0</v>
      </c>
      <c r="BL160" s="14" t="s">
        <v>156</v>
      </c>
      <c r="BM160" s="226" t="s">
        <v>211</v>
      </c>
    </row>
    <row r="161" s="2" customFormat="1">
      <c r="A161" s="35"/>
      <c r="B161" s="36"/>
      <c r="C161" s="37"/>
      <c r="D161" s="228" t="s">
        <v>157</v>
      </c>
      <c r="E161" s="37"/>
      <c r="F161" s="229" t="s">
        <v>212</v>
      </c>
      <c r="G161" s="37"/>
      <c r="H161" s="37"/>
      <c r="I161" s="230"/>
      <c r="J161" s="37"/>
      <c r="K161" s="37"/>
      <c r="L161" s="41"/>
      <c r="M161" s="231"/>
      <c r="N161" s="232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157</v>
      </c>
      <c r="AU161" s="14" t="s">
        <v>89</v>
      </c>
    </row>
    <row r="162" s="2" customFormat="1">
      <c r="A162" s="35"/>
      <c r="B162" s="36"/>
      <c r="C162" s="37"/>
      <c r="D162" s="233" t="s">
        <v>159</v>
      </c>
      <c r="E162" s="37"/>
      <c r="F162" s="234" t="s">
        <v>213</v>
      </c>
      <c r="G162" s="37"/>
      <c r="H162" s="37"/>
      <c r="I162" s="230"/>
      <c r="J162" s="37"/>
      <c r="K162" s="37"/>
      <c r="L162" s="41"/>
      <c r="M162" s="231"/>
      <c r="N162" s="232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159</v>
      </c>
      <c r="AU162" s="14" t="s">
        <v>89</v>
      </c>
    </row>
    <row r="163" s="2" customFormat="1" ht="21.75" customHeight="1">
      <c r="A163" s="35"/>
      <c r="B163" s="36"/>
      <c r="C163" s="215" t="s">
        <v>214</v>
      </c>
      <c r="D163" s="215" t="s">
        <v>151</v>
      </c>
      <c r="E163" s="216" t="s">
        <v>215</v>
      </c>
      <c r="F163" s="217" t="s">
        <v>216</v>
      </c>
      <c r="G163" s="218" t="s">
        <v>166</v>
      </c>
      <c r="H163" s="219">
        <v>291.666</v>
      </c>
      <c r="I163" s="220"/>
      <c r="J163" s="221">
        <f>ROUND(I163*H163,2)</f>
        <v>0</v>
      </c>
      <c r="K163" s="217" t="s">
        <v>155</v>
      </c>
      <c r="L163" s="41"/>
      <c r="M163" s="222" t="s">
        <v>1</v>
      </c>
      <c r="N163" s="223" t="s">
        <v>44</v>
      </c>
      <c r="O163" s="88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6" t="s">
        <v>156</v>
      </c>
      <c r="AT163" s="226" t="s">
        <v>151</v>
      </c>
      <c r="AU163" s="226" t="s">
        <v>89</v>
      </c>
      <c r="AY163" s="14" t="s">
        <v>149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4" t="s">
        <v>87</v>
      </c>
      <c r="BK163" s="227">
        <f>ROUND(I163*H163,2)</f>
        <v>0</v>
      </c>
      <c r="BL163" s="14" t="s">
        <v>156</v>
      </c>
      <c r="BM163" s="226" t="s">
        <v>217</v>
      </c>
    </row>
    <row r="164" s="2" customFormat="1">
      <c r="A164" s="35"/>
      <c r="B164" s="36"/>
      <c r="C164" s="37"/>
      <c r="D164" s="228" t="s">
        <v>157</v>
      </c>
      <c r="E164" s="37"/>
      <c r="F164" s="229" t="s">
        <v>216</v>
      </c>
      <c r="G164" s="37"/>
      <c r="H164" s="37"/>
      <c r="I164" s="230"/>
      <c r="J164" s="37"/>
      <c r="K164" s="37"/>
      <c r="L164" s="41"/>
      <c r="M164" s="231"/>
      <c r="N164" s="232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157</v>
      </c>
      <c r="AU164" s="14" t="s">
        <v>89</v>
      </c>
    </row>
    <row r="165" s="2" customFormat="1">
      <c r="A165" s="35"/>
      <c r="B165" s="36"/>
      <c r="C165" s="37"/>
      <c r="D165" s="233" t="s">
        <v>159</v>
      </c>
      <c r="E165" s="37"/>
      <c r="F165" s="234" t="s">
        <v>218</v>
      </c>
      <c r="G165" s="37"/>
      <c r="H165" s="37"/>
      <c r="I165" s="230"/>
      <c r="J165" s="37"/>
      <c r="K165" s="37"/>
      <c r="L165" s="41"/>
      <c r="M165" s="231"/>
      <c r="N165" s="232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159</v>
      </c>
      <c r="AU165" s="14" t="s">
        <v>89</v>
      </c>
    </row>
    <row r="166" s="2" customFormat="1">
      <c r="A166" s="35"/>
      <c r="B166" s="36"/>
      <c r="C166" s="37"/>
      <c r="D166" s="228" t="s">
        <v>202</v>
      </c>
      <c r="E166" s="37"/>
      <c r="F166" s="235" t="s">
        <v>219</v>
      </c>
      <c r="G166" s="37"/>
      <c r="H166" s="37"/>
      <c r="I166" s="230"/>
      <c r="J166" s="37"/>
      <c r="K166" s="37"/>
      <c r="L166" s="41"/>
      <c r="M166" s="231"/>
      <c r="N166" s="232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202</v>
      </c>
      <c r="AU166" s="14" t="s">
        <v>89</v>
      </c>
    </row>
    <row r="167" s="2" customFormat="1" ht="24.15" customHeight="1">
      <c r="A167" s="35"/>
      <c r="B167" s="36"/>
      <c r="C167" s="215" t="s">
        <v>8</v>
      </c>
      <c r="D167" s="215" t="s">
        <v>151</v>
      </c>
      <c r="E167" s="216" t="s">
        <v>220</v>
      </c>
      <c r="F167" s="217" t="s">
        <v>221</v>
      </c>
      <c r="G167" s="218" t="s">
        <v>166</v>
      </c>
      <c r="H167" s="219">
        <v>16.172999999999998</v>
      </c>
      <c r="I167" s="220"/>
      <c r="J167" s="221">
        <f>ROUND(I167*H167,2)</f>
        <v>0</v>
      </c>
      <c r="K167" s="217" t="s">
        <v>155</v>
      </c>
      <c r="L167" s="41"/>
      <c r="M167" s="222" t="s">
        <v>1</v>
      </c>
      <c r="N167" s="223" t="s">
        <v>44</v>
      </c>
      <c r="O167" s="88"/>
      <c r="P167" s="224">
        <f>O167*H167</f>
        <v>0</v>
      </c>
      <c r="Q167" s="224">
        <v>0</v>
      </c>
      <c r="R167" s="224">
        <f>Q167*H167</f>
        <v>0</v>
      </c>
      <c r="S167" s="224">
        <v>0.032000000000000001</v>
      </c>
      <c r="T167" s="225">
        <f>S167*H167</f>
        <v>0.517536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6" t="s">
        <v>156</v>
      </c>
      <c r="AT167" s="226" t="s">
        <v>151</v>
      </c>
      <c r="AU167" s="226" t="s">
        <v>89</v>
      </c>
      <c r="AY167" s="14" t="s">
        <v>149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4" t="s">
        <v>87</v>
      </c>
      <c r="BK167" s="227">
        <f>ROUND(I167*H167,2)</f>
        <v>0</v>
      </c>
      <c r="BL167" s="14" t="s">
        <v>156</v>
      </c>
      <c r="BM167" s="226" t="s">
        <v>222</v>
      </c>
    </row>
    <row r="168" s="2" customFormat="1">
      <c r="A168" s="35"/>
      <c r="B168" s="36"/>
      <c r="C168" s="37"/>
      <c r="D168" s="228" t="s">
        <v>157</v>
      </c>
      <c r="E168" s="37"/>
      <c r="F168" s="229" t="s">
        <v>223</v>
      </c>
      <c r="G168" s="37"/>
      <c r="H168" s="37"/>
      <c r="I168" s="230"/>
      <c r="J168" s="37"/>
      <c r="K168" s="37"/>
      <c r="L168" s="41"/>
      <c r="M168" s="231"/>
      <c r="N168" s="232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157</v>
      </c>
      <c r="AU168" s="14" t="s">
        <v>89</v>
      </c>
    </row>
    <row r="169" s="2" customFormat="1">
      <c r="A169" s="35"/>
      <c r="B169" s="36"/>
      <c r="C169" s="37"/>
      <c r="D169" s="233" t="s">
        <v>159</v>
      </c>
      <c r="E169" s="37"/>
      <c r="F169" s="234" t="s">
        <v>224</v>
      </c>
      <c r="G169" s="37"/>
      <c r="H169" s="37"/>
      <c r="I169" s="230"/>
      <c r="J169" s="37"/>
      <c r="K169" s="37"/>
      <c r="L169" s="41"/>
      <c r="M169" s="231"/>
      <c r="N169" s="232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159</v>
      </c>
      <c r="AU169" s="14" t="s">
        <v>89</v>
      </c>
    </row>
    <row r="170" s="12" customFormat="1" ht="22.8" customHeight="1">
      <c r="A170" s="12"/>
      <c r="B170" s="199"/>
      <c r="C170" s="200"/>
      <c r="D170" s="201" t="s">
        <v>78</v>
      </c>
      <c r="E170" s="213" t="s">
        <v>225</v>
      </c>
      <c r="F170" s="213" t="s">
        <v>226</v>
      </c>
      <c r="G170" s="200"/>
      <c r="H170" s="200"/>
      <c r="I170" s="203"/>
      <c r="J170" s="214">
        <f>BK170</f>
        <v>0</v>
      </c>
      <c r="K170" s="200"/>
      <c r="L170" s="205"/>
      <c r="M170" s="206"/>
      <c r="N170" s="207"/>
      <c r="O170" s="207"/>
      <c r="P170" s="208">
        <f>SUM(P171:P183)</f>
        <v>0</v>
      </c>
      <c r="Q170" s="207"/>
      <c r="R170" s="208">
        <f>SUM(R171:R183)</f>
        <v>0</v>
      </c>
      <c r="S170" s="207"/>
      <c r="T170" s="209">
        <f>SUM(T171:T183)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87</v>
      </c>
      <c r="AT170" s="211" t="s">
        <v>78</v>
      </c>
      <c r="AU170" s="211" t="s">
        <v>87</v>
      </c>
      <c r="AY170" s="210" t="s">
        <v>149</v>
      </c>
      <c r="BK170" s="212">
        <f>SUM(BK171:BK183)</f>
        <v>0</v>
      </c>
    </row>
    <row r="171" s="2" customFormat="1" ht="24.15" customHeight="1">
      <c r="A171" s="35"/>
      <c r="B171" s="36"/>
      <c r="C171" s="215" t="s">
        <v>227</v>
      </c>
      <c r="D171" s="215" t="s">
        <v>151</v>
      </c>
      <c r="E171" s="216" t="s">
        <v>228</v>
      </c>
      <c r="F171" s="217" t="s">
        <v>229</v>
      </c>
      <c r="G171" s="218" t="s">
        <v>230</v>
      </c>
      <c r="H171" s="219">
        <v>400.49700000000001</v>
      </c>
      <c r="I171" s="220"/>
      <c r="J171" s="221">
        <f>ROUND(I171*H171,2)</f>
        <v>0</v>
      </c>
      <c r="K171" s="217" t="s">
        <v>155</v>
      </c>
      <c r="L171" s="41"/>
      <c r="M171" s="222" t="s">
        <v>1</v>
      </c>
      <c r="N171" s="223" t="s">
        <v>44</v>
      </c>
      <c r="O171" s="88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6" t="s">
        <v>156</v>
      </c>
      <c r="AT171" s="226" t="s">
        <v>151</v>
      </c>
      <c r="AU171" s="226" t="s">
        <v>89</v>
      </c>
      <c r="AY171" s="14" t="s">
        <v>149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4" t="s">
        <v>87</v>
      </c>
      <c r="BK171" s="227">
        <f>ROUND(I171*H171,2)</f>
        <v>0</v>
      </c>
      <c r="BL171" s="14" t="s">
        <v>156</v>
      </c>
      <c r="BM171" s="226" t="s">
        <v>231</v>
      </c>
    </row>
    <row r="172" s="2" customFormat="1">
      <c r="A172" s="35"/>
      <c r="B172" s="36"/>
      <c r="C172" s="37"/>
      <c r="D172" s="228" t="s">
        <v>157</v>
      </c>
      <c r="E172" s="37"/>
      <c r="F172" s="229" t="s">
        <v>232</v>
      </c>
      <c r="G172" s="37"/>
      <c r="H172" s="37"/>
      <c r="I172" s="230"/>
      <c r="J172" s="37"/>
      <c r="K172" s="37"/>
      <c r="L172" s="41"/>
      <c r="M172" s="231"/>
      <c r="N172" s="232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157</v>
      </c>
      <c r="AU172" s="14" t="s">
        <v>89</v>
      </c>
    </row>
    <row r="173" s="2" customFormat="1">
      <c r="A173" s="35"/>
      <c r="B173" s="36"/>
      <c r="C173" s="37"/>
      <c r="D173" s="233" t="s">
        <v>159</v>
      </c>
      <c r="E173" s="37"/>
      <c r="F173" s="234" t="s">
        <v>233</v>
      </c>
      <c r="G173" s="37"/>
      <c r="H173" s="37"/>
      <c r="I173" s="230"/>
      <c r="J173" s="37"/>
      <c r="K173" s="37"/>
      <c r="L173" s="41"/>
      <c r="M173" s="231"/>
      <c r="N173" s="232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159</v>
      </c>
      <c r="AU173" s="14" t="s">
        <v>89</v>
      </c>
    </row>
    <row r="174" s="2" customFormat="1" ht="24.15" customHeight="1">
      <c r="A174" s="35"/>
      <c r="B174" s="36"/>
      <c r="C174" s="215" t="s">
        <v>194</v>
      </c>
      <c r="D174" s="215" t="s">
        <v>151</v>
      </c>
      <c r="E174" s="216" t="s">
        <v>234</v>
      </c>
      <c r="F174" s="217" t="s">
        <v>235</v>
      </c>
      <c r="G174" s="218" t="s">
        <v>230</v>
      </c>
      <c r="H174" s="219">
        <v>400.49700000000001</v>
      </c>
      <c r="I174" s="220"/>
      <c r="J174" s="221">
        <f>ROUND(I174*H174,2)</f>
        <v>0</v>
      </c>
      <c r="K174" s="217" t="s">
        <v>155</v>
      </c>
      <c r="L174" s="41"/>
      <c r="M174" s="222" t="s">
        <v>1</v>
      </c>
      <c r="N174" s="223" t="s">
        <v>44</v>
      </c>
      <c r="O174" s="88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6" t="s">
        <v>156</v>
      </c>
      <c r="AT174" s="226" t="s">
        <v>151</v>
      </c>
      <c r="AU174" s="226" t="s">
        <v>89</v>
      </c>
      <c r="AY174" s="14" t="s">
        <v>149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4" t="s">
        <v>87</v>
      </c>
      <c r="BK174" s="227">
        <f>ROUND(I174*H174,2)</f>
        <v>0</v>
      </c>
      <c r="BL174" s="14" t="s">
        <v>156</v>
      </c>
      <c r="BM174" s="226" t="s">
        <v>236</v>
      </c>
    </row>
    <row r="175" s="2" customFormat="1">
      <c r="A175" s="35"/>
      <c r="B175" s="36"/>
      <c r="C175" s="37"/>
      <c r="D175" s="228" t="s">
        <v>157</v>
      </c>
      <c r="E175" s="37"/>
      <c r="F175" s="229" t="s">
        <v>237</v>
      </c>
      <c r="G175" s="37"/>
      <c r="H175" s="37"/>
      <c r="I175" s="230"/>
      <c r="J175" s="37"/>
      <c r="K175" s="37"/>
      <c r="L175" s="41"/>
      <c r="M175" s="231"/>
      <c r="N175" s="232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157</v>
      </c>
      <c r="AU175" s="14" t="s">
        <v>89</v>
      </c>
    </row>
    <row r="176" s="2" customFormat="1">
      <c r="A176" s="35"/>
      <c r="B176" s="36"/>
      <c r="C176" s="37"/>
      <c r="D176" s="233" t="s">
        <v>159</v>
      </c>
      <c r="E176" s="37"/>
      <c r="F176" s="234" t="s">
        <v>238</v>
      </c>
      <c r="G176" s="37"/>
      <c r="H176" s="37"/>
      <c r="I176" s="230"/>
      <c r="J176" s="37"/>
      <c r="K176" s="37"/>
      <c r="L176" s="41"/>
      <c r="M176" s="231"/>
      <c r="N176" s="232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159</v>
      </c>
      <c r="AU176" s="14" t="s">
        <v>89</v>
      </c>
    </row>
    <row r="177" s="2" customFormat="1" ht="24.15" customHeight="1">
      <c r="A177" s="35"/>
      <c r="B177" s="36"/>
      <c r="C177" s="215" t="s">
        <v>239</v>
      </c>
      <c r="D177" s="215" t="s">
        <v>151</v>
      </c>
      <c r="E177" s="216" t="s">
        <v>240</v>
      </c>
      <c r="F177" s="217" t="s">
        <v>241</v>
      </c>
      <c r="G177" s="218" t="s">
        <v>230</v>
      </c>
      <c r="H177" s="219">
        <v>1601.9880000000001</v>
      </c>
      <c r="I177" s="220"/>
      <c r="J177" s="221">
        <f>ROUND(I177*H177,2)</f>
        <v>0</v>
      </c>
      <c r="K177" s="217" t="s">
        <v>155</v>
      </c>
      <c r="L177" s="41"/>
      <c r="M177" s="222" t="s">
        <v>1</v>
      </c>
      <c r="N177" s="223" t="s">
        <v>44</v>
      </c>
      <c r="O177" s="88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6" t="s">
        <v>156</v>
      </c>
      <c r="AT177" s="226" t="s">
        <v>151</v>
      </c>
      <c r="AU177" s="226" t="s">
        <v>89</v>
      </c>
      <c r="AY177" s="14" t="s">
        <v>149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4" t="s">
        <v>87</v>
      </c>
      <c r="BK177" s="227">
        <f>ROUND(I177*H177,2)</f>
        <v>0</v>
      </c>
      <c r="BL177" s="14" t="s">
        <v>156</v>
      </c>
      <c r="BM177" s="226" t="s">
        <v>242</v>
      </c>
    </row>
    <row r="178" s="2" customFormat="1">
      <c r="A178" s="35"/>
      <c r="B178" s="36"/>
      <c r="C178" s="37"/>
      <c r="D178" s="228" t="s">
        <v>157</v>
      </c>
      <c r="E178" s="37"/>
      <c r="F178" s="229" t="s">
        <v>243</v>
      </c>
      <c r="G178" s="37"/>
      <c r="H178" s="37"/>
      <c r="I178" s="230"/>
      <c r="J178" s="37"/>
      <c r="K178" s="37"/>
      <c r="L178" s="41"/>
      <c r="M178" s="231"/>
      <c r="N178" s="232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157</v>
      </c>
      <c r="AU178" s="14" t="s">
        <v>89</v>
      </c>
    </row>
    <row r="179" s="2" customFormat="1">
      <c r="A179" s="35"/>
      <c r="B179" s="36"/>
      <c r="C179" s="37"/>
      <c r="D179" s="233" t="s">
        <v>159</v>
      </c>
      <c r="E179" s="37"/>
      <c r="F179" s="234" t="s">
        <v>244</v>
      </c>
      <c r="G179" s="37"/>
      <c r="H179" s="37"/>
      <c r="I179" s="230"/>
      <c r="J179" s="37"/>
      <c r="K179" s="37"/>
      <c r="L179" s="41"/>
      <c r="M179" s="231"/>
      <c r="N179" s="232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159</v>
      </c>
      <c r="AU179" s="14" t="s">
        <v>89</v>
      </c>
    </row>
    <row r="180" s="2" customFormat="1" ht="49.05" customHeight="1">
      <c r="A180" s="35"/>
      <c r="B180" s="36"/>
      <c r="C180" s="215" t="s">
        <v>199</v>
      </c>
      <c r="D180" s="215" t="s">
        <v>151</v>
      </c>
      <c r="E180" s="216" t="s">
        <v>245</v>
      </c>
      <c r="F180" s="217" t="s">
        <v>246</v>
      </c>
      <c r="G180" s="218" t="s">
        <v>230</v>
      </c>
      <c r="H180" s="219">
        <v>476.036</v>
      </c>
      <c r="I180" s="220"/>
      <c r="J180" s="221">
        <f>ROUND(I180*H180,2)</f>
        <v>0</v>
      </c>
      <c r="K180" s="217" t="s">
        <v>155</v>
      </c>
      <c r="L180" s="41"/>
      <c r="M180" s="222" t="s">
        <v>1</v>
      </c>
      <c r="N180" s="223" t="s">
        <v>44</v>
      </c>
      <c r="O180" s="88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6" t="s">
        <v>156</v>
      </c>
      <c r="AT180" s="226" t="s">
        <v>151</v>
      </c>
      <c r="AU180" s="226" t="s">
        <v>89</v>
      </c>
      <c r="AY180" s="14" t="s">
        <v>149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4" t="s">
        <v>87</v>
      </c>
      <c r="BK180" s="227">
        <f>ROUND(I180*H180,2)</f>
        <v>0</v>
      </c>
      <c r="BL180" s="14" t="s">
        <v>156</v>
      </c>
      <c r="BM180" s="226" t="s">
        <v>169</v>
      </c>
    </row>
    <row r="181" s="2" customFormat="1">
      <c r="A181" s="35"/>
      <c r="B181" s="36"/>
      <c r="C181" s="37"/>
      <c r="D181" s="228" t="s">
        <v>157</v>
      </c>
      <c r="E181" s="37"/>
      <c r="F181" s="229" t="s">
        <v>247</v>
      </c>
      <c r="G181" s="37"/>
      <c r="H181" s="37"/>
      <c r="I181" s="230"/>
      <c r="J181" s="37"/>
      <c r="K181" s="37"/>
      <c r="L181" s="41"/>
      <c r="M181" s="231"/>
      <c r="N181" s="232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157</v>
      </c>
      <c r="AU181" s="14" t="s">
        <v>89</v>
      </c>
    </row>
    <row r="182" s="2" customFormat="1">
      <c r="A182" s="35"/>
      <c r="B182" s="36"/>
      <c r="C182" s="37"/>
      <c r="D182" s="233" t="s">
        <v>159</v>
      </c>
      <c r="E182" s="37"/>
      <c r="F182" s="234" t="s">
        <v>248</v>
      </c>
      <c r="G182" s="37"/>
      <c r="H182" s="37"/>
      <c r="I182" s="230"/>
      <c r="J182" s="37"/>
      <c r="K182" s="37"/>
      <c r="L182" s="41"/>
      <c r="M182" s="231"/>
      <c r="N182" s="232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159</v>
      </c>
      <c r="AU182" s="14" t="s">
        <v>89</v>
      </c>
    </row>
    <row r="183" s="2" customFormat="1">
      <c r="A183" s="35"/>
      <c r="B183" s="36"/>
      <c r="C183" s="37"/>
      <c r="D183" s="228" t="s">
        <v>202</v>
      </c>
      <c r="E183" s="37"/>
      <c r="F183" s="235" t="s">
        <v>249</v>
      </c>
      <c r="G183" s="37"/>
      <c r="H183" s="37"/>
      <c r="I183" s="230"/>
      <c r="J183" s="37"/>
      <c r="K183" s="37"/>
      <c r="L183" s="41"/>
      <c r="M183" s="231"/>
      <c r="N183" s="232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202</v>
      </c>
      <c r="AU183" s="14" t="s">
        <v>89</v>
      </c>
    </row>
    <row r="184" s="12" customFormat="1" ht="25.92" customHeight="1">
      <c r="A184" s="12"/>
      <c r="B184" s="199"/>
      <c r="C184" s="200"/>
      <c r="D184" s="201" t="s">
        <v>78</v>
      </c>
      <c r="E184" s="202" t="s">
        <v>250</v>
      </c>
      <c r="F184" s="202" t="s">
        <v>251</v>
      </c>
      <c r="G184" s="200"/>
      <c r="H184" s="200"/>
      <c r="I184" s="203"/>
      <c r="J184" s="204">
        <f>BK184</f>
        <v>0</v>
      </c>
      <c r="K184" s="200"/>
      <c r="L184" s="205"/>
      <c r="M184" s="206"/>
      <c r="N184" s="207"/>
      <c r="O184" s="207"/>
      <c r="P184" s="208">
        <f>P185+P189+P193+P197+P206+P210+P221</f>
        <v>0</v>
      </c>
      <c r="Q184" s="207"/>
      <c r="R184" s="208">
        <f>R185+R189+R193+R197+R206+R210+R221</f>
        <v>0</v>
      </c>
      <c r="S184" s="207"/>
      <c r="T184" s="209">
        <f>T185+T189+T193+T197+T206+T210+T221</f>
        <v>6.1296694999999994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89</v>
      </c>
      <c r="AT184" s="211" t="s">
        <v>78</v>
      </c>
      <c r="AU184" s="211" t="s">
        <v>79</v>
      </c>
      <c r="AY184" s="210" t="s">
        <v>149</v>
      </c>
      <c r="BK184" s="212">
        <f>BK185+BK189+BK193+BK197+BK206+BK210+BK221</f>
        <v>0</v>
      </c>
    </row>
    <row r="185" s="12" customFormat="1" ht="22.8" customHeight="1">
      <c r="A185" s="12"/>
      <c r="B185" s="199"/>
      <c r="C185" s="200"/>
      <c r="D185" s="201" t="s">
        <v>78</v>
      </c>
      <c r="E185" s="213" t="s">
        <v>252</v>
      </c>
      <c r="F185" s="213" t="s">
        <v>253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SUM(P186:P188)</f>
        <v>0</v>
      </c>
      <c r="Q185" s="207"/>
      <c r="R185" s="208">
        <f>SUM(R186:R188)</f>
        <v>0</v>
      </c>
      <c r="S185" s="207"/>
      <c r="T185" s="209">
        <f>SUM(T186:T188)</f>
        <v>1.7182080000000002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89</v>
      </c>
      <c r="AT185" s="211" t="s">
        <v>78</v>
      </c>
      <c r="AU185" s="211" t="s">
        <v>87</v>
      </c>
      <c r="AY185" s="210" t="s">
        <v>149</v>
      </c>
      <c r="BK185" s="212">
        <f>SUM(BK186:BK188)</f>
        <v>0</v>
      </c>
    </row>
    <row r="186" s="2" customFormat="1" ht="16.5" customHeight="1">
      <c r="A186" s="35"/>
      <c r="B186" s="36"/>
      <c r="C186" s="215" t="s">
        <v>254</v>
      </c>
      <c r="D186" s="215" t="s">
        <v>151</v>
      </c>
      <c r="E186" s="216" t="s">
        <v>255</v>
      </c>
      <c r="F186" s="217" t="s">
        <v>256</v>
      </c>
      <c r="G186" s="218" t="s">
        <v>166</v>
      </c>
      <c r="H186" s="219">
        <v>429.55200000000002</v>
      </c>
      <c r="I186" s="220"/>
      <c r="J186" s="221">
        <f>ROUND(I186*H186,2)</f>
        <v>0</v>
      </c>
      <c r="K186" s="217" t="s">
        <v>155</v>
      </c>
      <c r="L186" s="41"/>
      <c r="M186" s="222" t="s">
        <v>1</v>
      </c>
      <c r="N186" s="223" t="s">
        <v>44</v>
      </c>
      <c r="O186" s="88"/>
      <c r="P186" s="224">
        <f>O186*H186</f>
        <v>0</v>
      </c>
      <c r="Q186" s="224">
        <v>0</v>
      </c>
      <c r="R186" s="224">
        <f>Q186*H186</f>
        <v>0</v>
      </c>
      <c r="S186" s="224">
        <v>0.0040000000000000001</v>
      </c>
      <c r="T186" s="225">
        <f>S186*H186</f>
        <v>1.7182080000000002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6" t="s">
        <v>199</v>
      </c>
      <c r="AT186" s="226" t="s">
        <v>151</v>
      </c>
      <c r="AU186" s="226" t="s">
        <v>89</v>
      </c>
      <c r="AY186" s="14" t="s">
        <v>149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4" t="s">
        <v>87</v>
      </c>
      <c r="BK186" s="227">
        <f>ROUND(I186*H186,2)</f>
        <v>0</v>
      </c>
      <c r="BL186" s="14" t="s">
        <v>199</v>
      </c>
      <c r="BM186" s="226" t="s">
        <v>257</v>
      </c>
    </row>
    <row r="187" s="2" customFormat="1">
      <c r="A187" s="35"/>
      <c r="B187" s="36"/>
      <c r="C187" s="37"/>
      <c r="D187" s="228" t="s">
        <v>157</v>
      </c>
      <c r="E187" s="37"/>
      <c r="F187" s="229" t="s">
        <v>258</v>
      </c>
      <c r="G187" s="37"/>
      <c r="H187" s="37"/>
      <c r="I187" s="230"/>
      <c r="J187" s="37"/>
      <c r="K187" s="37"/>
      <c r="L187" s="41"/>
      <c r="M187" s="231"/>
      <c r="N187" s="232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157</v>
      </c>
      <c r="AU187" s="14" t="s">
        <v>89</v>
      </c>
    </row>
    <row r="188" s="2" customFormat="1">
      <c r="A188" s="35"/>
      <c r="B188" s="36"/>
      <c r="C188" s="37"/>
      <c r="D188" s="233" t="s">
        <v>159</v>
      </c>
      <c r="E188" s="37"/>
      <c r="F188" s="234" t="s">
        <v>259</v>
      </c>
      <c r="G188" s="37"/>
      <c r="H188" s="37"/>
      <c r="I188" s="230"/>
      <c r="J188" s="37"/>
      <c r="K188" s="37"/>
      <c r="L188" s="41"/>
      <c r="M188" s="231"/>
      <c r="N188" s="232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159</v>
      </c>
      <c r="AU188" s="14" t="s">
        <v>89</v>
      </c>
    </row>
    <row r="189" s="12" customFormat="1" ht="22.8" customHeight="1">
      <c r="A189" s="12"/>
      <c r="B189" s="199"/>
      <c r="C189" s="200"/>
      <c r="D189" s="201" t="s">
        <v>78</v>
      </c>
      <c r="E189" s="213" t="s">
        <v>260</v>
      </c>
      <c r="F189" s="213" t="s">
        <v>261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SUM(P190:P192)</f>
        <v>0</v>
      </c>
      <c r="Q189" s="207"/>
      <c r="R189" s="208">
        <f>SUM(R190:R192)</f>
        <v>0</v>
      </c>
      <c r="S189" s="207"/>
      <c r="T189" s="209">
        <f>SUM(T190:T192)</f>
        <v>0.029700000000000001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89</v>
      </c>
      <c r="AT189" s="211" t="s">
        <v>78</v>
      </c>
      <c r="AU189" s="211" t="s">
        <v>87</v>
      </c>
      <c r="AY189" s="210" t="s">
        <v>149</v>
      </c>
      <c r="BK189" s="212">
        <f>SUM(BK190:BK192)</f>
        <v>0</v>
      </c>
    </row>
    <row r="190" s="2" customFormat="1" ht="16.5" customHeight="1">
      <c r="A190" s="35"/>
      <c r="B190" s="36"/>
      <c r="C190" s="215" t="s">
        <v>206</v>
      </c>
      <c r="D190" s="215" t="s">
        <v>151</v>
      </c>
      <c r="E190" s="216" t="s">
        <v>262</v>
      </c>
      <c r="F190" s="217" t="s">
        <v>263</v>
      </c>
      <c r="G190" s="218" t="s">
        <v>264</v>
      </c>
      <c r="H190" s="219">
        <v>15</v>
      </c>
      <c r="I190" s="220"/>
      <c r="J190" s="221">
        <f>ROUND(I190*H190,2)</f>
        <v>0</v>
      </c>
      <c r="K190" s="217" t="s">
        <v>155</v>
      </c>
      <c r="L190" s="41"/>
      <c r="M190" s="222" t="s">
        <v>1</v>
      </c>
      <c r="N190" s="223" t="s">
        <v>44</v>
      </c>
      <c r="O190" s="88"/>
      <c r="P190" s="224">
        <f>O190*H190</f>
        <v>0</v>
      </c>
      <c r="Q190" s="224">
        <v>0</v>
      </c>
      <c r="R190" s="224">
        <f>Q190*H190</f>
        <v>0</v>
      </c>
      <c r="S190" s="224">
        <v>0.00198</v>
      </c>
      <c r="T190" s="225">
        <f>S190*H190</f>
        <v>0.029700000000000001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6" t="s">
        <v>199</v>
      </c>
      <c r="AT190" s="226" t="s">
        <v>151</v>
      </c>
      <c r="AU190" s="226" t="s">
        <v>89</v>
      </c>
      <c r="AY190" s="14" t="s">
        <v>149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4" t="s">
        <v>87</v>
      </c>
      <c r="BK190" s="227">
        <f>ROUND(I190*H190,2)</f>
        <v>0</v>
      </c>
      <c r="BL190" s="14" t="s">
        <v>199</v>
      </c>
      <c r="BM190" s="226" t="s">
        <v>265</v>
      </c>
    </row>
    <row r="191" s="2" customFormat="1">
      <c r="A191" s="35"/>
      <c r="B191" s="36"/>
      <c r="C191" s="37"/>
      <c r="D191" s="228" t="s">
        <v>157</v>
      </c>
      <c r="E191" s="37"/>
      <c r="F191" s="229" t="s">
        <v>266</v>
      </c>
      <c r="G191" s="37"/>
      <c r="H191" s="37"/>
      <c r="I191" s="230"/>
      <c r="J191" s="37"/>
      <c r="K191" s="37"/>
      <c r="L191" s="41"/>
      <c r="M191" s="231"/>
      <c r="N191" s="232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157</v>
      </c>
      <c r="AU191" s="14" t="s">
        <v>89</v>
      </c>
    </row>
    <row r="192" s="2" customFormat="1">
      <c r="A192" s="35"/>
      <c r="B192" s="36"/>
      <c r="C192" s="37"/>
      <c r="D192" s="233" t="s">
        <v>159</v>
      </c>
      <c r="E192" s="37"/>
      <c r="F192" s="234" t="s">
        <v>267</v>
      </c>
      <c r="G192" s="37"/>
      <c r="H192" s="37"/>
      <c r="I192" s="230"/>
      <c r="J192" s="37"/>
      <c r="K192" s="37"/>
      <c r="L192" s="41"/>
      <c r="M192" s="231"/>
      <c r="N192" s="232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159</v>
      </c>
      <c r="AU192" s="14" t="s">
        <v>89</v>
      </c>
    </row>
    <row r="193" s="12" customFormat="1" ht="22.8" customHeight="1">
      <c r="A193" s="12"/>
      <c r="B193" s="199"/>
      <c r="C193" s="200"/>
      <c r="D193" s="201" t="s">
        <v>78</v>
      </c>
      <c r="E193" s="213" t="s">
        <v>268</v>
      </c>
      <c r="F193" s="213" t="s">
        <v>269</v>
      </c>
      <c r="G193" s="200"/>
      <c r="H193" s="200"/>
      <c r="I193" s="203"/>
      <c r="J193" s="214">
        <f>BK193</f>
        <v>0</v>
      </c>
      <c r="K193" s="200"/>
      <c r="L193" s="205"/>
      <c r="M193" s="206"/>
      <c r="N193" s="207"/>
      <c r="O193" s="207"/>
      <c r="P193" s="208">
        <f>SUM(P194:P196)</f>
        <v>0</v>
      </c>
      <c r="Q193" s="207"/>
      <c r="R193" s="208">
        <f>SUM(R194:R196)</f>
        <v>0</v>
      </c>
      <c r="S193" s="207"/>
      <c r="T193" s="209">
        <f>SUM(T194:T196)</f>
        <v>0.053249999999999999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0" t="s">
        <v>89</v>
      </c>
      <c r="AT193" s="211" t="s">
        <v>78</v>
      </c>
      <c r="AU193" s="211" t="s">
        <v>87</v>
      </c>
      <c r="AY193" s="210" t="s">
        <v>149</v>
      </c>
      <c r="BK193" s="212">
        <f>SUM(BK194:BK196)</f>
        <v>0</v>
      </c>
    </row>
    <row r="194" s="2" customFormat="1" ht="24.15" customHeight="1">
      <c r="A194" s="35"/>
      <c r="B194" s="36"/>
      <c r="C194" s="215" t="s">
        <v>270</v>
      </c>
      <c r="D194" s="215" t="s">
        <v>151</v>
      </c>
      <c r="E194" s="216" t="s">
        <v>271</v>
      </c>
      <c r="F194" s="217" t="s">
        <v>272</v>
      </c>
      <c r="G194" s="218" t="s">
        <v>264</v>
      </c>
      <c r="H194" s="219">
        <v>25</v>
      </c>
      <c r="I194" s="220"/>
      <c r="J194" s="221">
        <f>ROUND(I194*H194,2)</f>
        <v>0</v>
      </c>
      <c r="K194" s="217" t="s">
        <v>155</v>
      </c>
      <c r="L194" s="41"/>
      <c r="M194" s="222" t="s">
        <v>1</v>
      </c>
      <c r="N194" s="223" t="s">
        <v>44</v>
      </c>
      <c r="O194" s="88"/>
      <c r="P194" s="224">
        <f>O194*H194</f>
        <v>0</v>
      </c>
      <c r="Q194" s="224">
        <v>0</v>
      </c>
      <c r="R194" s="224">
        <f>Q194*H194</f>
        <v>0</v>
      </c>
      <c r="S194" s="224">
        <v>0.0021299999999999999</v>
      </c>
      <c r="T194" s="225">
        <f>S194*H194</f>
        <v>0.053249999999999999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6" t="s">
        <v>199</v>
      </c>
      <c r="AT194" s="226" t="s">
        <v>151</v>
      </c>
      <c r="AU194" s="226" t="s">
        <v>89</v>
      </c>
      <c r="AY194" s="14" t="s">
        <v>149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4" t="s">
        <v>87</v>
      </c>
      <c r="BK194" s="227">
        <f>ROUND(I194*H194,2)</f>
        <v>0</v>
      </c>
      <c r="BL194" s="14" t="s">
        <v>199</v>
      </c>
      <c r="BM194" s="226" t="s">
        <v>273</v>
      </c>
    </row>
    <row r="195" s="2" customFormat="1">
      <c r="A195" s="35"/>
      <c r="B195" s="36"/>
      <c r="C195" s="37"/>
      <c r="D195" s="228" t="s">
        <v>157</v>
      </c>
      <c r="E195" s="37"/>
      <c r="F195" s="229" t="s">
        <v>274</v>
      </c>
      <c r="G195" s="37"/>
      <c r="H195" s="37"/>
      <c r="I195" s="230"/>
      <c r="J195" s="37"/>
      <c r="K195" s="37"/>
      <c r="L195" s="41"/>
      <c r="M195" s="231"/>
      <c r="N195" s="232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157</v>
      </c>
      <c r="AU195" s="14" t="s">
        <v>89</v>
      </c>
    </row>
    <row r="196" s="2" customFormat="1">
      <c r="A196" s="35"/>
      <c r="B196" s="36"/>
      <c r="C196" s="37"/>
      <c r="D196" s="233" t="s">
        <v>159</v>
      </c>
      <c r="E196" s="37"/>
      <c r="F196" s="234" t="s">
        <v>275</v>
      </c>
      <c r="G196" s="37"/>
      <c r="H196" s="37"/>
      <c r="I196" s="230"/>
      <c r="J196" s="37"/>
      <c r="K196" s="37"/>
      <c r="L196" s="41"/>
      <c r="M196" s="231"/>
      <c r="N196" s="232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159</v>
      </c>
      <c r="AU196" s="14" t="s">
        <v>89</v>
      </c>
    </row>
    <row r="197" s="12" customFormat="1" ht="22.8" customHeight="1">
      <c r="A197" s="12"/>
      <c r="B197" s="199"/>
      <c r="C197" s="200"/>
      <c r="D197" s="201" t="s">
        <v>78</v>
      </c>
      <c r="E197" s="213" t="s">
        <v>276</v>
      </c>
      <c r="F197" s="213" t="s">
        <v>277</v>
      </c>
      <c r="G197" s="200"/>
      <c r="H197" s="200"/>
      <c r="I197" s="203"/>
      <c r="J197" s="214">
        <f>BK197</f>
        <v>0</v>
      </c>
      <c r="K197" s="200"/>
      <c r="L197" s="205"/>
      <c r="M197" s="206"/>
      <c r="N197" s="207"/>
      <c r="O197" s="207"/>
      <c r="P197" s="208">
        <f>SUM(P198:P205)</f>
        <v>0</v>
      </c>
      <c r="Q197" s="207"/>
      <c r="R197" s="208">
        <f>SUM(R198:R205)</f>
        <v>0</v>
      </c>
      <c r="S197" s="207"/>
      <c r="T197" s="209">
        <f>SUM(T198:T205)</f>
        <v>0.00040000000000000002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0" t="s">
        <v>89</v>
      </c>
      <c r="AT197" s="211" t="s">
        <v>78</v>
      </c>
      <c r="AU197" s="211" t="s">
        <v>87</v>
      </c>
      <c r="AY197" s="210" t="s">
        <v>149</v>
      </c>
      <c r="BK197" s="212">
        <f>SUM(BK198:BK205)</f>
        <v>0</v>
      </c>
    </row>
    <row r="198" s="2" customFormat="1" ht="24.15" customHeight="1">
      <c r="A198" s="35"/>
      <c r="B198" s="36"/>
      <c r="C198" s="215" t="s">
        <v>211</v>
      </c>
      <c r="D198" s="215" t="s">
        <v>151</v>
      </c>
      <c r="E198" s="216" t="s">
        <v>278</v>
      </c>
      <c r="F198" s="217" t="s">
        <v>279</v>
      </c>
      <c r="G198" s="218" t="s">
        <v>280</v>
      </c>
      <c r="H198" s="219">
        <v>1</v>
      </c>
      <c r="I198" s="220"/>
      <c r="J198" s="221">
        <f>ROUND(I198*H198,2)</f>
        <v>0</v>
      </c>
      <c r="K198" s="217" t="s">
        <v>155</v>
      </c>
      <c r="L198" s="41"/>
      <c r="M198" s="222" t="s">
        <v>1</v>
      </c>
      <c r="N198" s="223" t="s">
        <v>44</v>
      </c>
      <c r="O198" s="88"/>
      <c r="P198" s="224">
        <f>O198*H198</f>
        <v>0</v>
      </c>
      <c r="Q198" s="224">
        <v>0</v>
      </c>
      <c r="R198" s="224">
        <f>Q198*H198</f>
        <v>0</v>
      </c>
      <c r="S198" s="224">
        <v>0.00020000000000000001</v>
      </c>
      <c r="T198" s="225">
        <f>S198*H198</f>
        <v>0.00020000000000000001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6" t="s">
        <v>199</v>
      </c>
      <c r="AT198" s="226" t="s">
        <v>151</v>
      </c>
      <c r="AU198" s="226" t="s">
        <v>89</v>
      </c>
      <c r="AY198" s="14" t="s">
        <v>149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4" t="s">
        <v>87</v>
      </c>
      <c r="BK198" s="227">
        <f>ROUND(I198*H198,2)</f>
        <v>0</v>
      </c>
      <c r="BL198" s="14" t="s">
        <v>199</v>
      </c>
      <c r="BM198" s="226" t="s">
        <v>281</v>
      </c>
    </row>
    <row r="199" s="2" customFormat="1">
      <c r="A199" s="35"/>
      <c r="B199" s="36"/>
      <c r="C199" s="37"/>
      <c r="D199" s="228" t="s">
        <v>157</v>
      </c>
      <c r="E199" s="37"/>
      <c r="F199" s="229" t="s">
        <v>282</v>
      </c>
      <c r="G199" s="37"/>
      <c r="H199" s="37"/>
      <c r="I199" s="230"/>
      <c r="J199" s="37"/>
      <c r="K199" s="37"/>
      <c r="L199" s="41"/>
      <c r="M199" s="231"/>
      <c r="N199" s="232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157</v>
      </c>
      <c r="AU199" s="14" t="s">
        <v>89</v>
      </c>
    </row>
    <row r="200" s="2" customFormat="1">
      <c r="A200" s="35"/>
      <c r="B200" s="36"/>
      <c r="C200" s="37"/>
      <c r="D200" s="233" t="s">
        <v>159</v>
      </c>
      <c r="E200" s="37"/>
      <c r="F200" s="234" t="s">
        <v>283</v>
      </c>
      <c r="G200" s="37"/>
      <c r="H200" s="37"/>
      <c r="I200" s="230"/>
      <c r="J200" s="37"/>
      <c r="K200" s="37"/>
      <c r="L200" s="41"/>
      <c r="M200" s="231"/>
      <c r="N200" s="232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159</v>
      </c>
      <c r="AU200" s="14" t="s">
        <v>89</v>
      </c>
    </row>
    <row r="201" s="2" customFormat="1">
      <c r="A201" s="35"/>
      <c r="B201" s="36"/>
      <c r="C201" s="37"/>
      <c r="D201" s="228" t="s">
        <v>202</v>
      </c>
      <c r="E201" s="37"/>
      <c r="F201" s="235" t="s">
        <v>284</v>
      </c>
      <c r="G201" s="37"/>
      <c r="H201" s="37"/>
      <c r="I201" s="230"/>
      <c r="J201" s="37"/>
      <c r="K201" s="37"/>
      <c r="L201" s="41"/>
      <c r="M201" s="231"/>
      <c r="N201" s="232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202</v>
      </c>
      <c r="AU201" s="14" t="s">
        <v>89</v>
      </c>
    </row>
    <row r="202" s="2" customFormat="1" ht="24.15" customHeight="1">
      <c r="A202" s="35"/>
      <c r="B202" s="36"/>
      <c r="C202" s="215" t="s">
        <v>7</v>
      </c>
      <c r="D202" s="215" t="s">
        <v>151</v>
      </c>
      <c r="E202" s="216" t="s">
        <v>278</v>
      </c>
      <c r="F202" s="217" t="s">
        <v>279</v>
      </c>
      <c r="G202" s="218" t="s">
        <v>280</v>
      </c>
      <c r="H202" s="219">
        <v>1</v>
      </c>
      <c r="I202" s="220"/>
      <c r="J202" s="221">
        <f>ROUND(I202*H202,2)</f>
        <v>0</v>
      </c>
      <c r="K202" s="217" t="s">
        <v>155</v>
      </c>
      <c r="L202" s="41"/>
      <c r="M202" s="222" t="s">
        <v>1</v>
      </c>
      <c r="N202" s="223" t="s">
        <v>44</v>
      </c>
      <c r="O202" s="88"/>
      <c r="P202" s="224">
        <f>O202*H202</f>
        <v>0</v>
      </c>
      <c r="Q202" s="224">
        <v>0</v>
      </c>
      <c r="R202" s="224">
        <f>Q202*H202</f>
        <v>0</v>
      </c>
      <c r="S202" s="224">
        <v>0.00020000000000000001</v>
      </c>
      <c r="T202" s="225">
        <f>S202*H202</f>
        <v>0.00020000000000000001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6" t="s">
        <v>199</v>
      </c>
      <c r="AT202" s="226" t="s">
        <v>151</v>
      </c>
      <c r="AU202" s="226" t="s">
        <v>89</v>
      </c>
      <c r="AY202" s="14" t="s">
        <v>149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4" t="s">
        <v>87</v>
      </c>
      <c r="BK202" s="227">
        <f>ROUND(I202*H202,2)</f>
        <v>0</v>
      </c>
      <c r="BL202" s="14" t="s">
        <v>199</v>
      </c>
      <c r="BM202" s="226" t="s">
        <v>285</v>
      </c>
    </row>
    <row r="203" s="2" customFormat="1">
      <c r="A203" s="35"/>
      <c r="B203" s="36"/>
      <c r="C203" s="37"/>
      <c r="D203" s="228" t="s">
        <v>157</v>
      </c>
      <c r="E203" s="37"/>
      <c r="F203" s="229" t="s">
        <v>282</v>
      </c>
      <c r="G203" s="37"/>
      <c r="H203" s="37"/>
      <c r="I203" s="230"/>
      <c r="J203" s="37"/>
      <c r="K203" s="37"/>
      <c r="L203" s="41"/>
      <c r="M203" s="231"/>
      <c r="N203" s="232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157</v>
      </c>
      <c r="AU203" s="14" t="s">
        <v>89</v>
      </c>
    </row>
    <row r="204" s="2" customFormat="1">
      <c r="A204" s="35"/>
      <c r="B204" s="36"/>
      <c r="C204" s="37"/>
      <c r="D204" s="233" t="s">
        <v>159</v>
      </c>
      <c r="E204" s="37"/>
      <c r="F204" s="234" t="s">
        <v>283</v>
      </c>
      <c r="G204" s="37"/>
      <c r="H204" s="37"/>
      <c r="I204" s="230"/>
      <c r="J204" s="37"/>
      <c r="K204" s="37"/>
      <c r="L204" s="41"/>
      <c r="M204" s="231"/>
      <c r="N204" s="232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159</v>
      </c>
      <c r="AU204" s="14" t="s">
        <v>89</v>
      </c>
    </row>
    <row r="205" s="2" customFormat="1">
      <c r="A205" s="35"/>
      <c r="B205" s="36"/>
      <c r="C205" s="37"/>
      <c r="D205" s="228" t="s">
        <v>202</v>
      </c>
      <c r="E205" s="37"/>
      <c r="F205" s="235" t="s">
        <v>286</v>
      </c>
      <c r="G205" s="37"/>
      <c r="H205" s="37"/>
      <c r="I205" s="230"/>
      <c r="J205" s="37"/>
      <c r="K205" s="37"/>
      <c r="L205" s="41"/>
      <c r="M205" s="231"/>
      <c r="N205" s="232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202</v>
      </c>
      <c r="AU205" s="14" t="s">
        <v>89</v>
      </c>
    </row>
    <row r="206" s="12" customFormat="1" ht="22.8" customHeight="1">
      <c r="A206" s="12"/>
      <c r="B206" s="199"/>
      <c r="C206" s="200"/>
      <c r="D206" s="201" t="s">
        <v>78</v>
      </c>
      <c r="E206" s="213" t="s">
        <v>287</v>
      </c>
      <c r="F206" s="213" t="s">
        <v>288</v>
      </c>
      <c r="G206" s="200"/>
      <c r="H206" s="200"/>
      <c r="I206" s="203"/>
      <c r="J206" s="214">
        <f>BK206</f>
        <v>0</v>
      </c>
      <c r="K206" s="200"/>
      <c r="L206" s="205"/>
      <c r="M206" s="206"/>
      <c r="N206" s="207"/>
      <c r="O206" s="207"/>
      <c r="P206" s="208">
        <f>SUM(P207:P209)</f>
        <v>0</v>
      </c>
      <c r="Q206" s="207"/>
      <c r="R206" s="208">
        <f>SUM(R207:R209)</f>
        <v>0</v>
      </c>
      <c r="S206" s="207"/>
      <c r="T206" s="209">
        <f>SUM(T207:T209)</f>
        <v>1.95692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0" t="s">
        <v>89</v>
      </c>
      <c r="AT206" s="211" t="s">
        <v>78</v>
      </c>
      <c r="AU206" s="211" t="s">
        <v>87</v>
      </c>
      <c r="AY206" s="210" t="s">
        <v>149</v>
      </c>
      <c r="BK206" s="212">
        <f>SUM(BK207:BK209)</f>
        <v>0</v>
      </c>
    </row>
    <row r="207" s="2" customFormat="1" ht="24.15" customHeight="1">
      <c r="A207" s="35"/>
      <c r="B207" s="36"/>
      <c r="C207" s="215" t="s">
        <v>217</v>
      </c>
      <c r="D207" s="215" t="s">
        <v>151</v>
      </c>
      <c r="E207" s="216" t="s">
        <v>289</v>
      </c>
      <c r="F207" s="217" t="s">
        <v>290</v>
      </c>
      <c r="G207" s="218" t="s">
        <v>166</v>
      </c>
      <c r="H207" s="219">
        <v>139.78</v>
      </c>
      <c r="I207" s="220"/>
      <c r="J207" s="221">
        <f>ROUND(I207*H207,2)</f>
        <v>0</v>
      </c>
      <c r="K207" s="217" t="s">
        <v>155</v>
      </c>
      <c r="L207" s="41"/>
      <c r="M207" s="222" t="s">
        <v>1</v>
      </c>
      <c r="N207" s="223" t="s">
        <v>44</v>
      </c>
      <c r="O207" s="88"/>
      <c r="P207" s="224">
        <f>O207*H207</f>
        <v>0</v>
      </c>
      <c r="Q207" s="224">
        <v>0</v>
      </c>
      <c r="R207" s="224">
        <f>Q207*H207</f>
        <v>0</v>
      </c>
      <c r="S207" s="224">
        <v>0.014</v>
      </c>
      <c r="T207" s="225">
        <f>S207*H207</f>
        <v>1.95692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6" t="s">
        <v>199</v>
      </c>
      <c r="AT207" s="226" t="s">
        <v>151</v>
      </c>
      <c r="AU207" s="226" t="s">
        <v>89</v>
      </c>
      <c r="AY207" s="14" t="s">
        <v>149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4" t="s">
        <v>87</v>
      </c>
      <c r="BK207" s="227">
        <f>ROUND(I207*H207,2)</f>
        <v>0</v>
      </c>
      <c r="BL207" s="14" t="s">
        <v>199</v>
      </c>
      <c r="BM207" s="226" t="s">
        <v>291</v>
      </c>
    </row>
    <row r="208" s="2" customFormat="1">
      <c r="A208" s="35"/>
      <c r="B208" s="36"/>
      <c r="C208" s="37"/>
      <c r="D208" s="228" t="s">
        <v>157</v>
      </c>
      <c r="E208" s="37"/>
      <c r="F208" s="229" t="s">
        <v>292</v>
      </c>
      <c r="G208" s="37"/>
      <c r="H208" s="37"/>
      <c r="I208" s="230"/>
      <c r="J208" s="37"/>
      <c r="K208" s="37"/>
      <c r="L208" s="41"/>
      <c r="M208" s="231"/>
      <c r="N208" s="232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157</v>
      </c>
      <c r="AU208" s="14" t="s">
        <v>89</v>
      </c>
    </row>
    <row r="209" s="2" customFormat="1">
      <c r="A209" s="35"/>
      <c r="B209" s="36"/>
      <c r="C209" s="37"/>
      <c r="D209" s="233" t="s">
        <v>159</v>
      </c>
      <c r="E209" s="37"/>
      <c r="F209" s="234" t="s">
        <v>293</v>
      </c>
      <c r="G209" s="37"/>
      <c r="H209" s="37"/>
      <c r="I209" s="230"/>
      <c r="J209" s="37"/>
      <c r="K209" s="37"/>
      <c r="L209" s="41"/>
      <c r="M209" s="231"/>
      <c r="N209" s="232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159</v>
      </c>
      <c r="AU209" s="14" t="s">
        <v>89</v>
      </c>
    </row>
    <row r="210" s="12" customFormat="1" ht="22.8" customHeight="1">
      <c r="A210" s="12"/>
      <c r="B210" s="199"/>
      <c r="C210" s="200"/>
      <c r="D210" s="201" t="s">
        <v>78</v>
      </c>
      <c r="E210" s="213" t="s">
        <v>294</v>
      </c>
      <c r="F210" s="213" t="s">
        <v>295</v>
      </c>
      <c r="G210" s="200"/>
      <c r="H210" s="200"/>
      <c r="I210" s="203"/>
      <c r="J210" s="214">
        <f>BK210</f>
        <v>0</v>
      </c>
      <c r="K210" s="200"/>
      <c r="L210" s="205"/>
      <c r="M210" s="206"/>
      <c r="N210" s="207"/>
      <c r="O210" s="207"/>
      <c r="P210" s="208">
        <f>SUM(P211:P220)</f>
        <v>0</v>
      </c>
      <c r="Q210" s="207"/>
      <c r="R210" s="208">
        <f>SUM(R211:R220)</f>
        <v>0</v>
      </c>
      <c r="S210" s="207"/>
      <c r="T210" s="209">
        <f>SUM(T211:T220)</f>
        <v>1.8797914999999998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0" t="s">
        <v>89</v>
      </c>
      <c r="AT210" s="211" t="s">
        <v>78</v>
      </c>
      <c r="AU210" s="211" t="s">
        <v>87</v>
      </c>
      <c r="AY210" s="210" t="s">
        <v>149</v>
      </c>
      <c r="BK210" s="212">
        <f>SUM(BK211:BK220)</f>
        <v>0</v>
      </c>
    </row>
    <row r="211" s="2" customFormat="1" ht="16.5" customHeight="1">
      <c r="A211" s="35"/>
      <c r="B211" s="36"/>
      <c r="C211" s="215" t="s">
        <v>296</v>
      </c>
      <c r="D211" s="215" t="s">
        <v>151</v>
      </c>
      <c r="E211" s="216" t="s">
        <v>297</v>
      </c>
      <c r="F211" s="217" t="s">
        <v>298</v>
      </c>
      <c r="G211" s="218" t="s">
        <v>166</v>
      </c>
      <c r="H211" s="219">
        <v>546</v>
      </c>
      <c r="I211" s="220"/>
      <c r="J211" s="221">
        <f>ROUND(I211*H211,2)</f>
        <v>0</v>
      </c>
      <c r="K211" s="217" t="s">
        <v>155</v>
      </c>
      <c r="L211" s="41"/>
      <c r="M211" s="222" t="s">
        <v>1</v>
      </c>
      <c r="N211" s="223" t="s">
        <v>44</v>
      </c>
      <c r="O211" s="88"/>
      <c r="P211" s="224">
        <f>O211*H211</f>
        <v>0</v>
      </c>
      <c r="Q211" s="224">
        <v>0</v>
      </c>
      <c r="R211" s="224">
        <f>Q211*H211</f>
        <v>0</v>
      </c>
      <c r="S211" s="224">
        <v>0.0031199999999999999</v>
      </c>
      <c r="T211" s="225">
        <f>S211*H211</f>
        <v>1.7035199999999999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6" t="s">
        <v>199</v>
      </c>
      <c r="AT211" s="226" t="s">
        <v>151</v>
      </c>
      <c r="AU211" s="226" t="s">
        <v>89</v>
      </c>
      <c r="AY211" s="14" t="s">
        <v>149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4" t="s">
        <v>87</v>
      </c>
      <c r="BK211" s="227">
        <f>ROUND(I211*H211,2)</f>
        <v>0</v>
      </c>
      <c r="BL211" s="14" t="s">
        <v>199</v>
      </c>
      <c r="BM211" s="226" t="s">
        <v>299</v>
      </c>
    </row>
    <row r="212" s="2" customFormat="1">
      <c r="A212" s="35"/>
      <c r="B212" s="36"/>
      <c r="C212" s="37"/>
      <c r="D212" s="228" t="s">
        <v>157</v>
      </c>
      <c r="E212" s="37"/>
      <c r="F212" s="229" t="s">
        <v>300</v>
      </c>
      <c r="G212" s="37"/>
      <c r="H212" s="37"/>
      <c r="I212" s="230"/>
      <c r="J212" s="37"/>
      <c r="K212" s="37"/>
      <c r="L212" s="41"/>
      <c r="M212" s="231"/>
      <c r="N212" s="232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157</v>
      </c>
      <c r="AU212" s="14" t="s">
        <v>89</v>
      </c>
    </row>
    <row r="213" s="2" customFormat="1">
      <c r="A213" s="35"/>
      <c r="B213" s="36"/>
      <c r="C213" s="37"/>
      <c r="D213" s="233" t="s">
        <v>159</v>
      </c>
      <c r="E213" s="37"/>
      <c r="F213" s="234" t="s">
        <v>301</v>
      </c>
      <c r="G213" s="37"/>
      <c r="H213" s="37"/>
      <c r="I213" s="230"/>
      <c r="J213" s="37"/>
      <c r="K213" s="37"/>
      <c r="L213" s="41"/>
      <c r="M213" s="231"/>
      <c r="N213" s="232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159</v>
      </c>
      <c r="AU213" s="14" t="s">
        <v>89</v>
      </c>
    </row>
    <row r="214" s="2" customFormat="1">
      <c r="A214" s="35"/>
      <c r="B214" s="36"/>
      <c r="C214" s="37"/>
      <c r="D214" s="228" t="s">
        <v>202</v>
      </c>
      <c r="E214" s="37"/>
      <c r="F214" s="235" t="s">
        <v>302</v>
      </c>
      <c r="G214" s="37"/>
      <c r="H214" s="37"/>
      <c r="I214" s="230"/>
      <c r="J214" s="37"/>
      <c r="K214" s="37"/>
      <c r="L214" s="41"/>
      <c r="M214" s="231"/>
      <c r="N214" s="232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202</v>
      </c>
      <c r="AU214" s="14" t="s">
        <v>89</v>
      </c>
    </row>
    <row r="215" s="2" customFormat="1" ht="16.5" customHeight="1">
      <c r="A215" s="35"/>
      <c r="B215" s="36"/>
      <c r="C215" s="215" t="s">
        <v>222</v>
      </c>
      <c r="D215" s="215" t="s">
        <v>151</v>
      </c>
      <c r="E215" s="216" t="s">
        <v>303</v>
      </c>
      <c r="F215" s="217" t="s">
        <v>304</v>
      </c>
      <c r="G215" s="218" t="s">
        <v>264</v>
      </c>
      <c r="H215" s="219">
        <v>44.725000000000001</v>
      </c>
      <c r="I215" s="220"/>
      <c r="J215" s="221">
        <f>ROUND(I215*H215,2)</f>
        <v>0</v>
      </c>
      <c r="K215" s="217" t="s">
        <v>155</v>
      </c>
      <c r="L215" s="41"/>
      <c r="M215" s="222" t="s">
        <v>1</v>
      </c>
      <c r="N215" s="223" t="s">
        <v>44</v>
      </c>
      <c r="O215" s="88"/>
      <c r="P215" s="224">
        <f>O215*H215</f>
        <v>0</v>
      </c>
      <c r="Q215" s="224">
        <v>0</v>
      </c>
      <c r="R215" s="224">
        <f>Q215*H215</f>
        <v>0</v>
      </c>
      <c r="S215" s="224">
        <v>0.0025999999999999999</v>
      </c>
      <c r="T215" s="225">
        <f>S215*H215</f>
        <v>0.116285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6" t="s">
        <v>199</v>
      </c>
      <c r="AT215" s="226" t="s">
        <v>151</v>
      </c>
      <c r="AU215" s="226" t="s">
        <v>89</v>
      </c>
      <c r="AY215" s="14" t="s">
        <v>149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4" t="s">
        <v>87</v>
      </c>
      <c r="BK215" s="227">
        <f>ROUND(I215*H215,2)</f>
        <v>0</v>
      </c>
      <c r="BL215" s="14" t="s">
        <v>199</v>
      </c>
      <c r="BM215" s="226" t="s">
        <v>305</v>
      </c>
    </row>
    <row r="216" s="2" customFormat="1">
      <c r="A216" s="35"/>
      <c r="B216" s="36"/>
      <c r="C216" s="37"/>
      <c r="D216" s="228" t="s">
        <v>157</v>
      </c>
      <c r="E216" s="37"/>
      <c r="F216" s="229" t="s">
        <v>306</v>
      </c>
      <c r="G216" s="37"/>
      <c r="H216" s="37"/>
      <c r="I216" s="230"/>
      <c r="J216" s="37"/>
      <c r="K216" s="37"/>
      <c r="L216" s="41"/>
      <c r="M216" s="231"/>
      <c r="N216" s="232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157</v>
      </c>
      <c r="AU216" s="14" t="s">
        <v>89</v>
      </c>
    </row>
    <row r="217" s="2" customFormat="1">
      <c r="A217" s="35"/>
      <c r="B217" s="36"/>
      <c r="C217" s="37"/>
      <c r="D217" s="233" t="s">
        <v>159</v>
      </c>
      <c r="E217" s="37"/>
      <c r="F217" s="234" t="s">
        <v>307</v>
      </c>
      <c r="G217" s="37"/>
      <c r="H217" s="37"/>
      <c r="I217" s="230"/>
      <c r="J217" s="37"/>
      <c r="K217" s="37"/>
      <c r="L217" s="41"/>
      <c r="M217" s="231"/>
      <c r="N217" s="232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159</v>
      </c>
      <c r="AU217" s="14" t="s">
        <v>89</v>
      </c>
    </row>
    <row r="218" s="2" customFormat="1" ht="16.5" customHeight="1">
      <c r="A218" s="35"/>
      <c r="B218" s="36"/>
      <c r="C218" s="215" t="s">
        <v>308</v>
      </c>
      <c r="D218" s="215" t="s">
        <v>151</v>
      </c>
      <c r="E218" s="216" t="s">
        <v>309</v>
      </c>
      <c r="F218" s="217" t="s">
        <v>310</v>
      </c>
      <c r="G218" s="218" t="s">
        <v>264</v>
      </c>
      <c r="H218" s="219">
        <v>15.225</v>
      </c>
      <c r="I218" s="220"/>
      <c r="J218" s="221">
        <f>ROUND(I218*H218,2)</f>
        <v>0</v>
      </c>
      <c r="K218" s="217" t="s">
        <v>155</v>
      </c>
      <c r="L218" s="41"/>
      <c r="M218" s="222" t="s">
        <v>1</v>
      </c>
      <c r="N218" s="223" t="s">
        <v>44</v>
      </c>
      <c r="O218" s="88"/>
      <c r="P218" s="224">
        <f>O218*H218</f>
        <v>0</v>
      </c>
      <c r="Q218" s="224">
        <v>0</v>
      </c>
      <c r="R218" s="224">
        <f>Q218*H218</f>
        <v>0</v>
      </c>
      <c r="S218" s="224">
        <v>0.0039399999999999999</v>
      </c>
      <c r="T218" s="225">
        <f>S218*H218</f>
        <v>0.059986499999999998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6" t="s">
        <v>199</v>
      </c>
      <c r="AT218" s="226" t="s">
        <v>151</v>
      </c>
      <c r="AU218" s="226" t="s">
        <v>89</v>
      </c>
      <c r="AY218" s="14" t="s">
        <v>149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4" t="s">
        <v>87</v>
      </c>
      <c r="BK218" s="227">
        <f>ROUND(I218*H218,2)</f>
        <v>0</v>
      </c>
      <c r="BL218" s="14" t="s">
        <v>199</v>
      </c>
      <c r="BM218" s="226" t="s">
        <v>311</v>
      </c>
    </row>
    <row r="219" s="2" customFormat="1">
      <c r="A219" s="35"/>
      <c r="B219" s="36"/>
      <c r="C219" s="37"/>
      <c r="D219" s="228" t="s">
        <v>157</v>
      </c>
      <c r="E219" s="37"/>
      <c r="F219" s="229" t="s">
        <v>312</v>
      </c>
      <c r="G219" s="37"/>
      <c r="H219" s="37"/>
      <c r="I219" s="230"/>
      <c r="J219" s="37"/>
      <c r="K219" s="37"/>
      <c r="L219" s="41"/>
      <c r="M219" s="231"/>
      <c r="N219" s="232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157</v>
      </c>
      <c r="AU219" s="14" t="s">
        <v>89</v>
      </c>
    </row>
    <row r="220" s="2" customFormat="1">
      <c r="A220" s="35"/>
      <c r="B220" s="36"/>
      <c r="C220" s="37"/>
      <c r="D220" s="233" t="s">
        <v>159</v>
      </c>
      <c r="E220" s="37"/>
      <c r="F220" s="234" t="s">
        <v>313</v>
      </c>
      <c r="G220" s="37"/>
      <c r="H220" s="37"/>
      <c r="I220" s="230"/>
      <c r="J220" s="37"/>
      <c r="K220" s="37"/>
      <c r="L220" s="41"/>
      <c r="M220" s="231"/>
      <c r="N220" s="232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159</v>
      </c>
      <c r="AU220" s="14" t="s">
        <v>89</v>
      </c>
    </row>
    <row r="221" s="12" customFormat="1" ht="22.8" customHeight="1">
      <c r="A221" s="12"/>
      <c r="B221" s="199"/>
      <c r="C221" s="200"/>
      <c r="D221" s="201" t="s">
        <v>78</v>
      </c>
      <c r="E221" s="213" t="s">
        <v>314</v>
      </c>
      <c r="F221" s="213" t="s">
        <v>315</v>
      </c>
      <c r="G221" s="200"/>
      <c r="H221" s="200"/>
      <c r="I221" s="203"/>
      <c r="J221" s="214">
        <f>BK221</f>
        <v>0</v>
      </c>
      <c r="K221" s="200"/>
      <c r="L221" s="205"/>
      <c r="M221" s="206"/>
      <c r="N221" s="207"/>
      <c r="O221" s="207"/>
      <c r="P221" s="208">
        <f>SUM(P222:P227)</f>
        <v>0</v>
      </c>
      <c r="Q221" s="207"/>
      <c r="R221" s="208">
        <f>SUM(R222:R227)</f>
        <v>0</v>
      </c>
      <c r="S221" s="207"/>
      <c r="T221" s="209">
        <f>SUM(T222:T227)</f>
        <v>0.49139999999999995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0" t="s">
        <v>89</v>
      </c>
      <c r="AT221" s="211" t="s">
        <v>78</v>
      </c>
      <c r="AU221" s="211" t="s">
        <v>87</v>
      </c>
      <c r="AY221" s="210" t="s">
        <v>149</v>
      </c>
      <c r="BK221" s="212">
        <f>SUM(BK222:BK227)</f>
        <v>0</v>
      </c>
    </row>
    <row r="222" s="2" customFormat="1" ht="16.5" customHeight="1">
      <c r="A222" s="35"/>
      <c r="B222" s="36"/>
      <c r="C222" s="215" t="s">
        <v>231</v>
      </c>
      <c r="D222" s="215" t="s">
        <v>151</v>
      </c>
      <c r="E222" s="216" t="s">
        <v>316</v>
      </c>
      <c r="F222" s="217" t="s">
        <v>317</v>
      </c>
      <c r="G222" s="218" t="s">
        <v>166</v>
      </c>
      <c r="H222" s="219">
        <v>27.300000000000001</v>
      </c>
      <c r="I222" s="220"/>
      <c r="J222" s="221">
        <f>ROUND(I222*H222,2)</f>
        <v>0</v>
      </c>
      <c r="K222" s="217" t="s">
        <v>155</v>
      </c>
      <c r="L222" s="41"/>
      <c r="M222" s="222" t="s">
        <v>1</v>
      </c>
      <c r="N222" s="223" t="s">
        <v>44</v>
      </c>
      <c r="O222" s="88"/>
      <c r="P222" s="224">
        <f>O222*H222</f>
        <v>0</v>
      </c>
      <c r="Q222" s="224">
        <v>0</v>
      </c>
      <c r="R222" s="224">
        <f>Q222*H222</f>
        <v>0</v>
      </c>
      <c r="S222" s="224">
        <v>0.017999999999999999</v>
      </c>
      <c r="T222" s="225">
        <f>S222*H222</f>
        <v>0.49139999999999995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6" t="s">
        <v>199</v>
      </c>
      <c r="AT222" s="226" t="s">
        <v>151</v>
      </c>
      <c r="AU222" s="226" t="s">
        <v>89</v>
      </c>
      <c r="AY222" s="14" t="s">
        <v>149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4" t="s">
        <v>87</v>
      </c>
      <c r="BK222" s="227">
        <f>ROUND(I222*H222,2)</f>
        <v>0</v>
      </c>
      <c r="BL222" s="14" t="s">
        <v>199</v>
      </c>
      <c r="BM222" s="226" t="s">
        <v>318</v>
      </c>
    </row>
    <row r="223" s="2" customFormat="1">
      <c r="A223" s="35"/>
      <c r="B223" s="36"/>
      <c r="C223" s="37"/>
      <c r="D223" s="228" t="s">
        <v>157</v>
      </c>
      <c r="E223" s="37"/>
      <c r="F223" s="229" t="s">
        <v>319</v>
      </c>
      <c r="G223" s="37"/>
      <c r="H223" s="37"/>
      <c r="I223" s="230"/>
      <c r="J223" s="37"/>
      <c r="K223" s="37"/>
      <c r="L223" s="41"/>
      <c r="M223" s="231"/>
      <c r="N223" s="232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157</v>
      </c>
      <c r="AU223" s="14" t="s">
        <v>89</v>
      </c>
    </row>
    <row r="224" s="2" customFormat="1">
      <c r="A224" s="35"/>
      <c r="B224" s="36"/>
      <c r="C224" s="37"/>
      <c r="D224" s="233" t="s">
        <v>159</v>
      </c>
      <c r="E224" s="37"/>
      <c r="F224" s="234" t="s">
        <v>320</v>
      </c>
      <c r="G224" s="37"/>
      <c r="H224" s="37"/>
      <c r="I224" s="230"/>
      <c r="J224" s="37"/>
      <c r="K224" s="37"/>
      <c r="L224" s="41"/>
      <c r="M224" s="231"/>
      <c r="N224" s="232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159</v>
      </c>
      <c r="AU224" s="14" t="s">
        <v>89</v>
      </c>
    </row>
    <row r="225" s="2" customFormat="1" ht="21.75" customHeight="1">
      <c r="A225" s="35"/>
      <c r="B225" s="36"/>
      <c r="C225" s="215" t="s">
        <v>321</v>
      </c>
      <c r="D225" s="215" t="s">
        <v>151</v>
      </c>
      <c r="E225" s="216" t="s">
        <v>322</v>
      </c>
      <c r="F225" s="217" t="s">
        <v>323</v>
      </c>
      <c r="G225" s="218" t="s">
        <v>280</v>
      </c>
      <c r="H225" s="219">
        <v>4</v>
      </c>
      <c r="I225" s="220"/>
      <c r="J225" s="221">
        <f>ROUND(I225*H225,2)</f>
        <v>0</v>
      </c>
      <c r="K225" s="217" t="s">
        <v>155</v>
      </c>
      <c r="L225" s="41"/>
      <c r="M225" s="222" t="s">
        <v>1</v>
      </c>
      <c r="N225" s="223" t="s">
        <v>44</v>
      </c>
      <c r="O225" s="88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6" t="s">
        <v>199</v>
      </c>
      <c r="AT225" s="226" t="s">
        <v>151</v>
      </c>
      <c r="AU225" s="226" t="s">
        <v>89</v>
      </c>
      <c r="AY225" s="14" t="s">
        <v>149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4" t="s">
        <v>87</v>
      </c>
      <c r="BK225" s="227">
        <f>ROUND(I225*H225,2)</f>
        <v>0</v>
      </c>
      <c r="BL225" s="14" t="s">
        <v>199</v>
      </c>
      <c r="BM225" s="226" t="s">
        <v>324</v>
      </c>
    </row>
    <row r="226" s="2" customFormat="1">
      <c r="A226" s="35"/>
      <c r="B226" s="36"/>
      <c r="C226" s="37"/>
      <c r="D226" s="228" t="s">
        <v>157</v>
      </c>
      <c r="E226" s="37"/>
      <c r="F226" s="229" t="s">
        <v>325</v>
      </c>
      <c r="G226" s="37"/>
      <c r="H226" s="37"/>
      <c r="I226" s="230"/>
      <c r="J226" s="37"/>
      <c r="K226" s="37"/>
      <c r="L226" s="41"/>
      <c r="M226" s="231"/>
      <c r="N226" s="232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157</v>
      </c>
      <c r="AU226" s="14" t="s">
        <v>89</v>
      </c>
    </row>
    <row r="227" s="2" customFormat="1">
      <c r="A227" s="35"/>
      <c r="B227" s="36"/>
      <c r="C227" s="37"/>
      <c r="D227" s="233" t="s">
        <v>159</v>
      </c>
      <c r="E227" s="37"/>
      <c r="F227" s="234" t="s">
        <v>326</v>
      </c>
      <c r="G227" s="37"/>
      <c r="H227" s="37"/>
      <c r="I227" s="230"/>
      <c r="J227" s="37"/>
      <c r="K227" s="37"/>
      <c r="L227" s="41"/>
      <c r="M227" s="236"/>
      <c r="N227" s="237"/>
      <c r="O227" s="238"/>
      <c r="P227" s="238"/>
      <c r="Q227" s="238"/>
      <c r="R227" s="238"/>
      <c r="S227" s="238"/>
      <c r="T227" s="23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159</v>
      </c>
      <c r="AU227" s="14" t="s">
        <v>89</v>
      </c>
    </row>
    <row r="228" s="2" customFormat="1" ht="6.96" customHeight="1">
      <c r="A228" s="35"/>
      <c r="B228" s="63"/>
      <c r="C228" s="64"/>
      <c r="D228" s="64"/>
      <c r="E228" s="64"/>
      <c r="F228" s="64"/>
      <c r="G228" s="64"/>
      <c r="H228" s="64"/>
      <c r="I228" s="64"/>
      <c r="J228" s="64"/>
      <c r="K228" s="64"/>
      <c r="L228" s="41"/>
      <c r="M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</row>
  </sheetData>
  <sheetProtection sheet="1" autoFilter="0" formatColumns="0" formatRows="0" objects="1" scenarios="1" spinCount="100000" saltValue="ZtCRZfmC++GAgQHYOcSJeeiid/R4KRkV7co/bp6pzBjafu7qYWWvlmDz1szZoFWcstYCwO2CDjZZaUland2GfQ==" hashValue="SgjNdfbFdOQwCYCwroEBAGK6P0E96GBKSBxmRE6wuNmD5+MPkGNJ+EfbSMlAD9ep1RosgbzVwQVc3LFL0wtMmg==" algorithmName="SHA-512" password="DDF9"/>
  <autoFilter ref="C127:K22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3" r:id="rId1" display="https://podminky.urs.cz/item/CS_URS_2023_02/129951121"/>
    <hyperlink ref="F137" r:id="rId2" display="https://podminky.urs.cz/item/CS_URS_2023_02/941211111"/>
    <hyperlink ref="F140" r:id="rId3" display="https://podminky.urs.cz/item/CS_URS_2023_02/941211211"/>
    <hyperlink ref="F143" r:id="rId4" display="https://podminky.urs.cz/item/CS_URS_2023_02/941211811"/>
    <hyperlink ref="F146" r:id="rId5" display="https://podminky.urs.cz/item/CS_URS_2023_02/961044111"/>
    <hyperlink ref="F149" r:id="rId6" display="https://podminky.urs.cz/item/CS_URS_2023_02/962032241"/>
    <hyperlink ref="F152" r:id="rId7" display="https://podminky.urs.cz/item/CS_URS_2023_02/962032314"/>
    <hyperlink ref="F155" r:id="rId8" display="https://podminky.urs.cz/item/CS_URS_2023_02/962081141"/>
    <hyperlink ref="F159" r:id="rId9" display="https://podminky.urs.cz/item/CS_URS_2023_02/963013530"/>
    <hyperlink ref="F162" r:id="rId10" display="https://podminky.urs.cz/item/CS_URS_2023_02/965081323"/>
    <hyperlink ref="F165" r:id="rId11" display="https://podminky.urs.cz/item/CS_URS_2023_02/965081523"/>
    <hyperlink ref="F169" r:id="rId12" display="https://podminky.urs.cz/item/CS_URS_2023_02/968062377"/>
    <hyperlink ref="F173" r:id="rId13" display="https://podminky.urs.cz/item/CS_URS_2023_02/997013111"/>
    <hyperlink ref="F176" r:id="rId14" display="https://podminky.urs.cz/item/CS_URS_2023_02/997013501"/>
    <hyperlink ref="F179" r:id="rId15" display="https://podminky.urs.cz/item/CS_URS_2023_02/997013509"/>
    <hyperlink ref="F182" r:id="rId16" display="https://podminky.urs.cz/item/CS_URS_2023_02/997013609"/>
    <hyperlink ref="F188" r:id="rId17" display="https://podminky.urs.cz/item/CS_URS_2023_02/711131811"/>
    <hyperlink ref="F192" r:id="rId18" display="https://podminky.urs.cz/item/CS_URS_2023_02/721171808"/>
    <hyperlink ref="F196" r:id="rId19" display="https://podminky.urs.cz/item/CS_URS_2023_02/722130801"/>
    <hyperlink ref="F200" r:id="rId20" display="https://podminky.urs.cz/item/CS_URS_2023_02/751398825"/>
    <hyperlink ref="F204" r:id="rId21" display="https://podminky.urs.cz/item/CS_URS_2023_02/751398825"/>
    <hyperlink ref="F209" r:id="rId22" display="https://podminky.urs.cz/item/CS_URS_2023_02/763135802"/>
    <hyperlink ref="F213" r:id="rId23" display="https://podminky.urs.cz/item/CS_URS_2023_02/764001841"/>
    <hyperlink ref="F217" r:id="rId24" display="https://podminky.urs.cz/item/CS_URS_2023_02/764004801"/>
    <hyperlink ref="F220" r:id="rId25" display="https://podminky.urs.cz/item/CS_URS_2023_02/764004861"/>
    <hyperlink ref="F224" r:id="rId26" display="https://podminky.urs.cz/item/CS_URS_2023_02/767132812"/>
    <hyperlink ref="F227" r:id="rId27" display="https://podminky.urs.cz/item/CS_URS_2023_02/76765184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89</v>
      </c>
    </row>
    <row r="4" s="1" customFormat="1" ht="24.96" customHeight="1">
      <c r="B4" s="17"/>
      <c r="D4" s="135" t="s">
        <v>114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CNC centrum a Svářečská škola v SOU NOvé Strašecí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327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2. 3. 2022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31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32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35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23.25" customHeight="1">
      <c r="A27" s="142"/>
      <c r="B27" s="143"/>
      <c r="C27" s="142"/>
      <c r="D27" s="142"/>
      <c r="E27" s="144" t="s">
        <v>38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39</v>
      </c>
      <c r="E30" s="35"/>
      <c r="F30" s="35"/>
      <c r="G30" s="35"/>
      <c r="H30" s="35"/>
      <c r="I30" s="35"/>
      <c r="J30" s="148">
        <f>ROUND(J144,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41</v>
      </c>
      <c r="G32" s="35"/>
      <c r="H32" s="35"/>
      <c r="I32" s="149" t="s">
        <v>40</v>
      </c>
      <c r="J32" s="149" t="s">
        <v>42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43</v>
      </c>
      <c r="E33" s="137" t="s">
        <v>44</v>
      </c>
      <c r="F33" s="151">
        <f>ROUND((SUM(BE144:BE796)),  2)</f>
        <v>0</v>
      </c>
      <c r="G33" s="35"/>
      <c r="H33" s="35"/>
      <c r="I33" s="152">
        <v>0.20999999999999999</v>
      </c>
      <c r="J33" s="151">
        <f>ROUND(((SUM(BE144:BE796))*I33),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45</v>
      </c>
      <c r="F34" s="151">
        <f>ROUND((SUM(BF144:BF796)),  2)</f>
        <v>0</v>
      </c>
      <c r="G34" s="35"/>
      <c r="H34" s="35"/>
      <c r="I34" s="152">
        <v>0.12</v>
      </c>
      <c r="J34" s="151">
        <f>ROUND(((SUM(BF144:BF796))*I34),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46</v>
      </c>
      <c r="F35" s="151">
        <f>ROUND((SUM(BG144:BG796)),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47</v>
      </c>
      <c r="F36" s="151">
        <f>ROUND((SUM(BH144:BH796)),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48</v>
      </c>
      <c r="F37" s="151">
        <f>ROUND((SUM(BI144:BI796)),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49</v>
      </c>
      <c r="E39" s="155"/>
      <c r="F39" s="155"/>
      <c r="G39" s="156" t="s">
        <v>50</v>
      </c>
      <c r="H39" s="157" t="s">
        <v>51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CNC centrum a Svářečská škola v SOU NOvé Strašecí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02 - Stavební úpravy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Sportovní 1135</v>
      </c>
      <c r="G89" s="37"/>
      <c r="H89" s="37"/>
      <c r="I89" s="29" t="s">
        <v>22</v>
      </c>
      <c r="J89" s="76" t="str">
        <f>IF(J12="","",J12)</f>
        <v>2. 3. 2022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54.4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>Studio PHX s.r.o.Ondříčkova 384/33, Praha 3 Žižkov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 xml:space="preserve">Ing. Jan Brožek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118</v>
      </c>
      <c r="D94" s="173"/>
      <c r="E94" s="173"/>
      <c r="F94" s="173"/>
      <c r="G94" s="173"/>
      <c r="H94" s="173"/>
      <c r="I94" s="173"/>
      <c r="J94" s="174" t="s">
        <v>119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120</v>
      </c>
      <c r="D96" s="37"/>
      <c r="E96" s="37"/>
      <c r="F96" s="37"/>
      <c r="G96" s="37"/>
      <c r="H96" s="37"/>
      <c r="I96" s="37"/>
      <c r="J96" s="107">
        <f>J144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76"/>
      <c r="C97" s="177"/>
      <c r="D97" s="178" t="s">
        <v>122</v>
      </c>
      <c r="E97" s="179"/>
      <c r="F97" s="179"/>
      <c r="G97" s="179"/>
      <c r="H97" s="179"/>
      <c r="I97" s="179"/>
      <c r="J97" s="180">
        <f>J145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123</v>
      </c>
      <c r="E98" s="185"/>
      <c r="F98" s="185"/>
      <c r="G98" s="185"/>
      <c r="H98" s="185"/>
      <c r="I98" s="185"/>
      <c r="J98" s="186">
        <f>J146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328</v>
      </c>
      <c r="E99" s="185"/>
      <c r="F99" s="185"/>
      <c r="G99" s="185"/>
      <c r="H99" s="185"/>
      <c r="I99" s="185"/>
      <c r="J99" s="186">
        <f>J172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329</v>
      </c>
      <c r="E100" s="185"/>
      <c r="F100" s="185"/>
      <c r="G100" s="185"/>
      <c r="H100" s="185"/>
      <c r="I100" s="185"/>
      <c r="J100" s="186">
        <f>J198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330</v>
      </c>
      <c r="E101" s="185"/>
      <c r="F101" s="185"/>
      <c r="G101" s="185"/>
      <c r="H101" s="185"/>
      <c r="I101" s="185"/>
      <c r="J101" s="186">
        <f>J239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331</v>
      </c>
      <c r="E102" s="185"/>
      <c r="F102" s="185"/>
      <c r="G102" s="185"/>
      <c r="H102" s="185"/>
      <c r="I102" s="185"/>
      <c r="J102" s="186">
        <f>J252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124</v>
      </c>
      <c r="E103" s="185"/>
      <c r="F103" s="185"/>
      <c r="G103" s="185"/>
      <c r="H103" s="185"/>
      <c r="I103" s="185"/>
      <c r="J103" s="186">
        <f>J329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332</v>
      </c>
      <c r="E104" s="185"/>
      <c r="F104" s="185"/>
      <c r="G104" s="185"/>
      <c r="H104" s="185"/>
      <c r="I104" s="185"/>
      <c r="J104" s="186">
        <f>J361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6"/>
      <c r="C105" s="177"/>
      <c r="D105" s="178" t="s">
        <v>126</v>
      </c>
      <c r="E105" s="179"/>
      <c r="F105" s="179"/>
      <c r="G105" s="179"/>
      <c r="H105" s="179"/>
      <c r="I105" s="179"/>
      <c r="J105" s="180">
        <f>J365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2"/>
      <c r="C106" s="183"/>
      <c r="D106" s="184" t="s">
        <v>127</v>
      </c>
      <c r="E106" s="185"/>
      <c r="F106" s="185"/>
      <c r="G106" s="185"/>
      <c r="H106" s="185"/>
      <c r="I106" s="185"/>
      <c r="J106" s="186">
        <f>J366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333</v>
      </c>
      <c r="E107" s="185"/>
      <c r="F107" s="185"/>
      <c r="G107" s="185"/>
      <c r="H107" s="185"/>
      <c r="I107" s="185"/>
      <c r="J107" s="186">
        <f>J405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334</v>
      </c>
      <c r="E108" s="185"/>
      <c r="F108" s="185"/>
      <c r="G108" s="185"/>
      <c r="H108" s="185"/>
      <c r="I108" s="185"/>
      <c r="J108" s="186">
        <f>J418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335</v>
      </c>
      <c r="E109" s="185"/>
      <c r="F109" s="185"/>
      <c r="G109" s="185"/>
      <c r="H109" s="185"/>
      <c r="I109" s="185"/>
      <c r="J109" s="186">
        <f>J450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336</v>
      </c>
      <c r="E110" s="185"/>
      <c r="F110" s="185"/>
      <c r="G110" s="185"/>
      <c r="H110" s="185"/>
      <c r="I110" s="185"/>
      <c r="J110" s="186">
        <f>J454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337</v>
      </c>
      <c r="E111" s="185"/>
      <c r="F111" s="185"/>
      <c r="G111" s="185"/>
      <c r="H111" s="185"/>
      <c r="I111" s="185"/>
      <c r="J111" s="186">
        <f>J457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2"/>
      <c r="C112" s="183"/>
      <c r="D112" s="184" t="s">
        <v>130</v>
      </c>
      <c r="E112" s="185"/>
      <c r="F112" s="185"/>
      <c r="G112" s="185"/>
      <c r="H112" s="185"/>
      <c r="I112" s="185"/>
      <c r="J112" s="186">
        <f>J462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338</v>
      </c>
      <c r="E113" s="185"/>
      <c r="F113" s="185"/>
      <c r="G113" s="185"/>
      <c r="H113" s="185"/>
      <c r="I113" s="185"/>
      <c r="J113" s="186">
        <f>J475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2"/>
      <c r="C114" s="183"/>
      <c r="D114" s="184" t="s">
        <v>131</v>
      </c>
      <c r="E114" s="185"/>
      <c r="F114" s="185"/>
      <c r="G114" s="185"/>
      <c r="H114" s="185"/>
      <c r="I114" s="185"/>
      <c r="J114" s="186">
        <f>J484</f>
        <v>0</v>
      </c>
      <c r="K114" s="183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2"/>
      <c r="C115" s="183"/>
      <c r="D115" s="184" t="s">
        <v>132</v>
      </c>
      <c r="E115" s="185"/>
      <c r="F115" s="185"/>
      <c r="G115" s="185"/>
      <c r="H115" s="185"/>
      <c r="I115" s="185"/>
      <c r="J115" s="186">
        <f>J515</f>
        <v>0</v>
      </c>
      <c r="K115" s="183"/>
      <c r="L115" s="18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2"/>
      <c r="C116" s="183"/>
      <c r="D116" s="184" t="s">
        <v>339</v>
      </c>
      <c r="E116" s="185"/>
      <c r="F116" s="185"/>
      <c r="G116" s="185"/>
      <c r="H116" s="185"/>
      <c r="I116" s="185"/>
      <c r="J116" s="186">
        <f>J528</f>
        <v>0</v>
      </c>
      <c r="K116" s="183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2"/>
      <c r="C117" s="183"/>
      <c r="D117" s="184" t="s">
        <v>340</v>
      </c>
      <c r="E117" s="185"/>
      <c r="F117" s="185"/>
      <c r="G117" s="185"/>
      <c r="H117" s="185"/>
      <c r="I117" s="185"/>
      <c r="J117" s="186">
        <f>J549</f>
        <v>0</v>
      </c>
      <c r="K117" s="183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2"/>
      <c r="C118" s="183"/>
      <c r="D118" s="184" t="s">
        <v>133</v>
      </c>
      <c r="E118" s="185"/>
      <c r="F118" s="185"/>
      <c r="G118" s="185"/>
      <c r="H118" s="185"/>
      <c r="I118" s="185"/>
      <c r="J118" s="186">
        <f>J607</f>
        <v>0</v>
      </c>
      <c r="K118" s="183"/>
      <c r="L118" s="18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2"/>
      <c r="C119" s="183"/>
      <c r="D119" s="184" t="s">
        <v>341</v>
      </c>
      <c r="E119" s="185"/>
      <c r="F119" s="185"/>
      <c r="G119" s="185"/>
      <c r="H119" s="185"/>
      <c r="I119" s="185"/>
      <c r="J119" s="186">
        <f>J716</f>
        <v>0</v>
      </c>
      <c r="K119" s="183"/>
      <c r="L119" s="18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2"/>
      <c r="C120" s="183"/>
      <c r="D120" s="184" t="s">
        <v>342</v>
      </c>
      <c r="E120" s="185"/>
      <c r="F120" s="185"/>
      <c r="G120" s="185"/>
      <c r="H120" s="185"/>
      <c r="I120" s="185"/>
      <c r="J120" s="186">
        <f>J744</f>
        <v>0</v>
      </c>
      <c r="K120" s="183"/>
      <c r="L120" s="18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2"/>
      <c r="C121" s="183"/>
      <c r="D121" s="184" t="s">
        <v>343</v>
      </c>
      <c r="E121" s="185"/>
      <c r="F121" s="185"/>
      <c r="G121" s="185"/>
      <c r="H121" s="185"/>
      <c r="I121" s="185"/>
      <c r="J121" s="186">
        <f>J756</f>
        <v>0</v>
      </c>
      <c r="K121" s="183"/>
      <c r="L121" s="18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2"/>
      <c r="C122" s="183"/>
      <c r="D122" s="184" t="s">
        <v>344</v>
      </c>
      <c r="E122" s="185"/>
      <c r="F122" s="185"/>
      <c r="G122" s="185"/>
      <c r="H122" s="185"/>
      <c r="I122" s="185"/>
      <c r="J122" s="186">
        <f>J769</f>
        <v>0</v>
      </c>
      <c r="K122" s="183"/>
      <c r="L122" s="18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2"/>
      <c r="C123" s="183"/>
      <c r="D123" s="184" t="s">
        <v>345</v>
      </c>
      <c r="E123" s="185"/>
      <c r="F123" s="185"/>
      <c r="G123" s="185"/>
      <c r="H123" s="185"/>
      <c r="I123" s="185"/>
      <c r="J123" s="186">
        <f>J776</f>
        <v>0</v>
      </c>
      <c r="K123" s="183"/>
      <c r="L123" s="18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2"/>
      <c r="C124" s="183"/>
      <c r="D124" s="184" t="s">
        <v>346</v>
      </c>
      <c r="E124" s="185"/>
      <c r="F124" s="185"/>
      <c r="G124" s="185"/>
      <c r="H124" s="185"/>
      <c r="I124" s="185"/>
      <c r="J124" s="186">
        <f>J787</f>
        <v>0</v>
      </c>
      <c r="K124" s="183"/>
      <c r="L124" s="187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63"/>
      <c r="C126" s="64"/>
      <c r="D126" s="64"/>
      <c r="E126" s="64"/>
      <c r="F126" s="64"/>
      <c r="G126" s="64"/>
      <c r="H126" s="64"/>
      <c r="I126" s="64"/>
      <c r="J126" s="64"/>
      <c r="K126" s="64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30" s="2" customFormat="1" ht="6.96" customHeight="1">
      <c r="A130" s="35"/>
      <c r="B130" s="65"/>
      <c r="C130" s="66"/>
      <c r="D130" s="66"/>
      <c r="E130" s="66"/>
      <c r="F130" s="66"/>
      <c r="G130" s="66"/>
      <c r="H130" s="66"/>
      <c r="I130" s="66"/>
      <c r="J130" s="66"/>
      <c r="K130" s="66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24.96" customHeight="1">
      <c r="A131" s="35"/>
      <c r="B131" s="36"/>
      <c r="C131" s="20" t="s">
        <v>134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6.96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2" customHeight="1">
      <c r="A133" s="35"/>
      <c r="B133" s="36"/>
      <c r="C133" s="29" t="s">
        <v>16</v>
      </c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6.5" customHeight="1">
      <c r="A134" s="35"/>
      <c r="B134" s="36"/>
      <c r="C134" s="37"/>
      <c r="D134" s="37"/>
      <c r="E134" s="171" t="str">
        <f>E7</f>
        <v>CNC centrum a Svářečská škola v SOU NOvé Strašecí</v>
      </c>
      <c r="F134" s="29"/>
      <c r="G134" s="29"/>
      <c r="H134" s="29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115</v>
      </c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6.5" customHeight="1">
      <c r="A136" s="35"/>
      <c r="B136" s="36"/>
      <c r="C136" s="37"/>
      <c r="D136" s="37"/>
      <c r="E136" s="73" t="str">
        <f>E9</f>
        <v>02 - Stavební úpravy</v>
      </c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2" customHeight="1">
      <c r="A138" s="35"/>
      <c r="B138" s="36"/>
      <c r="C138" s="29" t="s">
        <v>20</v>
      </c>
      <c r="D138" s="37"/>
      <c r="E138" s="37"/>
      <c r="F138" s="24" t="str">
        <f>F12</f>
        <v>Sportovní 1135</v>
      </c>
      <c r="G138" s="37"/>
      <c r="H138" s="37"/>
      <c r="I138" s="29" t="s">
        <v>22</v>
      </c>
      <c r="J138" s="76" t="str">
        <f>IF(J12="","",J12)</f>
        <v>2. 3. 2022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6.96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54.45" customHeight="1">
      <c r="A140" s="35"/>
      <c r="B140" s="36"/>
      <c r="C140" s="29" t="s">
        <v>24</v>
      </c>
      <c r="D140" s="37"/>
      <c r="E140" s="37"/>
      <c r="F140" s="24" t="str">
        <f>E15</f>
        <v xml:space="preserve"> </v>
      </c>
      <c r="G140" s="37"/>
      <c r="H140" s="37"/>
      <c r="I140" s="29" t="s">
        <v>30</v>
      </c>
      <c r="J140" s="33" t="str">
        <f>E21</f>
        <v>Studio PHX s.r.o.Ondříčkova 384/33, Praha 3 Žižkov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5.15" customHeight="1">
      <c r="A141" s="35"/>
      <c r="B141" s="36"/>
      <c r="C141" s="29" t="s">
        <v>28</v>
      </c>
      <c r="D141" s="37"/>
      <c r="E141" s="37"/>
      <c r="F141" s="24" t="str">
        <f>IF(E18="","",E18)</f>
        <v>Vyplň údaj</v>
      </c>
      <c r="G141" s="37"/>
      <c r="H141" s="37"/>
      <c r="I141" s="29" t="s">
        <v>34</v>
      </c>
      <c r="J141" s="33" t="str">
        <f>E24</f>
        <v xml:space="preserve">Ing. Jan Brožek </v>
      </c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10.32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11" customFormat="1" ht="29.28" customHeight="1">
      <c r="A143" s="188"/>
      <c r="B143" s="189"/>
      <c r="C143" s="190" t="s">
        <v>135</v>
      </c>
      <c r="D143" s="191" t="s">
        <v>64</v>
      </c>
      <c r="E143" s="191" t="s">
        <v>60</v>
      </c>
      <c r="F143" s="191" t="s">
        <v>61</v>
      </c>
      <c r="G143" s="191" t="s">
        <v>136</v>
      </c>
      <c r="H143" s="191" t="s">
        <v>137</v>
      </c>
      <c r="I143" s="191" t="s">
        <v>138</v>
      </c>
      <c r="J143" s="191" t="s">
        <v>119</v>
      </c>
      <c r="K143" s="192" t="s">
        <v>139</v>
      </c>
      <c r="L143" s="193"/>
      <c r="M143" s="97" t="s">
        <v>1</v>
      </c>
      <c r="N143" s="98" t="s">
        <v>43</v>
      </c>
      <c r="O143" s="98" t="s">
        <v>140</v>
      </c>
      <c r="P143" s="98" t="s">
        <v>141</v>
      </c>
      <c r="Q143" s="98" t="s">
        <v>142</v>
      </c>
      <c r="R143" s="98" t="s">
        <v>143</v>
      </c>
      <c r="S143" s="98" t="s">
        <v>144</v>
      </c>
      <c r="T143" s="99" t="s">
        <v>145</v>
      </c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</row>
    <row r="144" s="2" customFormat="1" ht="22.8" customHeight="1">
      <c r="A144" s="35"/>
      <c r="B144" s="36"/>
      <c r="C144" s="104" t="s">
        <v>146</v>
      </c>
      <c r="D144" s="37"/>
      <c r="E144" s="37"/>
      <c r="F144" s="37"/>
      <c r="G144" s="37"/>
      <c r="H144" s="37"/>
      <c r="I144" s="37"/>
      <c r="J144" s="194">
        <f>BK144</f>
        <v>0</v>
      </c>
      <c r="K144" s="37"/>
      <c r="L144" s="41"/>
      <c r="M144" s="100"/>
      <c r="N144" s="195"/>
      <c r="O144" s="101"/>
      <c r="P144" s="196">
        <f>P145+P365</f>
        <v>0</v>
      </c>
      <c r="Q144" s="101"/>
      <c r="R144" s="196">
        <f>R145+R365</f>
        <v>295.69721885000001</v>
      </c>
      <c r="S144" s="101"/>
      <c r="T144" s="197">
        <f>T145+T365</f>
        <v>1.921171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78</v>
      </c>
      <c r="AU144" s="14" t="s">
        <v>121</v>
      </c>
      <c r="BK144" s="198">
        <f>BK145+BK365</f>
        <v>0</v>
      </c>
    </row>
    <row r="145" s="12" customFormat="1" ht="25.92" customHeight="1">
      <c r="A145" s="12"/>
      <c r="B145" s="199"/>
      <c r="C145" s="200"/>
      <c r="D145" s="201" t="s">
        <v>78</v>
      </c>
      <c r="E145" s="202" t="s">
        <v>147</v>
      </c>
      <c r="F145" s="202" t="s">
        <v>148</v>
      </c>
      <c r="G145" s="200"/>
      <c r="H145" s="200"/>
      <c r="I145" s="203"/>
      <c r="J145" s="204">
        <f>BK145</f>
        <v>0</v>
      </c>
      <c r="K145" s="200"/>
      <c r="L145" s="205"/>
      <c r="M145" s="206"/>
      <c r="N145" s="207"/>
      <c r="O145" s="207"/>
      <c r="P145" s="208">
        <f>P146+P172+P198+P239+P252+P329+P361</f>
        <v>0</v>
      </c>
      <c r="Q145" s="207"/>
      <c r="R145" s="208">
        <f>R146+R172+R198+R239+R252+R329+R361</f>
        <v>282.08066898999999</v>
      </c>
      <c r="S145" s="207"/>
      <c r="T145" s="209">
        <f>T146+T172+T198+T239+T252+T329+T361</f>
        <v>1.856671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87</v>
      </c>
      <c r="AT145" s="211" t="s">
        <v>78</v>
      </c>
      <c r="AU145" s="211" t="s">
        <v>79</v>
      </c>
      <c r="AY145" s="210" t="s">
        <v>149</v>
      </c>
      <c r="BK145" s="212">
        <f>BK146+BK172+BK198+BK239+BK252+BK329+BK361</f>
        <v>0</v>
      </c>
    </row>
    <row r="146" s="12" customFormat="1" ht="22.8" customHeight="1">
      <c r="A146" s="12"/>
      <c r="B146" s="199"/>
      <c r="C146" s="200"/>
      <c r="D146" s="201" t="s">
        <v>78</v>
      </c>
      <c r="E146" s="213" t="s">
        <v>87</v>
      </c>
      <c r="F146" s="213" t="s">
        <v>150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SUM(P147:P171)</f>
        <v>0</v>
      </c>
      <c r="Q146" s="207"/>
      <c r="R146" s="208">
        <f>SUM(R147:R171)</f>
        <v>0</v>
      </c>
      <c r="S146" s="207"/>
      <c r="T146" s="209">
        <f>SUM(T147:T171)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87</v>
      </c>
      <c r="AT146" s="211" t="s">
        <v>78</v>
      </c>
      <c r="AU146" s="211" t="s">
        <v>87</v>
      </c>
      <c r="AY146" s="210" t="s">
        <v>149</v>
      </c>
      <c r="BK146" s="212">
        <f>SUM(BK147:BK171)</f>
        <v>0</v>
      </c>
    </row>
    <row r="147" s="2" customFormat="1" ht="37.8" customHeight="1">
      <c r="A147" s="35"/>
      <c r="B147" s="36"/>
      <c r="C147" s="215" t="s">
        <v>87</v>
      </c>
      <c r="D147" s="215" t="s">
        <v>151</v>
      </c>
      <c r="E147" s="216" t="s">
        <v>347</v>
      </c>
      <c r="F147" s="217" t="s">
        <v>348</v>
      </c>
      <c r="G147" s="218" t="s">
        <v>154</v>
      </c>
      <c r="H147" s="219">
        <v>64.244</v>
      </c>
      <c r="I147" s="220"/>
      <c r="J147" s="221">
        <f>ROUND(I147*H147,2)</f>
        <v>0</v>
      </c>
      <c r="K147" s="217" t="s">
        <v>155</v>
      </c>
      <c r="L147" s="41"/>
      <c r="M147" s="222" t="s">
        <v>1</v>
      </c>
      <c r="N147" s="223" t="s">
        <v>44</v>
      </c>
      <c r="O147" s="88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6" t="s">
        <v>156</v>
      </c>
      <c r="AT147" s="226" t="s">
        <v>151</v>
      </c>
      <c r="AU147" s="226" t="s">
        <v>89</v>
      </c>
      <c r="AY147" s="14" t="s">
        <v>149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4" t="s">
        <v>87</v>
      </c>
      <c r="BK147" s="227">
        <f>ROUND(I147*H147,2)</f>
        <v>0</v>
      </c>
      <c r="BL147" s="14" t="s">
        <v>156</v>
      </c>
      <c r="BM147" s="226" t="s">
        <v>89</v>
      </c>
    </row>
    <row r="148" s="2" customFormat="1">
      <c r="A148" s="35"/>
      <c r="B148" s="36"/>
      <c r="C148" s="37"/>
      <c r="D148" s="228" t="s">
        <v>157</v>
      </c>
      <c r="E148" s="37"/>
      <c r="F148" s="229" t="s">
        <v>349</v>
      </c>
      <c r="G148" s="37"/>
      <c r="H148" s="37"/>
      <c r="I148" s="230"/>
      <c r="J148" s="37"/>
      <c r="K148" s="37"/>
      <c r="L148" s="41"/>
      <c r="M148" s="231"/>
      <c r="N148" s="232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157</v>
      </c>
      <c r="AU148" s="14" t="s">
        <v>89</v>
      </c>
    </row>
    <row r="149" s="2" customFormat="1">
      <c r="A149" s="35"/>
      <c r="B149" s="36"/>
      <c r="C149" s="37"/>
      <c r="D149" s="233" t="s">
        <v>159</v>
      </c>
      <c r="E149" s="37"/>
      <c r="F149" s="234" t="s">
        <v>350</v>
      </c>
      <c r="G149" s="37"/>
      <c r="H149" s="37"/>
      <c r="I149" s="230"/>
      <c r="J149" s="37"/>
      <c r="K149" s="37"/>
      <c r="L149" s="41"/>
      <c r="M149" s="231"/>
      <c r="N149" s="232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159</v>
      </c>
      <c r="AU149" s="14" t="s">
        <v>89</v>
      </c>
    </row>
    <row r="150" s="2" customFormat="1">
      <c r="A150" s="35"/>
      <c r="B150" s="36"/>
      <c r="C150" s="37"/>
      <c r="D150" s="228" t="s">
        <v>202</v>
      </c>
      <c r="E150" s="37"/>
      <c r="F150" s="235" t="s">
        <v>351</v>
      </c>
      <c r="G150" s="37"/>
      <c r="H150" s="37"/>
      <c r="I150" s="230"/>
      <c r="J150" s="37"/>
      <c r="K150" s="37"/>
      <c r="L150" s="41"/>
      <c r="M150" s="231"/>
      <c r="N150" s="232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202</v>
      </c>
      <c r="AU150" s="14" t="s">
        <v>89</v>
      </c>
    </row>
    <row r="151" s="2" customFormat="1" ht="33" customHeight="1">
      <c r="A151" s="35"/>
      <c r="B151" s="36"/>
      <c r="C151" s="215" t="s">
        <v>89</v>
      </c>
      <c r="D151" s="215" t="s">
        <v>151</v>
      </c>
      <c r="E151" s="216" t="s">
        <v>352</v>
      </c>
      <c r="F151" s="217" t="s">
        <v>353</v>
      </c>
      <c r="G151" s="218" t="s">
        <v>154</v>
      </c>
      <c r="H151" s="219">
        <v>116.23</v>
      </c>
      <c r="I151" s="220"/>
      <c r="J151" s="221">
        <f>ROUND(I151*H151,2)</f>
        <v>0</v>
      </c>
      <c r="K151" s="217" t="s">
        <v>155</v>
      </c>
      <c r="L151" s="41"/>
      <c r="M151" s="222" t="s">
        <v>1</v>
      </c>
      <c r="N151" s="223" t="s">
        <v>44</v>
      </c>
      <c r="O151" s="88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6" t="s">
        <v>156</v>
      </c>
      <c r="AT151" s="226" t="s">
        <v>151</v>
      </c>
      <c r="AU151" s="226" t="s">
        <v>89</v>
      </c>
      <c r="AY151" s="14" t="s">
        <v>149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4" t="s">
        <v>87</v>
      </c>
      <c r="BK151" s="227">
        <f>ROUND(I151*H151,2)</f>
        <v>0</v>
      </c>
      <c r="BL151" s="14" t="s">
        <v>156</v>
      </c>
      <c r="BM151" s="226" t="s">
        <v>156</v>
      </c>
    </row>
    <row r="152" s="2" customFormat="1">
      <c r="A152" s="35"/>
      <c r="B152" s="36"/>
      <c r="C152" s="37"/>
      <c r="D152" s="228" t="s">
        <v>157</v>
      </c>
      <c r="E152" s="37"/>
      <c r="F152" s="229" t="s">
        <v>354</v>
      </c>
      <c r="G152" s="37"/>
      <c r="H152" s="37"/>
      <c r="I152" s="230"/>
      <c r="J152" s="37"/>
      <c r="K152" s="37"/>
      <c r="L152" s="41"/>
      <c r="M152" s="231"/>
      <c r="N152" s="232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157</v>
      </c>
      <c r="AU152" s="14" t="s">
        <v>89</v>
      </c>
    </row>
    <row r="153" s="2" customFormat="1">
      <c r="A153" s="35"/>
      <c r="B153" s="36"/>
      <c r="C153" s="37"/>
      <c r="D153" s="233" t="s">
        <v>159</v>
      </c>
      <c r="E153" s="37"/>
      <c r="F153" s="234" t="s">
        <v>355</v>
      </c>
      <c r="G153" s="37"/>
      <c r="H153" s="37"/>
      <c r="I153" s="230"/>
      <c r="J153" s="37"/>
      <c r="K153" s="37"/>
      <c r="L153" s="41"/>
      <c r="M153" s="231"/>
      <c r="N153" s="232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159</v>
      </c>
      <c r="AU153" s="14" t="s">
        <v>89</v>
      </c>
    </row>
    <row r="154" s="2" customFormat="1" ht="33" customHeight="1">
      <c r="A154" s="35"/>
      <c r="B154" s="36"/>
      <c r="C154" s="215" t="s">
        <v>356</v>
      </c>
      <c r="D154" s="215" t="s">
        <v>151</v>
      </c>
      <c r="E154" s="216" t="s">
        <v>357</v>
      </c>
      <c r="F154" s="217" t="s">
        <v>358</v>
      </c>
      <c r="G154" s="218" t="s">
        <v>154</v>
      </c>
      <c r="H154" s="219">
        <v>117.75100000000001</v>
      </c>
      <c r="I154" s="220"/>
      <c r="J154" s="221">
        <f>ROUND(I154*H154,2)</f>
        <v>0</v>
      </c>
      <c r="K154" s="217" t="s">
        <v>155</v>
      </c>
      <c r="L154" s="41"/>
      <c r="M154" s="222" t="s">
        <v>1</v>
      </c>
      <c r="N154" s="223" t="s">
        <v>44</v>
      </c>
      <c r="O154" s="88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6" t="s">
        <v>156</v>
      </c>
      <c r="AT154" s="226" t="s">
        <v>151</v>
      </c>
      <c r="AU154" s="226" t="s">
        <v>89</v>
      </c>
      <c r="AY154" s="14" t="s">
        <v>149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4" t="s">
        <v>87</v>
      </c>
      <c r="BK154" s="227">
        <f>ROUND(I154*H154,2)</f>
        <v>0</v>
      </c>
      <c r="BL154" s="14" t="s">
        <v>156</v>
      </c>
      <c r="BM154" s="226" t="s">
        <v>172</v>
      </c>
    </row>
    <row r="155" s="2" customFormat="1">
      <c r="A155" s="35"/>
      <c r="B155" s="36"/>
      <c r="C155" s="37"/>
      <c r="D155" s="228" t="s">
        <v>157</v>
      </c>
      <c r="E155" s="37"/>
      <c r="F155" s="229" t="s">
        <v>359</v>
      </c>
      <c r="G155" s="37"/>
      <c r="H155" s="37"/>
      <c r="I155" s="230"/>
      <c r="J155" s="37"/>
      <c r="K155" s="37"/>
      <c r="L155" s="41"/>
      <c r="M155" s="231"/>
      <c r="N155" s="232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157</v>
      </c>
      <c r="AU155" s="14" t="s">
        <v>89</v>
      </c>
    </row>
    <row r="156" s="2" customFormat="1">
      <c r="A156" s="35"/>
      <c r="B156" s="36"/>
      <c r="C156" s="37"/>
      <c r="D156" s="233" t="s">
        <v>159</v>
      </c>
      <c r="E156" s="37"/>
      <c r="F156" s="234" t="s">
        <v>360</v>
      </c>
      <c r="G156" s="37"/>
      <c r="H156" s="37"/>
      <c r="I156" s="230"/>
      <c r="J156" s="37"/>
      <c r="K156" s="37"/>
      <c r="L156" s="41"/>
      <c r="M156" s="231"/>
      <c r="N156" s="232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159</v>
      </c>
      <c r="AU156" s="14" t="s">
        <v>89</v>
      </c>
    </row>
    <row r="157" s="2" customFormat="1" ht="24.15" customHeight="1">
      <c r="A157" s="35"/>
      <c r="B157" s="36"/>
      <c r="C157" s="215" t="s">
        <v>156</v>
      </c>
      <c r="D157" s="215" t="s">
        <v>151</v>
      </c>
      <c r="E157" s="216" t="s">
        <v>361</v>
      </c>
      <c r="F157" s="217" t="s">
        <v>362</v>
      </c>
      <c r="G157" s="218" t="s">
        <v>230</v>
      </c>
      <c r="H157" s="219">
        <v>211.952</v>
      </c>
      <c r="I157" s="220"/>
      <c r="J157" s="221">
        <f>ROUND(I157*H157,2)</f>
        <v>0</v>
      </c>
      <c r="K157" s="217" t="s">
        <v>155</v>
      </c>
      <c r="L157" s="41"/>
      <c r="M157" s="222" t="s">
        <v>1</v>
      </c>
      <c r="N157" s="223" t="s">
        <v>44</v>
      </c>
      <c r="O157" s="88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6" t="s">
        <v>156</v>
      </c>
      <c r="AT157" s="226" t="s">
        <v>151</v>
      </c>
      <c r="AU157" s="226" t="s">
        <v>89</v>
      </c>
      <c r="AY157" s="14" t="s">
        <v>149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4" t="s">
        <v>87</v>
      </c>
      <c r="BK157" s="227">
        <f>ROUND(I157*H157,2)</f>
        <v>0</v>
      </c>
      <c r="BL157" s="14" t="s">
        <v>156</v>
      </c>
      <c r="BM157" s="226" t="s">
        <v>178</v>
      </c>
    </row>
    <row r="158" s="2" customFormat="1">
      <c r="A158" s="35"/>
      <c r="B158" s="36"/>
      <c r="C158" s="37"/>
      <c r="D158" s="228" t="s">
        <v>157</v>
      </c>
      <c r="E158" s="37"/>
      <c r="F158" s="229" t="s">
        <v>363</v>
      </c>
      <c r="G158" s="37"/>
      <c r="H158" s="37"/>
      <c r="I158" s="230"/>
      <c r="J158" s="37"/>
      <c r="K158" s="37"/>
      <c r="L158" s="41"/>
      <c r="M158" s="231"/>
      <c r="N158" s="232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157</v>
      </c>
      <c r="AU158" s="14" t="s">
        <v>89</v>
      </c>
    </row>
    <row r="159" s="2" customFormat="1">
      <c r="A159" s="35"/>
      <c r="B159" s="36"/>
      <c r="C159" s="37"/>
      <c r="D159" s="233" t="s">
        <v>159</v>
      </c>
      <c r="E159" s="37"/>
      <c r="F159" s="234" t="s">
        <v>364</v>
      </c>
      <c r="G159" s="37"/>
      <c r="H159" s="37"/>
      <c r="I159" s="230"/>
      <c r="J159" s="37"/>
      <c r="K159" s="37"/>
      <c r="L159" s="41"/>
      <c r="M159" s="231"/>
      <c r="N159" s="232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159</v>
      </c>
      <c r="AU159" s="14" t="s">
        <v>89</v>
      </c>
    </row>
    <row r="160" s="2" customFormat="1" ht="16.5" customHeight="1">
      <c r="A160" s="35"/>
      <c r="B160" s="36"/>
      <c r="C160" s="215" t="s">
        <v>181</v>
      </c>
      <c r="D160" s="215" t="s">
        <v>151</v>
      </c>
      <c r="E160" s="216" t="s">
        <v>365</v>
      </c>
      <c r="F160" s="217" t="s">
        <v>366</v>
      </c>
      <c r="G160" s="218" t="s">
        <v>154</v>
      </c>
      <c r="H160" s="219">
        <v>117.75100000000001</v>
      </c>
      <c r="I160" s="220"/>
      <c r="J160" s="221">
        <f>ROUND(I160*H160,2)</f>
        <v>0</v>
      </c>
      <c r="K160" s="217" t="s">
        <v>155</v>
      </c>
      <c r="L160" s="41"/>
      <c r="M160" s="222" t="s">
        <v>1</v>
      </c>
      <c r="N160" s="223" t="s">
        <v>44</v>
      </c>
      <c r="O160" s="88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6" t="s">
        <v>156</v>
      </c>
      <c r="AT160" s="226" t="s">
        <v>151</v>
      </c>
      <c r="AU160" s="226" t="s">
        <v>89</v>
      </c>
      <c r="AY160" s="14" t="s">
        <v>149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4" t="s">
        <v>87</v>
      </c>
      <c r="BK160" s="227">
        <f>ROUND(I160*H160,2)</f>
        <v>0</v>
      </c>
      <c r="BL160" s="14" t="s">
        <v>156</v>
      </c>
      <c r="BM160" s="226" t="s">
        <v>184</v>
      </c>
    </row>
    <row r="161" s="2" customFormat="1">
      <c r="A161" s="35"/>
      <c r="B161" s="36"/>
      <c r="C161" s="37"/>
      <c r="D161" s="228" t="s">
        <v>157</v>
      </c>
      <c r="E161" s="37"/>
      <c r="F161" s="229" t="s">
        <v>367</v>
      </c>
      <c r="G161" s="37"/>
      <c r="H161" s="37"/>
      <c r="I161" s="230"/>
      <c r="J161" s="37"/>
      <c r="K161" s="37"/>
      <c r="L161" s="41"/>
      <c r="M161" s="231"/>
      <c r="N161" s="232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157</v>
      </c>
      <c r="AU161" s="14" t="s">
        <v>89</v>
      </c>
    </row>
    <row r="162" s="2" customFormat="1">
      <c r="A162" s="35"/>
      <c r="B162" s="36"/>
      <c r="C162" s="37"/>
      <c r="D162" s="233" t="s">
        <v>159</v>
      </c>
      <c r="E162" s="37"/>
      <c r="F162" s="234" t="s">
        <v>368</v>
      </c>
      <c r="G162" s="37"/>
      <c r="H162" s="37"/>
      <c r="I162" s="230"/>
      <c r="J162" s="37"/>
      <c r="K162" s="37"/>
      <c r="L162" s="41"/>
      <c r="M162" s="231"/>
      <c r="N162" s="232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159</v>
      </c>
      <c r="AU162" s="14" t="s">
        <v>89</v>
      </c>
    </row>
    <row r="163" s="2" customFormat="1" ht="16.5" customHeight="1">
      <c r="A163" s="35"/>
      <c r="B163" s="36"/>
      <c r="C163" s="215" t="s">
        <v>172</v>
      </c>
      <c r="D163" s="215" t="s">
        <v>151</v>
      </c>
      <c r="E163" s="216" t="s">
        <v>365</v>
      </c>
      <c r="F163" s="217" t="s">
        <v>366</v>
      </c>
      <c r="G163" s="218" t="s">
        <v>154</v>
      </c>
      <c r="H163" s="219">
        <v>64.244</v>
      </c>
      <c r="I163" s="220"/>
      <c r="J163" s="221">
        <f>ROUND(I163*H163,2)</f>
        <v>0</v>
      </c>
      <c r="K163" s="217" t="s">
        <v>155</v>
      </c>
      <c r="L163" s="41"/>
      <c r="M163" s="222" t="s">
        <v>1</v>
      </c>
      <c r="N163" s="223" t="s">
        <v>44</v>
      </c>
      <c r="O163" s="88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6" t="s">
        <v>156</v>
      </c>
      <c r="AT163" s="226" t="s">
        <v>151</v>
      </c>
      <c r="AU163" s="226" t="s">
        <v>89</v>
      </c>
      <c r="AY163" s="14" t="s">
        <v>149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4" t="s">
        <v>87</v>
      </c>
      <c r="BK163" s="227">
        <f>ROUND(I163*H163,2)</f>
        <v>0</v>
      </c>
      <c r="BL163" s="14" t="s">
        <v>156</v>
      </c>
      <c r="BM163" s="226" t="s">
        <v>8</v>
      </c>
    </row>
    <row r="164" s="2" customFormat="1">
      <c r="A164" s="35"/>
      <c r="B164" s="36"/>
      <c r="C164" s="37"/>
      <c r="D164" s="228" t="s">
        <v>157</v>
      </c>
      <c r="E164" s="37"/>
      <c r="F164" s="229" t="s">
        <v>367</v>
      </c>
      <c r="G164" s="37"/>
      <c r="H164" s="37"/>
      <c r="I164" s="230"/>
      <c r="J164" s="37"/>
      <c r="K164" s="37"/>
      <c r="L164" s="41"/>
      <c r="M164" s="231"/>
      <c r="N164" s="232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157</v>
      </c>
      <c r="AU164" s="14" t="s">
        <v>89</v>
      </c>
    </row>
    <row r="165" s="2" customFormat="1">
      <c r="A165" s="35"/>
      <c r="B165" s="36"/>
      <c r="C165" s="37"/>
      <c r="D165" s="233" t="s">
        <v>159</v>
      </c>
      <c r="E165" s="37"/>
      <c r="F165" s="234" t="s">
        <v>368</v>
      </c>
      <c r="G165" s="37"/>
      <c r="H165" s="37"/>
      <c r="I165" s="230"/>
      <c r="J165" s="37"/>
      <c r="K165" s="37"/>
      <c r="L165" s="41"/>
      <c r="M165" s="231"/>
      <c r="N165" s="232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159</v>
      </c>
      <c r="AU165" s="14" t="s">
        <v>89</v>
      </c>
    </row>
    <row r="166" s="2" customFormat="1" ht="24.15" customHeight="1">
      <c r="A166" s="35"/>
      <c r="B166" s="36"/>
      <c r="C166" s="215" t="s">
        <v>191</v>
      </c>
      <c r="D166" s="215" t="s">
        <v>151</v>
      </c>
      <c r="E166" s="216" t="s">
        <v>369</v>
      </c>
      <c r="F166" s="217" t="s">
        <v>370</v>
      </c>
      <c r="G166" s="218" t="s">
        <v>154</v>
      </c>
      <c r="H166" s="219">
        <v>62.692999999999998</v>
      </c>
      <c r="I166" s="220"/>
      <c r="J166" s="221">
        <f>ROUND(I166*H166,2)</f>
        <v>0</v>
      </c>
      <c r="K166" s="217" t="s">
        <v>155</v>
      </c>
      <c r="L166" s="41"/>
      <c r="M166" s="222" t="s">
        <v>1</v>
      </c>
      <c r="N166" s="223" t="s">
        <v>44</v>
      </c>
      <c r="O166" s="88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6" t="s">
        <v>156</v>
      </c>
      <c r="AT166" s="226" t="s">
        <v>151</v>
      </c>
      <c r="AU166" s="226" t="s">
        <v>89</v>
      </c>
      <c r="AY166" s="14" t="s">
        <v>149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4" t="s">
        <v>87</v>
      </c>
      <c r="BK166" s="227">
        <f>ROUND(I166*H166,2)</f>
        <v>0</v>
      </c>
      <c r="BL166" s="14" t="s">
        <v>156</v>
      </c>
      <c r="BM166" s="226" t="s">
        <v>194</v>
      </c>
    </row>
    <row r="167" s="2" customFormat="1">
      <c r="A167" s="35"/>
      <c r="B167" s="36"/>
      <c r="C167" s="37"/>
      <c r="D167" s="228" t="s">
        <v>157</v>
      </c>
      <c r="E167" s="37"/>
      <c r="F167" s="229" t="s">
        <v>371</v>
      </c>
      <c r="G167" s="37"/>
      <c r="H167" s="37"/>
      <c r="I167" s="230"/>
      <c r="J167" s="37"/>
      <c r="K167" s="37"/>
      <c r="L167" s="41"/>
      <c r="M167" s="231"/>
      <c r="N167" s="232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157</v>
      </c>
      <c r="AU167" s="14" t="s">
        <v>89</v>
      </c>
    </row>
    <row r="168" s="2" customFormat="1">
      <c r="A168" s="35"/>
      <c r="B168" s="36"/>
      <c r="C168" s="37"/>
      <c r="D168" s="233" t="s">
        <v>159</v>
      </c>
      <c r="E168" s="37"/>
      <c r="F168" s="234" t="s">
        <v>372</v>
      </c>
      <c r="G168" s="37"/>
      <c r="H168" s="37"/>
      <c r="I168" s="230"/>
      <c r="J168" s="37"/>
      <c r="K168" s="37"/>
      <c r="L168" s="41"/>
      <c r="M168" s="231"/>
      <c r="N168" s="232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159</v>
      </c>
      <c r="AU168" s="14" t="s">
        <v>89</v>
      </c>
    </row>
    <row r="169" s="2" customFormat="1" ht="24.15" customHeight="1">
      <c r="A169" s="35"/>
      <c r="B169" s="36"/>
      <c r="C169" s="215" t="s">
        <v>178</v>
      </c>
      <c r="D169" s="215" t="s">
        <v>151</v>
      </c>
      <c r="E169" s="216" t="s">
        <v>373</v>
      </c>
      <c r="F169" s="217" t="s">
        <v>374</v>
      </c>
      <c r="G169" s="218" t="s">
        <v>166</v>
      </c>
      <c r="H169" s="219">
        <v>428.29000000000002</v>
      </c>
      <c r="I169" s="220"/>
      <c r="J169" s="221">
        <f>ROUND(I169*H169,2)</f>
        <v>0</v>
      </c>
      <c r="K169" s="217" t="s">
        <v>155</v>
      </c>
      <c r="L169" s="41"/>
      <c r="M169" s="222" t="s">
        <v>1</v>
      </c>
      <c r="N169" s="223" t="s">
        <v>44</v>
      </c>
      <c r="O169" s="88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6" t="s">
        <v>156</v>
      </c>
      <c r="AT169" s="226" t="s">
        <v>151</v>
      </c>
      <c r="AU169" s="226" t="s">
        <v>89</v>
      </c>
      <c r="AY169" s="14" t="s">
        <v>149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4" t="s">
        <v>87</v>
      </c>
      <c r="BK169" s="227">
        <f>ROUND(I169*H169,2)</f>
        <v>0</v>
      </c>
      <c r="BL169" s="14" t="s">
        <v>156</v>
      </c>
      <c r="BM169" s="226" t="s">
        <v>199</v>
      </c>
    </row>
    <row r="170" s="2" customFormat="1">
      <c r="A170" s="35"/>
      <c r="B170" s="36"/>
      <c r="C170" s="37"/>
      <c r="D170" s="228" t="s">
        <v>157</v>
      </c>
      <c r="E170" s="37"/>
      <c r="F170" s="229" t="s">
        <v>375</v>
      </c>
      <c r="G170" s="37"/>
      <c r="H170" s="37"/>
      <c r="I170" s="230"/>
      <c r="J170" s="37"/>
      <c r="K170" s="37"/>
      <c r="L170" s="41"/>
      <c r="M170" s="231"/>
      <c r="N170" s="232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157</v>
      </c>
      <c r="AU170" s="14" t="s">
        <v>89</v>
      </c>
    </row>
    <row r="171" s="2" customFormat="1">
      <c r="A171" s="35"/>
      <c r="B171" s="36"/>
      <c r="C171" s="37"/>
      <c r="D171" s="233" t="s">
        <v>159</v>
      </c>
      <c r="E171" s="37"/>
      <c r="F171" s="234" t="s">
        <v>376</v>
      </c>
      <c r="G171" s="37"/>
      <c r="H171" s="37"/>
      <c r="I171" s="230"/>
      <c r="J171" s="37"/>
      <c r="K171" s="37"/>
      <c r="L171" s="41"/>
      <c r="M171" s="231"/>
      <c r="N171" s="232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159</v>
      </c>
      <c r="AU171" s="14" t="s">
        <v>89</v>
      </c>
    </row>
    <row r="172" s="12" customFormat="1" ht="22.8" customHeight="1">
      <c r="A172" s="12"/>
      <c r="B172" s="199"/>
      <c r="C172" s="200"/>
      <c r="D172" s="201" t="s">
        <v>78</v>
      </c>
      <c r="E172" s="213" t="s">
        <v>89</v>
      </c>
      <c r="F172" s="213" t="s">
        <v>377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SUM(P173:P197)</f>
        <v>0</v>
      </c>
      <c r="Q172" s="207"/>
      <c r="R172" s="208">
        <f>SUM(R173:R197)</f>
        <v>245.24536074999998</v>
      </c>
      <c r="S172" s="207"/>
      <c r="T172" s="209">
        <f>SUM(T173:T197)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87</v>
      </c>
      <c r="AT172" s="211" t="s">
        <v>78</v>
      </c>
      <c r="AU172" s="211" t="s">
        <v>87</v>
      </c>
      <c r="AY172" s="210" t="s">
        <v>149</v>
      </c>
      <c r="BK172" s="212">
        <f>SUM(BK173:BK197)</f>
        <v>0</v>
      </c>
    </row>
    <row r="173" s="2" customFormat="1" ht="44.25" customHeight="1">
      <c r="A173" s="35"/>
      <c r="B173" s="36"/>
      <c r="C173" s="215" t="s">
        <v>161</v>
      </c>
      <c r="D173" s="215" t="s">
        <v>151</v>
      </c>
      <c r="E173" s="216" t="s">
        <v>378</v>
      </c>
      <c r="F173" s="217" t="s">
        <v>379</v>
      </c>
      <c r="G173" s="218" t="s">
        <v>264</v>
      </c>
      <c r="H173" s="219">
        <v>68</v>
      </c>
      <c r="I173" s="220"/>
      <c r="J173" s="221">
        <f>ROUND(I173*H173,2)</f>
        <v>0</v>
      </c>
      <c r="K173" s="217" t="s">
        <v>155</v>
      </c>
      <c r="L173" s="41"/>
      <c r="M173" s="222" t="s">
        <v>1</v>
      </c>
      <c r="N173" s="223" t="s">
        <v>44</v>
      </c>
      <c r="O173" s="88"/>
      <c r="P173" s="224">
        <f>O173*H173</f>
        <v>0</v>
      </c>
      <c r="Q173" s="224">
        <v>0.2044</v>
      </c>
      <c r="R173" s="224">
        <f>Q173*H173</f>
        <v>13.8992</v>
      </c>
      <c r="S173" s="224">
        <v>0</v>
      </c>
      <c r="T173" s="22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6" t="s">
        <v>156</v>
      </c>
      <c r="AT173" s="226" t="s">
        <v>151</v>
      </c>
      <c r="AU173" s="226" t="s">
        <v>89</v>
      </c>
      <c r="AY173" s="14" t="s">
        <v>149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4" t="s">
        <v>87</v>
      </c>
      <c r="BK173" s="227">
        <f>ROUND(I173*H173,2)</f>
        <v>0</v>
      </c>
      <c r="BL173" s="14" t="s">
        <v>156</v>
      </c>
      <c r="BM173" s="226" t="s">
        <v>206</v>
      </c>
    </row>
    <row r="174" s="2" customFormat="1">
      <c r="A174" s="35"/>
      <c r="B174" s="36"/>
      <c r="C174" s="37"/>
      <c r="D174" s="228" t="s">
        <v>157</v>
      </c>
      <c r="E174" s="37"/>
      <c r="F174" s="229" t="s">
        <v>380</v>
      </c>
      <c r="G174" s="37"/>
      <c r="H174" s="37"/>
      <c r="I174" s="230"/>
      <c r="J174" s="37"/>
      <c r="K174" s="37"/>
      <c r="L174" s="41"/>
      <c r="M174" s="231"/>
      <c r="N174" s="232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157</v>
      </c>
      <c r="AU174" s="14" t="s">
        <v>89</v>
      </c>
    </row>
    <row r="175" s="2" customFormat="1">
      <c r="A175" s="35"/>
      <c r="B175" s="36"/>
      <c r="C175" s="37"/>
      <c r="D175" s="233" t="s">
        <v>159</v>
      </c>
      <c r="E175" s="37"/>
      <c r="F175" s="234" t="s">
        <v>381</v>
      </c>
      <c r="G175" s="37"/>
      <c r="H175" s="37"/>
      <c r="I175" s="230"/>
      <c r="J175" s="37"/>
      <c r="K175" s="37"/>
      <c r="L175" s="41"/>
      <c r="M175" s="231"/>
      <c r="N175" s="232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159</v>
      </c>
      <c r="AU175" s="14" t="s">
        <v>89</v>
      </c>
    </row>
    <row r="176" s="2" customFormat="1" ht="21.75" customHeight="1">
      <c r="A176" s="35"/>
      <c r="B176" s="36"/>
      <c r="C176" s="215" t="s">
        <v>184</v>
      </c>
      <c r="D176" s="215" t="s">
        <v>151</v>
      </c>
      <c r="E176" s="216" t="s">
        <v>382</v>
      </c>
      <c r="F176" s="217" t="s">
        <v>383</v>
      </c>
      <c r="G176" s="218" t="s">
        <v>230</v>
      </c>
      <c r="H176" s="219">
        <v>2.9140000000000001</v>
      </c>
      <c r="I176" s="220"/>
      <c r="J176" s="221">
        <f>ROUND(I176*H176,2)</f>
        <v>0</v>
      </c>
      <c r="K176" s="217" t="s">
        <v>155</v>
      </c>
      <c r="L176" s="41"/>
      <c r="M176" s="222" t="s">
        <v>1</v>
      </c>
      <c r="N176" s="223" t="s">
        <v>44</v>
      </c>
      <c r="O176" s="88"/>
      <c r="P176" s="224">
        <f>O176*H176</f>
        <v>0</v>
      </c>
      <c r="Q176" s="224">
        <v>1.0383</v>
      </c>
      <c r="R176" s="224">
        <f>Q176*H176</f>
        <v>3.0256062000000004</v>
      </c>
      <c r="S176" s="224">
        <v>0</v>
      </c>
      <c r="T176" s="22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6" t="s">
        <v>156</v>
      </c>
      <c r="AT176" s="226" t="s">
        <v>151</v>
      </c>
      <c r="AU176" s="226" t="s">
        <v>89</v>
      </c>
      <c r="AY176" s="14" t="s">
        <v>149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4" t="s">
        <v>87</v>
      </c>
      <c r="BK176" s="227">
        <f>ROUND(I176*H176,2)</f>
        <v>0</v>
      </c>
      <c r="BL176" s="14" t="s">
        <v>156</v>
      </c>
      <c r="BM176" s="226" t="s">
        <v>211</v>
      </c>
    </row>
    <row r="177" s="2" customFormat="1">
      <c r="A177" s="35"/>
      <c r="B177" s="36"/>
      <c r="C177" s="37"/>
      <c r="D177" s="228" t="s">
        <v>157</v>
      </c>
      <c r="E177" s="37"/>
      <c r="F177" s="229" t="s">
        <v>384</v>
      </c>
      <c r="G177" s="37"/>
      <c r="H177" s="37"/>
      <c r="I177" s="230"/>
      <c r="J177" s="37"/>
      <c r="K177" s="37"/>
      <c r="L177" s="41"/>
      <c r="M177" s="231"/>
      <c r="N177" s="232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157</v>
      </c>
      <c r="AU177" s="14" t="s">
        <v>89</v>
      </c>
    </row>
    <row r="178" s="2" customFormat="1">
      <c r="A178" s="35"/>
      <c r="B178" s="36"/>
      <c r="C178" s="37"/>
      <c r="D178" s="233" t="s">
        <v>159</v>
      </c>
      <c r="E178" s="37"/>
      <c r="F178" s="234" t="s">
        <v>385</v>
      </c>
      <c r="G178" s="37"/>
      <c r="H178" s="37"/>
      <c r="I178" s="230"/>
      <c r="J178" s="37"/>
      <c r="K178" s="37"/>
      <c r="L178" s="41"/>
      <c r="M178" s="231"/>
      <c r="N178" s="232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159</v>
      </c>
      <c r="AU178" s="14" t="s">
        <v>89</v>
      </c>
    </row>
    <row r="179" s="2" customFormat="1">
      <c r="A179" s="35"/>
      <c r="B179" s="36"/>
      <c r="C179" s="37"/>
      <c r="D179" s="228" t="s">
        <v>202</v>
      </c>
      <c r="E179" s="37"/>
      <c r="F179" s="235" t="s">
        <v>386</v>
      </c>
      <c r="G179" s="37"/>
      <c r="H179" s="37"/>
      <c r="I179" s="230"/>
      <c r="J179" s="37"/>
      <c r="K179" s="37"/>
      <c r="L179" s="41"/>
      <c r="M179" s="231"/>
      <c r="N179" s="232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202</v>
      </c>
      <c r="AU179" s="14" t="s">
        <v>89</v>
      </c>
    </row>
    <row r="180" s="2" customFormat="1" ht="16.5" customHeight="1">
      <c r="A180" s="35"/>
      <c r="B180" s="36"/>
      <c r="C180" s="215" t="s">
        <v>214</v>
      </c>
      <c r="D180" s="215" t="s">
        <v>151</v>
      </c>
      <c r="E180" s="216" t="s">
        <v>387</v>
      </c>
      <c r="F180" s="217" t="s">
        <v>388</v>
      </c>
      <c r="G180" s="218" t="s">
        <v>230</v>
      </c>
      <c r="H180" s="219">
        <v>3.3610000000000002</v>
      </c>
      <c r="I180" s="220"/>
      <c r="J180" s="221">
        <f>ROUND(I180*H180,2)</f>
        <v>0</v>
      </c>
      <c r="K180" s="217" t="s">
        <v>155</v>
      </c>
      <c r="L180" s="41"/>
      <c r="M180" s="222" t="s">
        <v>1</v>
      </c>
      <c r="N180" s="223" t="s">
        <v>44</v>
      </c>
      <c r="O180" s="88"/>
      <c r="P180" s="224">
        <f>O180*H180</f>
        <v>0</v>
      </c>
      <c r="Q180" s="224">
        <v>1.06277</v>
      </c>
      <c r="R180" s="224">
        <f>Q180*H180</f>
        <v>3.57196997</v>
      </c>
      <c r="S180" s="224">
        <v>0</v>
      </c>
      <c r="T180" s="22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6" t="s">
        <v>156</v>
      </c>
      <c r="AT180" s="226" t="s">
        <v>151</v>
      </c>
      <c r="AU180" s="226" t="s">
        <v>89</v>
      </c>
      <c r="AY180" s="14" t="s">
        <v>149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4" t="s">
        <v>87</v>
      </c>
      <c r="BK180" s="227">
        <f>ROUND(I180*H180,2)</f>
        <v>0</v>
      </c>
      <c r="BL180" s="14" t="s">
        <v>156</v>
      </c>
      <c r="BM180" s="226" t="s">
        <v>217</v>
      </c>
    </row>
    <row r="181" s="2" customFormat="1">
      <c r="A181" s="35"/>
      <c r="B181" s="36"/>
      <c r="C181" s="37"/>
      <c r="D181" s="228" t="s">
        <v>157</v>
      </c>
      <c r="E181" s="37"/>
      <c r="F181" s="229" t="s">
        <v>389</v>
      </c>
      <c r="G181" s="37"/>
      <c r="H181" s="37"/>
      <c r="I181" s="230"/>
      <c r="J181" s="37"/>
      <c r="K181" s="37"/>
      <c r="L181" s="41"/>
      <c r="M181" s="231"/>
      <c r="N181" s="232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157</v>
      </c>
      <c r="AU181" s="14" t="s">
        <v>89</v>
      </c>
    </row>
    <row r="182" s="2" customFormat="1">
      <c r="A182" s="35"/>
      <c r="B182" s="36"/>
      <c r="C182" s="37"/>
      <c r="D182" s="233" t="s">
        <v>159</v>
      </c>
      <c r="E182" s="37"/>
      <c r="F182" s="234" t="s">
        <v>390</v>
      </c>
      <c r="G182" s="37"/>
      <c r="H182" s="37"/>
      <c r="I182" s="230"/>
      <c r="J182" s="37"/>
      <c r="K182" s="37"/>
      <c r="L182" s="41"/>
      <c r="M182" s="231"/>
      <c r="N182" s="232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159</v>
      </c>
      <c r="AU182" s="14" t="s">
        <v>89</v>
      </c>
    </row>
    <row r="183" s="2" customFormat="1" ht="33" customHeight="1">
      <c r="A183" s="35"/>
      <c r="B183" s="36"/>
      <c r="C183" s="215" t="s">
        <v>8</v>
      </c>
      <c r="D183" s="215" t="s">
        <v>151</v>
      </c>
      <c r="E183" s="216" t="s">
        <v>391</v>
      </c>
      <c r="F183" s="217" t="s">
        <v>392</v>
      </c>
      <c r="G183" s="218" t="s">
        <v>154</v>
      </c>
      <c r="H183" s="219">
        <v>22.949999999999999</v>
      </c>
      <c r="I183" s="220"/>
      <c r="J183" s="221">
        <f>ROUND(I183*H183,2)</f>
        <v>0</v>
      </c>
      <c r="K183" s="217" t="s">
        <v>155</v>
      </c>
      <c r="L183" s="41"/>
      <c r="M183" s="222" t="s">
        <v>1</v>
      </c>
      <c r="N183" s="223" t="s">
        <v>44</v>
      </c>
      <c r="O183" s="88"/>
      <c r="P183" s="224">
        <f>O183*H183</f>
        <v>0</v>
      </c>
      <c r="Q183" s="224">
        <v>2.5018699999999998</v>
      </c>
      <c r="R183" s="224">
        <f>Q183*H183</f>
        <v>57.417916499999997</v>
      </c>
      <c r="S183" s="224">
        <v>0</v>
      </c>
      <c r="T183" s="22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6" t="s">
        <v>156</v>
      </c>
      <c r="AT183" s="226" t="s">
        <v>151</v>
      </c>
      <c r="AU183" s="226" t="s">
        <v>89</v>
      </c>
      <c r="AY183" s="14" t="s">
        <v>149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4" t="s">
        <v>87</v>
      </c>
      <c r="BK183" s="227">
        <f>ROUND(I183*H183,2)</f>
        <v>0</v>
      </c>
      <c r="BL183" s="14" t="s">
        <v>156</v>
      </c>
      <c r="BM183" s="226" t="s">
        <v>222</v>
      </c>
    </row>
    <row r="184" s="2" customFormat="1">
      <c r="A184" s="35"/>
      <c r="B184" s="36"/>
      <c r="C184" s="37"/>
      <c r="D184" s="228" t="s">
        <v>157</v>
      </c>
      <c r="E184" s="37"/>
      <c r="F184" s="229" t="s">
        <v>393</v>
      </c>
      <c r="G184" s="37"/>
      <c r="H184" s="37"/>
      <c r="I184" s="230"/>
      <c r="J184" s="37"/>
      <c r="K184" s="37"/>
      <c r="L184" s="41"/>
      <c r="M184" s="231"/>
      <c r="N184" s="232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157</v>
      </c>
      <c r="AU184" s="14" t="s">
        <v>89</v>
      </c>
    </row>
    <row r="185" s="2" customFormat="1">
      <c r="A185" s="35"/>
      <c r="B185" s="36"/>
      <c r="C185" s="37"/>
      <c r="D185" s="233" t="s">
        <v>159</v>
      </c>
      <c r="E185" s="37"/>
      <c r="F185" s="234" t="s">
        <v>394</v>
      </c>
      <c r="G185" s="37"/>
      <c r="H185" s="37"/>
      <c r="I185" s="230"/>
      <c r="J185" s="37"/>
      <c r="K185" s="37"/>
      <c r="L185" s="41"/>
      <c r="M185" s="231"/>
      <c r="N185" s="232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159</v>
      </c>
      <c r="AU185" s="14" t="s">
        <v>89</v>
      </c>
    </row>
    <row r="186" s="2" customFormat="1" ht="16.5" customHeight="1">
      <c r="A186" s="35"/>
      <c r="B186" s="36"/>
      <c r="C186" s="215" t="s">
        <v>227</v>
      </c>
      <c r="D186" s="215" t="s">
        <v>151</v>
      </c>
      <c r="E186" s="216" t="s">
        <v>395</v>
      </c>
      <c r="F186" s="217" t="s">
        <v>396</v>
      </c>
      <c r="G186" s="218" t="s">
        <v>154</v>
      </c>
      <c r="H186" s="219">
        <v>54.859000000000002</v>
      </c>
      <c r="I186" s="220"/>
      <c r="J186" s="221">
        <f>ROUND(I186*H186,2)</f>
        <v>0</v>
      </c>
      <c r="K186" s="217" t="s">
        <v>155</v>
      </c>
      <c r="L186" s="41"/>
      <c r="M186" s="222" t="s">
        <v>1</v>
      </c>
      <c r="N186" s="223" t="s">
        <v>44</v>
      </c>
      <c r="O186" s="88"/>
      <c r="P186" s="224">
        <f>O186*H186</f>
        <v>0</v>
      </c>
      <c r="Q186" s="224">
        <v>2.5018699999999998</v>
      </c>
      <c r="R186" s="224">
        <f>Q186*H186</f>
        <v>137.25008632999999</v>
      </c>
      <c r="S186" s="224">
        <v>0</v>
      </c>
      <c r="T186" s="22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6" t="s">
        <v>156</v>
      </c>
      <c r="AT186" s="226" t="s">
        <v>151</v>
      </c>
      <c r="AU186" s="226" t="s">
        <v>89</v>
      </c>
      <c r="AY186" s="14" t="s">
        <v>149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4" t="s">
        <v>87</v>
      </c>
      <c r="BK186" s="227">
        <f>ROUND(I186*H186,2)</f>
        <v>0</v>
      </c>
      <c r="BL186" s="14" t="s">
        <v>156</v>
      </c>
      <c r="BM186" s="226" t="s">
        <v>231</v>
      </c>
    </row>
    <row r="187" s="2" customFormat="1">
      <c r="A187" s="35"/>
      <c r="B187" s="36"/>
      <c r="C187" s="37"/>
      <c r="D187" s="228" t="s">
        <v>157</v>
      </c>
      <c r="E187" s="37"/>
      <c r="F187" s="229" t="s">
        <v>397</v>
      </c>
      <c r="G187" s="37"/>
      <c r="H187" s="37"/>
      <c r="I187" s="230"/>
      <c r="J187" s="37"/>
      <c r="K187" s="37"/>
      <c r="L187" s="41"/>
      <c r="M187" s="231"/>
      <c r="N187" s="232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157</v>
      </c>
      <c r="AU187" s="14" t="s">
        <v>89</v>
      </c>
    </row>
    <row r="188" s="2" customFormat="1">
      <c r="A188" s="35"/>
      <c r="B188" s="36"/>
      <c r="C188" s="37"/>
      <c r="D188" s="233" t="s">
        <v>159</v>
      </c>
      <c r="E188" s="37"/>
      <c r="F188" s="234" t="s">
        <v>398</v>
      </c>
      <c r="G188" s="37"/>
      <c r="H188" s="37"/>
      <c r="I188" s="230"/>
      <c r="J188" s="37"/>
      <c r="K188" s="37"/>
      <c r="L188" s="41"/>
      <c r="M188" s="231"/>
      <c r="N188" s="232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159</v>
      </c>
      <c r="AU188" s="14" t="s">
        <v>89</v>
      </c>
    </row>
    <row r="189" s="2" customFormat="1" ht="16.5" customHeight="1">
      <c r="A189" s="35"/>
      <c r="B189" s="36"/>
      <c r="C189" s="215" t="s">
        <v>194</v>
      </c>
      <c r="D189" s="215" t="s">
        <v>151</v>
      </c>
      <c r="E189" s="216" t="s">
        <v>399</v>
      </c>
      <c r="F189" s="217" t="s">
        <v>400</v>
      </c>
      <c r="G189" s="218" t="s">
        <v>166</v>
      </c>
      <c r="H189" s="219">
        <v>110.375</v>
      </c>
      <c r="I189" s="220"/>
      <c r="J189" s="221">
        <f>ROUND(I189*H189,2)</f>
        <v>0</v>
      </c>
      <c r="K189" s="217" t="s">
        <v>155</v>
      </c>
      <c r="L189" s="41"/>
      <c r="M189" s="222" t="s">
        <v>1</v>
      </c>
      <c r="N189" s="223" t="s">
        <v>44</v>
      </c>
      <c r="O189" s="88"/>
      <c r="P189" s="224">
        <f>O189*H189</f>
        <v>0</v>
      </c>
      <c r="Q189" s="224">
        <v>0.0026900000000000001</v>
      </c>
      <c r="R189" s="224">
        <f>Q189*H189</f>
        <v>0.29690875</v>
      </c>
      <c r="S189" s="224">
        <v>0</v>
      </c>
      <c r="T189" s="22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6" t="s">
        <v>156</v>
      </c>
      <c r="AT189" s="226" t="s">
        <v>151</v>
      </c>
      <c r="AU189" s="226" t="s">
        <v>89</v>
      </c>
      <c r="AY189" s="14" t="s">
        <v>149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4" t="s">
        <v>87</v>
      </c>
      <c r="BK189" s="227">
        <f>ROUND(I189*H189,2)</f>
        <v>0</v>
      </c>
      <c r="BL189" s="14" t="s">
        <v>156</v>
      </c>
      <c r="BM189" s="226" t="s">
        <v>236</v>
      </c>
    </row>
    <row r="190" s="2" customFormat="1">
      <c r="A190" s="35"/>
      <c r="B190" s="36"/>
      <c r="C190" s="37"/>
      <c r="D190" s="228" t="s">
        <v>157</v>
      </c>
      <c r="E190" s="37"/>
      <c r="F190" s="229" t="s">
        <v>401</v>
      </c>
      <c r="G190" s="37"/>
      <c r="H190" s="37"/>
      <c r="I190" s="230"/>
      <c r="J190" s="37"/>
      <c r="K190" s="37"/>
      <c r="L190" s="41"/>
      <c r="M190" s="231"/>
      <c r="N190" s="232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157</v>
      </c>
      <c r="AU190" s="14" t="s">
        <v>89</v>
      </c>
    </row>
    <row r="191" s="2" customFormat="1">
      <c r="A191" s="35"/>
      <c r="B191" s="36"/>
      <c r="C191" s="37"/>
      <c r="D191" s="233" t="s">
        <v>159</v>
      </c>
      <c r="E191" s="37"/>
      <c r="F191" s="234" t="s">
        <v>402</v>
      </c>
      <c r="G191" s="37"/>
      <c r="H191" s="37"/>
      <c r="I191" s="230"/>
      <c r="J191" s="37"/>
      <c r="K191" s="37"/>
      <c r="L191" s="41"/>
      <c r="M191" s="231"/>
      <c r="N191" s="232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159</v>
      </c>
      <c r="AU191" s="14" t="s">
        <v>89</v>
      </c>
    </row>
    <row r="192" s="2" customFormat="1" ht="16.5" customHeight="1">
      <c r="A192" s="35"/>
      <c r="B192" s="36"/>
      <c r="C192" s="215" t="s">
        <v>239</v>
      </c>
      <c r="D192" s="215" t="s">
        <v>151</v>
      </c>
      <c r="E192" s="216" t="s">
        <v>403</v>
      </c>
      <c r="F192" s="217" t="s">
        <v>404</v>
      </c>
      <c r="G192" s="218" t="s">
        <v>166</v>
      </c>
      <c r="H192" s="219">
        <v>110.375</v>
      </c>
      <c r="I192" s="220"/>
      <c r="J192" s="221">
        <f>ROUND(I192*H192,2)</f>
        <v>0</v>
      </c>
      <c r="K192" s="217" t="s">
        <v>155</v>
      </c>
      <c r="L192" s="41"/>
      <c r="M192" s="222" t="s">
        <v>1</v>
      </c>
      <c r="N192" s="223" t="s">
        <v>44</v>
      </c>
      <c r="O192" s="88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6" t="s">
        <v>156</v>
      </c>
      <c r="AT192" s="226" t="s">
        <v>151</v>
      </c>
      <c r="AU192" s="226" t="s">
        <v>89</v>
      </c>
      <c r="AY192" s="14" t="s">
        <v>149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4" t="s">
        <v>87</v>
      </c>
      <c r="BK192" s="227">
        <f>ROUND(I192*H192,2)</f>
        <v>0</v>
      </c>
      <c r="BL192" s="14" t="s">
        <v>156</v>
      </c>
      <c r="BM192" s="226" t="s">
        <v>242</v>
      </c>
    </row>
    <row r="193" s="2" customFormat="1">
      <c r="A193" s="35"/>
      <c r="B193" s="36"/>
      <c r="C193" s="37"/>
      <c r="D193" s="228" t="s">
        <v>157</v>
      </c>
      <c r="E193" s="37"/>
      <c r="F193" s="229" t="s">
        <v>405</v>
      </c>
      <c r="G193" s="37"/>
      <c r="H193" s="37"/>
      <c r="I193" s="230"/>
      <c r="J193" s="37"/>
      <c r="K193" s="37"/>
      <c r="L193" s="41"/>
      <c r="M193" s="231"/>
      <c r="N193" s="232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157</v>
      </c>
      <c r="AU193" s="14" t="s">
        <v>89</v>
      </c>
    </row>
    <row r="194" s="2" customFormat="1">
      <c r="A194" s="35"/>
      <c r="B194" s="36"/>
      <c r="C194" s="37"/>
      <c r="D194" s="233" t="s">
        <v>159</v>
      </c>
      <c r="E194" s="37"/>
      <c r="F194" s="234" t="s">
        <v>406</v>
      </c>
      <c r="G194" s="37"/>
      <c r="H194" s="37"/>
      <c r="I194" s="230"/>
      <c r="J194" s="37"/>
      <c r="K194" s="37"/>
      <c r="L194" s="41"/>
      <c r="M194" s="231"/>
      <c r="N194" s="232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159</v>
      </c>
      <c r="AU194" s="14" t="s">
        <v>89</v>
      </c>
    </row>
    <row r="195" s="2" customFormat="1" ht="33" customHeight="1">
      <c r="A195" s="35"/>
      <c r="B195" s="36"/>
      <c r="C195" s="215" t="s">
        <v>199</v>
      </c>
      <c r="D195" s="215" t="s">
        <v>151</v>
      </c>
      <c r="E195" s="216" t="s">
        <v>407</v>
      </c>
      <c r="F195" s="217" t="s">
        <v>408</v>
      </c>
      <c r="G195" s="218" t="s">
        <v>166</v>
      </c>
      <c r="H195" s="219">
        <v>40.575000000000003</v>
      </c>
      <c r="I195" s="220"/>
      <c r="J195" s="221">
        <f>ROUND(I195*H195,2)</f>
        <v>0</v>
      </c>
      <c r="K195" s="217" t="s">
        <v>155</v>
      </c>
      <c r="L195" s="41"/>
      <c r="M195" s="222" t="s">
        <v>1</v>
      </c>
      <c r="N195" s="223" t="s">
        <v>44</v>
      </c>
      <c r="O195" s="88"/>
      <c r="P195" s="224">
        <f>O195*H195</f>
        <v>0</v>
      </c>
      <c r="Q195" s="224">
        <v>0.73404000000000003</v>
      </c>
      <c r="R195" s="224">
        <f>Q195*H195</f>
        <v>29.783673000000004</v>
      </c>
      <c r="S195" s="224">
        <v>0</v>
      </c>
      <c r="T195" s="22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6" t="s">
        <v>156</v>
      </c>
      <c r="AT195" s="226" t="s">
        <v>151</v>
      </c>
      <c r="AU195" s="226" t="s">
        <v>89</v>
      </c>
      <c r="AY195" s="14" t="s">
        <v>149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4" t="s">
        <v>87</v>
      </c>
      <c r="BK195" s="227">
        <f>ROUND(I195*H195,2)</f>
        <v>0</v>
      </c>
      <c r="BL195" s="14" t="s">
        <v>156</v>
      </c>
      <c r="BM195" s="226" t="s">
        <v>169</v>
      </c>
    </row>
    <row r="196" s="2" customFormat="1">
      <c r="A196" s="35"/>
      <c r="B196" s="36"/>
      <c r="C196" s="37"/>
      <c r="D196" s="228" t="s">
        <v>157</v>
      </c>
      <c r="E196" s="37"/>
      <c r="F196" s="229" t="s">
        <v>409</v>
      </c>
      <c r="G196" s="37"/>
      <c r="H196" s="37"/>
      <c r="I196" s="230"/>
      <c r="J196" s="37"/>
      <c r="K196" s="37"/>
      <c r="L196" s="41"/>
      <c r="M196" s="231"/>
      <c r="N196" s="232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157</v>
      </c>
      <c r="AU196" s="14" t="s">
        <v>89</v>
      </c>
    </row>
    <row r="197" s="2" customFormat="1">
      <c r="A197" s="35"/>
      <c r="B197" s="36"/>
      <c r="C197" s="37"/>
      <c r="D197" s="233" t="s">
        <v>159</v>
      </c>
      <c r="E197" s="37"/>
      <c r="F197" s="234" t="s">
        <v>410</v>
      </c>
      <c r="G197" s="37"/>
      <c r="H197" s="37"/>
      <c r="I197" s="230"/>
      <c r="J197" s="37"/>
      <c r="K197" s="37"/>
      <c r="L197" s="41"/>
      <c r="M197" s="231"/>
      <c r="N197" s="232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159</v>
      </c>
      <c r="AU197" s="14" t="s">
        <v>89</v>
      </c>
    </row>
    <row r="198" s="12" customFormat="1" ht="22.8" customHeight="1">
      <c r="A198" s="12"/>
      <c r="B198" s="199"/>
      <c r="C198" s="200"/>
      <c r="D198" s="201" t="s">
        <v>78</v>
      </c>
      <c r="E198" s="213" t="s">
        <v>356</v>
      </c>
      <c r="F198" s="213" t="s">
        <v>411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SUM(P199:P238)</f>
        <v>0</v>
      </c>
      <c r="Q198" s="207"/>
      <c r="R198" s="208">
        <f>SUM(R199:R238)</f>
        <v>0.12053495</v>
      </c>
      <c r="S198" s="207"/>
      <c r="T198" s="209">
        <f>SUM(T199:T238)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87</v>
      </c>
      <c r="AT198" s="211" t="s">
        <v>78</v>
      </c>
      <c r="AU198" s="211" t="s">
        <v>87</v>
      </c>
      <c r="AY198" s="210" t="s">
        <v>149</v>
      </c>
      <c r="BK198" s="212">
        <f>SUM(BK199:BK238)</f>
        <v>0</v>
      </c>
    </row>
    <row r="199" s="2" customFormat="1" ht="16.5" customHeight="1">
      <c r="A199" s="35"/>
      <c r="B199" s="36"/>
      <c r="C199" s="215" t="s">
        <v>254</v>
      </c>
      <c r="D199" s="215" t="s">
        <v>151</v>
      </c>
      <c r="E199" s="216" t="s">
        <v>412</v>
      </c>
      <c r="F199" s="217" t="s">
        <v>413</v>
      </c>
      <c r="G199" s="218" t="s">
        <v>264</v>
      </c>
      <c r="H199" s="219">
        <v>66</v>
      </c>
      <c r="I199" s="220"/>
      <c r="J199" s="221">
        <f>ROUND(I199*H199,2)</f>
        <v>0</v>
      </c>
      <c r="K199" s="217" t="s">
        <v>1</v>
      </c>
      <c r="L199" s="41"/>
      <c r="M199" s="222" t="s">
        <v>1</v>
      </c>
      <c r="N199" s="223" t="s">
        <v>44</v>
      </c>
      <c r="O199" s="88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6" t="s">
        <v>156</v>
      </c>
      <c r="AT199" s="226" t="s">
        <v>151</v>
      </c>
      <c r="AU199" s="226" t="s">
        <v>89</v>
      </c>
      <c r="AY199" s="14" t="s">
        <v>149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4" t="s">
        <v>87</v>
      </c>
      <c r="BK199" s="227">
        <f>ROUND(I199*H199,2)</f>
        <v>0</v>
      </c>
      <c r="BL199" s="14" t="s">
        <v>156</v>
      </c>
      <c r="BM199" s="226" t="s">
        <v>257</v>
      </c>
    </row>
    <row r="200" s="2" customFormat="1">
      <c r="A200" s="35"/>
      <c r="B200" s="36"/>
      <c r="C200" s="37"/>
      <c r="D200" s="228" t="s">
        <v>157</v>
      </c>
      <c r="E200" s="37"/>
      <c r="F200" s="229" t="s">
        <v>413</v>
      </c>
      <c r="G200" s="37"/>
      <c r="H200" s="37"/>
      <c r="I200" s="230"/>
      <c r="J200" s="37"/>
      <c r="K200" s="37"/>
      <c r="L200" s="41"/>
      <c r="M200" s="231"/>
      <c r="N200" s="232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157</v>
      </c>
      <c r="AU200" s="14" t="s">
        <v>89</v>
      </c>
    </row>
    <row r="201" s="2" customFormat="1">
      <c r="A201" s="35"/>
      <c r="B201" s="36"/>
      <c r="C201" s="37"/>
      <c r="D201" s="228" t="s">
        <v>202</v>
      </c>
      <c r="E201" s="37"/>
      <c r="F201" s="235" t="s">
        <v>414</v>
      </c>
      <c r="G201" s="37"/>
      <c r="H201" s="37"/>
      <c r="I201" s="230"/>
      <c r="J201" s="37"/>
      <c r="K201" s="37"/>
      <c r="L201" s="41"/>
      <c r="M201" s="231"/>
      <c r="N201" s="232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202</v>
      </c>
      <c r="AU201" s="14" t="s">
        <v>89</v>
      </c>
    </row>
    <row r="202" s="2" customFormat="1" ht="24.15" customHeight="1">
      <c r="A202" s="35"/>
      <c r="B202" s="36"/>
      <c r="C202" s="215" t="s">
        <v>206</v>
      </c>
      <c r="D202" s="215" t="s">
        <v>151</v>
      </c>
      <c r="E202" s="216" t="s">
        <v>415</v>
      </c>
      <c r="F202" s="217" t="s">
        <v>416</v>
      </c>
      <c r="G202" s="218" t="s">
        <v>166</v>
      </c>
      <c r="H202" s="219">
        <v>362.755</v>
      </c>
      <c r="I202" s="220"/>
      <c r="J202" s="221">
        <f>ROUND(I202*H202,2)</f>
        <v>0</v>
      </c>
      <c r="K202" s="217" t="s">
        <v>1</v>
      </c>
      <c r="L202" s="41"/>
      <c r="M202" s="222" t="s">
        <v>1</v>
      </c>
      <c r="N202" s="223" t="s">
        <v>44</v>
      </c>
      <c r="O202" s="88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6" t="s">
        <v>156</v>
      </c>
      <c r="AT202" s="226" t="s">
        <v>151</v>
      </c>
      <c r="AU202" s="226" t="s">
        <v>89</v>
      </c>
      <c r="AY202" s="14" t="s">
        <v>149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4" t="s">
        <v>87</v>
      </c>
      <c r="BK202" s="227">
        <f>ROUND(I202*H202,2)</f>
        <v>0</v>
      </c>
      <c r="BL202" s="14" t="s">
        <v>156</v>
      </c>
      <c r="BM202" s="226" t="s">
        <v>265</v>
      </c>
    </row>
    <row r="203" s="2" customFormat="1">
      <c r="A203" s="35"/>
      <c r="B203" s="36"/>
      <c r="C203" s="37"/>
      <c r="D203" s="228" t="s">
        <v>157</v>
      </c>
      <c r="E203" s="37"/>
      <c r="F203" s="229" t="s">
        <v>416</v>
      </c>
      <c r="G203" s="37"/>
      <c r="H203" s="37"/>
      <c r="I203" s="230"/>
      <c r="J203" s="37"/>
      <c r="K203" s="37"/>
      <c r="L203" s="41"/>
      <c r="M203" s="231"/>
      <c r="N203" s="232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157</v>
      </c>
      <c r="AU203" s="14" t="s">
        <v>89</v>
      </c>
    </row>
    <row r="204" s="2" customFormat="1" ht="24.15" customHeight="1">
      <c r="A204" s="35"/>
      <c r="B204" s="36"/>
      <c r="C204" s="215" t="s">
        <v>270</v>
      </c>
      <c r="D204" s="215" t="s">
        <v>151</v>
      </c>
      <c r="E204" s="216" t="s">
        <v>417</v>
      </c>
      <c r="F204" s="217" t="s">
        <v>418</v>
      </c>
      <c r="G204" s="218" t="s">
        <v>166</v>
      </c>
      <c r="H204" s="219">
        <v>307.08800000000002</v>
      </c>
      <c r="I204" s="220"/>
      <c r="J204" s="221">
        <f>ROUND(I204*H204,2)</f>
        <v>0</v>
      </c>
      <c r="K204" s="217" t="s">
        <v>1</v>
      </c>
      <c r="L204" s="41"/>
      <c r="M204" s="222" t="s">
        <v>1</v>
      </c>
      <c r="N204" s="223" t="s">
        <v>44</v>
      </c>
      <c r="O204" s="88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6" t="s">
        <v>156</v>
      </c>
      <c r="AT204" s="226" t="s">
        <v>151</v>
      </c>
      <c r="AU204" s="226" t="s">
        <v>89</v>
      </c>
      <c r="AY204" s="14" t="s">
        <v>149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4" t="s">
        <v>87</v>
      </c>
      <c r="BK204" s="227">
        <f>ROUND(I204*H204,2)</f>
        <v>0</v>
      </c>
      <c r="BL204" s="14" t="s">
        <v>156</v>
      </c>
      <c r="BM204" s="226" t="s">
        <v>273</v>
      </c>
    </row>
    <row r="205" s="2" customFormat="1">
      <c r="A205" s="35"/>
      <c r="B205" s="36"/>
      <c r="C205" s="37"/>
      <c r="D205" s="228" t="s">
        <v>157</v>
      </c>
      <c r="E205" s="37"/>
      <c r="F205" s="229" t="s">
        <v>418</v>
      </c>
      <c r="G205" s="37"/>
      <c r="H205" s="37"/>
      <c r="I205" s="230"/>
      <c r="J205" s="37"/>
      <c r="K205" s="37"/>
      <c r="L205" s="41"/>
      <c r="M205" s="231"/>
      <c r="N205" s="232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157</v>
      </c>
      <c r="AU205" s="14" t="s">
        <v>89</v>
      </c>
    </row>
    <row r="206" s="2" customFormat="1" ht="16.5" customHeight="1">
      <c r="A206" s="35"/>
      <c r="B206" s="36"/>
      <c r="C206" s="215" t="s">
        <v>211</v>
      </c>
      <c r="D206" s="215" t="s">
        <v>151</v>
      </c>
      <c r="E206" s="216" t="s">
        <v>419</v>
      </c>
      <c r="F206" s="217" t="s">
        <v>420</v>
      </c>
      <c r="G206" s="218" t="s">
        <v>280</v>
      </c>
      <c r="H206" s="219">
        <v>7</v>
      </c>
      <c r="I206" s="220"/>
      <c r="J206" s="221">
        <f>ROUND(I206*H206,2)</f>
        <v>0</v>
      </c>
      <c r="K206" s="217" t="s">
        <v>1</v>
      </c>
      <c r="L206" s="41"/>
      <c r="M206" s="222" t="s">
        <v>1</v>
      </c>
      <c r="N206" s="223" t="s">
        <v>44</v>
      </c>
      <c r="O206" s="88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6" t="s">
        <v>156</v>
      </c>
      <c r="AT206" s="226" t="s">
        <v>151</v>
      </c>
      <c r="AU206" s="226" t="s">
        <v>89</v>
      </c>
      <c r="AY206" s="14" t="s">
        <v>149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4" t="s">
        <v>87</v>
      </c>
      <c r="BK206" s="227">
        <f>ROUND(I206*H206,2)</f>
        <v>0</v>
      </c>
      <c r="BL206" s="14" t="s">
        <v>156</v>
      </c>
      <c r="BM206" s="226" t="s">
        <v>281</v>
      </c>
    </row>
    <row r="207" s="2" customFormat="1">
      <c r="A207" s="35"/>
      <c r="B207" s="36"/>
      <c r="C207" s="37"/>
      <c r="D207" s="228" t="s">
        <v>157</v>
      </c>
      <c r="E207" s="37"/>
      <c r="F207" s="229" t="s">
        <v>420</v>
      </c>
      <c r="G207" s="37"/>
      <c r="H207" s="37"/>
      <c r="I207" s="230"/>
      <c r="J207" s="37"/>
      <c r="K207" s="37"/>
      <c r="L207" s="41"/>
      <c r="M207" s="231"/>
      <c r="N207" s="232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157</v>
      </c>
      <c r="AU207" s="14" t="s">
        <v>89</v>
      </c>
    </row>
    <row r="208" s="2" customFormat="1" ht="16.5" customHeight="1">
      <c r="A208" s="35"/>
      <c r="B208" s="36"/>
      <c r="C208" s="215" t="s">
        <v>7</v>
      </c>
      <c r="D208" s="215" t="s">
        <v>151</v>
      </c>
      <c r="E208" s="216" t="s">
        <v>421</v>
      </c>
      <c r="F208" s="217" t="s">
        <v>422</v>
      </c>
      <c r="G208" s="218" t="s">
        <v>280</v>
      </c>
      <c r="H208" s="219">
        <v>38</v>
      </c>
      <c r="I208" s="220"/>
      <c r="J208" s="221">
        <f>ROUND(I208*H208,2)</f>
        <v>0</v>
      </c>
      <c r="K208" s="217" t="s">
        <v>1</v>
      </c>
      <c r="L208" s="41"/>
      <c r="M208" s="222" t="s">
        <v>1</v>
      </c>
      <c r="N208" s="223" t="s">
        <v>44</v>
      </c>
      <c r="O208" s="88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6" t="s">
        <v>156</v>
      </c>
      <c r="AT208" s="226" t="s">
        <v>151</v>
      </c>
      <c r="AU208" s="226" t="s">
        <v>89</v>
      </c>
      <c r="AY208" s="14" t="s">
        <v>149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4" t="s">
        <v>87</v>
      </c>
      <c r="BK208" s="227">
        <f>ROUND(I208*H208,2)</f>
        <v>0</v>
      </c>
      <c r="BL208" s="14" t="s">
        <v>156</v>
      </c>
      <c r="BM208" s="226" t="s">
        <v>285</v>
      </c>
    </row>
    <row r="209" s="2" customFormat="1">
      <c r="A209" s="35"/>
      <c r="B209" s="36"/>
      <c r="C209" s="37"/>
      <c r="D209" s="228" t="s">
        <v>157</v>
      </c>
      <c r="E209" s="37"/>
      <c r="F209" s="229" t="s">
        <v>423</v>
      </c>
      <c r="G209" s="37"/>
      <c r="H209" s="37"/>
      <c r="I209" s="230"/>
      <c r="J209" s="37"/>
      <c r="K209" s="37"/>
      <c r="L209" s="41"/>
      <c r="M209" s="231"/>
      <c r="N209" s="232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157</v>
      </c>
      <c r="AU209" s="14" t="s">
        <v>89</v>
      </c>
    </row>
    <row r="210" s="2" customFormat="1" ht="16.5" customHeight="1">
      <c r="A210" s="35"/>
      <c r="B210" s="36"/>
      <c r="C210" s="215" t="s">
        <v>217</v>
      </c>
      <c r="D210" s="215" t="s">
        <v>151</v>
      </c>
      <c r="E210" s="216" t="s">
        <v>424</v>
      </c>
      <c r="F210" s="217" t="s">
        <v>425</v>
      </c>
      <c r="G210" s="218" t="s">
        <v>280</v>
      </c>
      <c r="H210" s="219">
        <v>22</v>
      </c>
      <c r="I210" s="220"/>
      <c r="J210" s="221">
        <f>ROUND(I210*H210,2)</f>
        <v>0</v>
      </c>
      <c r="K210" s="217" t="s">
        <v>1</v>
      </c>
      <c r="L210" s="41"/>
      <c r="M210" s="222" t="s">
        <v>1</v>
      </c>
      <c r="N210" s="223" t="s">
        <v>44</v>
      </c>
      <c r="O210" s="88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6" t="s">
        <v>156</v>
      </c>
      <c r="AT210" s="226" t="s">
        <v>151</v>
      </c>
      <c r="AU210" s="226" t="s">
        <v>89</v>
      </c>
      <c r="AY210" s="14" t="s">
        <v>149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4" t="s">
        <v>87</v>
      </c>
      <c r="BK210" s="227">
        <f>ROUND(I210*H210,2)</f>
        <v>0</v>
      </c>
      <c r="BL210" s="14" t="s">
        <v>156</v>
      </c>
      <c r="BM210" s="226" t="s">
        <v>291</v>
      </c>
    </row>
    <row r="211" s="2" customFormat="1">
      <c r="A211" s="35"/>
      <c r="B211" s="36"/>
      <c r="C211" s="37"/>
      <c r="D211" s="228" t="s">
        <v>157</v>
      </c>
      <c r="E211" s="37"/>
      <c r="F211" s="229" t="s">
        <v>426</v>
      </c>
      <c r="G211" s="37"/>
      <c r="H211" s="37"/>
      <c r="I211" s="230"/>
      <c r="J211" s="37"/>
      <c r="K211" s="37"/>
      <c r="L211" s="41"/>
      <c r="M211" s="231"/>
      <c r="N211" s="232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157</v>
      </c>
      <c r="AU211" s="14" t="s">
        <v>89</v>
      </c>
    </row>
    <row r="212" s="2" customFormat="1" ht="16.5" customHeight="1">
      <c r="A212" s="35"/>
      <c r="B212" s="36"/>
      <c r="C212" s="215" t="s">
        <v>296</v>
      </c>
      <c r="D212" s="215" t="s">
        <v>151</v>
      </c>
      <c r="E212" s="216" t="s">
        <v>427</v>
      </c>
      <c r="F212" s="217" t="s">
        <v>428</v>
      </c>
      <c r="G212" s="218" t="s">
        <v>280</v>
      </c>
      <c r="H212" s="219">
        <v>2</v>
      </c>
      <c r="I212" s="220"/>
      <c r="J212" s="221">
        <f>ROUND(I212*H212,2)</f>
        <v>0</v>
      </c>
      <c r="K212" s="217" t="s">
        <v>1</v>
      </c>
      <c r="L212" s="41"/>
      <c r="M212" s="222" t="s">
        <v>1</v>
      </c>
      <c r="N212" s="223" t="s">
        <v>44</v>
      </c>
      <c r="O212" s="88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6" t="s">
        <v>156</v>
      </c>
      <c r="AT212" s="226" t="s">
        <v>151</v>
      </c>
      <c r="AU212" s="226" t="s">
        <v>89</v>
      </c>
      <c r="AY212" s="14" t="s">
        <v>149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4" t="s">
        <v>87</v>
      </c>
      <c r="BK212" s="227">
        <f>ROUND(I212*H212,2)</f>
        <v>0</v>
      </c>
      <c r="BL212" s="14" t="s">
        <v>156</v>
      </c>
      <c r="BM212" s="226" t="s">
        <v>299</v>
      </c>
    </row>
    <row r="213" s="2" customFormat="1">
      <c r="A213" s="35"/>
      <c r="B213" s="36"/>
      <c r="C213" s="37"/>
      <c r="D213" s="228" t="s">
        <v>157</v>
      </c>
      <c r="E213" s="37"/>
      <c r="F213" s="229" t="s">
        <v>428</v>
      </c>
      <c r="G213" s="37"/>
      <c r="H213" s="37"/>
      <c r="I213" s="230"/>
      <c r="J213" s="37"/>
      <c r="K213" s="37"/>
      <c r="L213" s="41"/>
      <c r="M213" s="231"/>
      <c r="N213" s="232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157</v>
      </c>
      <c r="AU213" s="14" t="s">
        <v>89</v>
      </c>
    </row>
    <row r="214" s="2" customFormat="1" ht="16.5" customHeight="1">
      <c r="A214" s="35"/>
      <c r="B214" s="36"/>
      <c r="C214" s="215" t="s">
        <v>222</v>
      </c>
      <c r="D214" s="215" t="s">
        <v>151</v>
      </c>
      <c r="E214" s="216" t="s">
        <v>429</v>
      </c>
      <c r="F214" s="217" t="s">
        <v>430</v>
      </c>
      <c r="G214" s="218" t="s">
        <v>280</v>
      </c>
      <c r="H214" s="219">
        <v>72</v>
      </c>
      <c r="I214" s="220"/>
      <c r="J214" s="221">
        <f>ROUND(I214*H214,2)</f>
        <v>0</v>
      </c>
      <c r="K214" s="217" t="s">
        <v>1</v>
      </c>
      <c r="L214" s="41"/>
      <c r="M214" s="222" t="s">
        <v>1</v>
      </c>
      <c r="N214" s="223" t="s">
        <v>44</v>
      </c>
      <c r="O214" s="88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6" t="s">
        <v>156</v>
      </c>
      <c r="AT214" s="226" t="s">
        <v>151</v>
      </c>
      <c r="AU214" s="226" t="s">
        <v>89</v>
      </c>
      <c r="AY214" s="14" t="s">
        <v>149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4" t="s">
        <v>87</v>
      </c>
      <c r="BK214" s="227">
        <f>ROUND(I214*H214,2)</f>
        <v>0</v>
      </c>
      <c r="BL214" s="14" t="s">
        <v>156</v>
      </c>
      <c r="BM214" s="226" t="s">
        <v>305</v>
      </c>
    </row>
    <row r="215" s="2" customFormat="1">
      <c r="A215" s="35"/>
      <c r="B215" s="36"/>
      <c r="C215" s="37"/>
      <c r="D215" s="228" t="s">
        <v>157</v>
      </c>
      <c r="E215" s="37"/>
      <c r="F215" s="229" t="s">
        <v>430</v>
      </c>
      <c r="G215" s="37"/>
      <c r="H215" s="37"/>
      <c r="I215" s="230"/>
      <c r="J215" s="37"/>
      <c r="K215" s="37"/>
      <c r="L215" s="41"/>
      <c r="M215" s="231"/>
      <c r="N215" s="232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157</v>
      </c>
      <c r="AU215" s="14" t="s">
        <v>89</v>
      </c>
    </row>
    <row r="216" s="2" customFormat="1" ht="16.5" customHeight="1">
      <c r="A216" s="35"/>
      <c r="B216" s="36"/>
      <c r="C216" s="215" t="s">
        <v>308</v>
      </c>
      <c r="D216" s="215" t="s">
        <v>151</v>
      </c>
      <c r="E216" s="216" t="s">
        <v>431</v>
      </c>
      <c r="F216" s="217" t="s">
        <v>432</v>
      </c>
      <c r="G216" s="218" t="s">
        <v>280</v>
      </c>
      <c r="H216" s="219">
        <v>3</v>
      </c>
      <c r="I216" s="220"/>
      <c r="J216" s="221">
        <f>ROUND(I216*H216,2)</f>
        <v>0</v>
      </c>
      <c r="K216" s="217" t="s">
        <v>1</v>
      </c>
      <c r="L216" s="41"/>
      <c r="M216" s="222" t="s">
        <v>1</v>
      </c>
      <c r="N216" s="223" t="s">
        <v>44</v>
      </c>
      <c r="O216" s="88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6" t="s">
        <v>156</v>
      </c>
      <c r="AT216" s="226" t="s">
        <v>151</v>
      </c>
      <c r="AU216" s="226" t="s">
        <v>89</v>
      </c>
      <c r="AY216" s="14" t="s">
        <v>149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4" t="s">
        <v>87</v>
      </c>
      <c r="BK216" s="227">
        <f>ROUND(I216*H216,2)</f>
        <v>0</v>
      </c>
      <c r="BL216" s="14" t="s">
        <v>156</v>
      </c>
      <c r="BM216" s="226" t="s">
        <v>311</v>
      </c>
    </row>
    <row r="217" s="2" customFormat="1">
      <c r="A217" s="35"/>
      <c r="B217" s="36"/>
      <c r="C217" s="37"/>
      <c r="D217" s="228" t="s">
        <v>157</v>
      </c>
      <c r="E217" s="37"/>
      <c r="F217" s="229" t="s">
        <v>432</v>
      </c>
      <c r="G217" s="37"/>
      <c r="H217" s="37"/>
      <c r="I217" s="230"/>
      <c r="J217" s="37"/>
      <c r="K217" s="37"/>
      <c r="L217" s="41"/>
      <c r="M217" s="231"/>
      <c r="N217" s="232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157</v>
      </c>
      <c r="AU217" s="14" t="s">
        <v>89</v>
      </c>
    </row>
    <row r="218" s="2" customFormat="1" ht="16.5" customHeight="1">
      <c r="A218" s="35"/>
      <c r="B218" s="36"/>
      <c r="C218" s="215" t="s">
        <v>231</v>
      </c>
      <c r="D218" s="215" t="s">
        <v>151</v>
      </c>
      <c r="E218" s="216" t="s">
        <v>433</v>
      </c>
      <c r="F218" s="217" t="s">
        <v>434</v>
      </c>
      <c r="G218" s="218" t="s">
        <v>280</v>
      </c>
      <c r="H218" s="219">
        <v>27</v>
      </c>
      <c r="I218" s="220"/>
      <c r="J218" s="221">
        <f>ROUND(I218*H218,2)</f>
        <v>0</v>
      </c>
      <c r="K218" s="217" t="s">
        <v>1</v>
      </c>
      <c r="L218" s="41"/>
      <c r="M218" s="222" t="s">
        <v>1</v>
      </c>
      <c r="N218" s="223" t="s">
        <v>44</v>
      </c>
      <c r="O218" s="88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6" t="s">
        <v>156</v>
      </c>
      <c r="AT218" s="226" t="s">
        <v>151</v>
      </c>
      <c r="AU218" s="226" t="s">
        <v>89</v>
      </c>
      <c r="AY218" s="14" t="s">
        <v>149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4" t="s">
        <v>87</v>
      </c>
      <c r="BK218" s="227">
        <f>ROUND(I218*H218,2)</f>
        <v>0</v>
      </c>
      <c r="BL218" s="14" t="s">
        <v>156</v>
      </c>
      <c r="BM218" s="226" t="s">
        <v>318</v>
      </c>
    </row>
    <row r="219" s="2" customFormat="1">
      <c r="A219" s="35"/>
      <c r="B219" s="36"/>
      <c r="C219" s="37"/>
      <c r="D219" s="228" t="s">
        <v>157</v>
      </c>
      <c r="E219" s="37"/>
      <c r="F219" s="229" t="s">
        <v>434</v>
      </c>
      <c r="G219" s="37"/>
      <c r="H219" s="37"/>
      <c r="I219" s="230"/>
      <c r="J219" s="37"/>
      <c r="K219" s="37"/>
      <c r="L219" s="41"/>
      <c r="M219" s="231"/>
      <c r="N219" s="232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157</v>
      </c>
      <c r="AU219" s="14" t="s">
        <v>89</v>
      </c>
    </row>
    <row r="220" s="2" customFormat="1" ht="24.15" customHeight="1">
      <c r="A220" s="35"/>
      <c r="B220" s="36"/>
      <c r="C220" s="215" t="s">
        <v>321</v>
      </c>
      <c r="D220" s="215" t="s">
        <v>151</v>
      </c>
      <c r="E220" s="216" t="s">
        <v>435</v>
      </c>
      <c r="F220" s="217" t="s">
        <v>436</v>
      </c>
      <c r="G220" s="218" t="s">
        <v>280</v>
      </c>
      <c r="H220" s="219">
        <v>4</v>
      </c>
      <c r="I220" s="220"/>
      <c r="J220" s="221">
        <f>ROUND(I220*H220,2)</f>
        <v>0</v>
      </c>
      <c r="K220" s="217" t="s">
        <v>1</v>
      </c>
      <c r="L220" s="41"/>
      <c r="M220" s="222" t="s">
        <v>1</v>
      </c>
      <c r="N220" s="223" t="s">
        <v>44</v>
      </c>
      <c r="O220" s="88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6" t="s">
        <v>156</v>
      </c>
      <c r="AT220" s="226" t="s">
        <v>151</v>
      </c>
      <c r="AU220" s="226" t="s">
        <v>89</v>
      </c>
      <c r="AY220" s="14" t="s">
        <v>149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4" t="s">
        <v>87</v>
      </c>
      <c r="BK220" s="227">
        <f>ROUND(I220*H220,2)</f>
        <v>0</v>
      </c>
      <c r="BL220" s="14" t="s">
        <v>156</v>
      </c>
      <c r="BM220" s="226" t="s">
        <v>324</v>
      </c>
    </row>
    <row r="221" s="2" customFormat="1">
      <c r="A221" s="35"/>
      <c r="B221" s="36"/>
      <c r="C221" s="37"/>
      <c r="D221" s="228" t="s">
        <v>157</v>
      </c>
      <c r="E221" s="37"/>
      <c r="F221" s="229" t="s">
        <v>436</v>
      </c>
      <c r="G221" s="37"/>
      <c r="H221" s="37"/>
      <c r="I221" s="230"/>
      <c r="J221" s="37"/>
      <c r="K221" s="37"/>
      <c r="L221" s="41"/>
      <c r="M221" s="231"/>
      <c r="N221" s="232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157</v>
      </c>
      <c r="AU221" s="14" t="s">
        <v>89</v>
      </c>
    </row>
    <row r="222" s="2" customFormat="1" ht="24.15" customHeight="1">
      <c r="A222" s="35"/>
      <c r="B222" s="36"/>
      <c r="C222" s="215" t="s">
        <v>236</v>
      </c>
      <c r="D222" s="215" t="s">
        <v>151</v>
      </c>
      <c r="E222" s="216" t="s">
        <v>437</v>
      </c>
      <c r="F222" s="217" t="s">
        <v>438</v>
      </c>
      <c r="G222" s="218" t="s">
        <v>264</v>
      </c>
      <c r="H222" s="219">
        <v>32</v>
      </c>
      <c r="I222" s="220"/>
      <c r="J222" s="221">
        <f>ROUND(I222*H222,2)</f>
        <v>0</v>
      </c>
      <c r="K222" s="217" t="s">
        <v>155</v>
      </c>
      <c r="L222" s="41"/>
      <c r="M222" s="222" t="s">
        <v>1</v>
      </c>
      <c r="N222" s="223" t="s">
        <v>44</v>
      </c>
      <c r="O222" s="88"/>
      <c r="P222" s="224">
        <f>O222*H222</f>
        <v>0</v>
      </c>
      <c r="Q222" s="224">
        <v>0.00019000000000000001</v>
      </c>
      <c r="R222" s="224">
        <f>Q222*H222</f>
        <v>0.0060800000000000003</v>
      </c>
      <c r="S222" s="224">
        <v>0</v>
      </c>
      <c r="T222" s="22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6" t="s">
        <v>156</v>
      </c>
      <c r="AT222" s="226" t="s">
        <v>151</v>
      </c>
      <c r="AU222" s="226" t="s">
        <v>89</v>
      </c>
      <c r="AY222" s="14" t="s">
        <v>149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4" t="s">
        <v>87</v>
      </c>
      <c r="BK222" s="227">
        <f>ROUND(I222*H222,2)</f>
        <v>0</v>
      </c>
      <c r="BL222" s="14" t="s">
        <v>156</v>
      </c>
      <c r="BM222" s="226" t="s">
        <v>439</v>
      </c>
    </row>
    <row r="223" s="2" customFormat="1">
      <c r="A223" s="35"/>
      <c r="B223" s="36"/>
      <c r="C223" s="37"/>
      <c r="D223" s="228" t="s">
        <v>157</v>
      </c>
      <c r="E223" s="37"/>
      <c r="F223" s="229" t="s">
        <v>440</v>
      </c>
      <c r="G223" s="37"/>
      <c r="H223" s="37"/>
      <c r="I223" s="230"/>
      <c r="J223" s="37"/>
      <c r="K223" s="37"/>
      <c r="L223" s="41"/>
      <c r="M223" s="231"/>
      <c r="N223" s="232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157</v>
      </c>
      <c r="AU223" s="14" t="s">
        <v>89</v>
      </c>
    </row>
    <row r="224" s="2" customFormat="1">
      <c r="A224" s="35"/>
      <c r="B224" s="36"/>
      <c r="C224" s="37"/>
      <c r="D224" s="233" t="s">
        <v>159</v>
      </c>
      <c r="E224" s="37"/>
      <c r="F224" s="234" t="s">
        <v>441</v>
      </c>
      <c r="G224" s="37"/>
      <c r="H224" s="37"/>
      <c r="I224" s="230"/>
      <c r="J224" s="37"/>
      <c r="K224" s="37"/>
      <c r="L224" s="41"/>
      <c r="M224" s="231"/>
      <c r="N224" s="232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159</v>
      </c>
      <c r="AU224" s="14" t="s">
        <v>89</v>
      </c>
    </row>
    <row r="225" s="2" customFormat="1" ht="21.75" customHeight="1">
      <c r="A225" s="35"/>
      <c r="B225" s="36"/>
      <c r="C225" s="215" t="s">
        <v>442</v>
      </c>
      <c r="D225" s="215" t="s">
        <v>151</v>
      </c>
      <c r="E225" s="216" t="s">
        <v>443</v>
      </c>
      <c r="F225" s="217" t="s">
        <v>444</v>
      </c>
      <c r="G225" s="218" t="s">
        <v>264</v>
      </c>
      <c r="H225" s="219">
        <v>66.5</v>
      </c>
      <c r="I225" s="220"/>
      <c r="J225" s="221">
        <f>ROUND(I225*H225,2)</f>
        <v>0</v>
      </c>
      <c r="K225" s="217" t="s">
        <v>155</v>
      </c>
      <c r="L225" s="41"/>
      <c r="M225" s="222" t="s">
        <v>1</v>
      </c>
      <c r="N225" s="223" t="s">
        <v>44</v>
      </c>
      <c r="O225" s="88"/>
      <c r="P225" s="224">
        <f>O225*H225</f>
        <v>0</v>
      </c>
      <c r="Q225" s="224">
        <v>0.00034000000000000002</v>
      </c>
      <c r="R225" s="224">
        <f>Q225*H225</f>
        <v>0.022610000000000002</v>
      </c>
      <c r="S225" s="224">
        <v>0</v>
      </c>
      <c r="T225" s="22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6" t="s">
        <v>156</v>
      </c>
      <c r="AT225" s="226" t="s">
        <v>151</v>
      </c>
      <c r="AU225" s="226" t="s">
        <v>89</v>
      </c>
      <c r="AY225" s="14" t="s">
        <v>149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4" t="s">
        <v>87</v>
      </c>
      <c r="BK225" s="227">
        <f>ROUND(I225*H225,2)</f>
        <v>0</v>
      </c>
      <c r="BL225" s="14" t="s">
        <v>156</v>
      </c>
      <c r="BM225" s="226" t="s">
        <v>445</v>
      </c>
    </row>
    <row r="226" s="2" customFormat="1">
      <c r="A226" s="35"/>
      <c r="B226" s="36"/>
      <c r="C226" s="37"/>
      <c r="D226" s="228" t="s">
        <v>157</v>
      </c>
      <c r="E226" s="37"/>
      <c r="F226" s="229" t="s">
        <v>446</v>
      </c>
      <c r="G226" s="37"/>
      <c r="H226" s="37"/>
      <c r="I226" s="230"/>
      <c r="J226" s="37"/>
      <c r="K226" s="37"/>
      <c r="L226" s="41"/>
      <c r="M226" s="231"/>
      <c r="N226" s="232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157</v>
      </c>
      <c r="AU226" s="14" t="s">
        <v>89</v>
      </c>
    </row>
    <row r="227" s="2" customFormat="1">
      <c r="A227" s="35"/>
      <c r="B227" s="36"/>
      <c r="C227" s="37"/>
      <c r="D227" s="233" t="s">
        <v>159</v>
      </c>
      <c r="E227" s="37"/>
      <c r="F227" s="234" t="s">
        <v>447</v>
      </c>
      <c r="G227" s="37"/>
      <c r="H227" s="37"/>
      <c r="I227" s="230"/>
      <c r="J227" s="37"/>
      <c r="K227" s="37"/>
      <c r="L227" s="41"/>
      <c r="M227" s="231"/>
      <c r="N227" s="232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159</v>
      </c>
      <c r="AU227" s="14" t="s">
        <v>89</v>
      </c>
    </row>
    <row r="228" s="2" customFormat="1" ht="21.75" customHeight="1">
      <c r="A228" s="35"/>
      <c r="B228" s="36"/>
      <c r="C228" s="215" t="s">
        <v>242</v>
      </c>
      <c r="D228" s="215" t="s">
        <v>151</v>
      </c>
      <c r="E228" s="216" t="s">
        <v>448</v>
      </c>
      <c r="F228" s="217" t="s">
        <v>449</v>
      </c>
      <c r="G228" s="218" t="s">
        <v>154</v>
      </c>
      <c r="H228" s="219">
        <v>0.021999999999999999</v>
      </c>
      <c r="I228" s="220"/>
      <c r="J228" s="221">
        <f>ROUND(I228*H228,2)</f>
        <v>0</v>
      </c>
      <c r="K228" s="217" t="s">
        <v>155</v>
      </c>
      <c r="L228" s="41"/>
      <c r="M228" s="222" t="s">
        <v>1</v>
      </c>
      <c r="N228" s="223" t="s">
        <v>44</v>
      </c>
      <c r="O228" s="88"/>
      <c r="P228" s="224">
        <f>O228*H228</f>
        <v>0</v>
      </c>
      <c r="Q228" s="224">
        <v>2.1183200000000002</v>
      </c>
      <c r="R228" s="224">
        <f>Q228*H228</f>
        <v>0.046603039999999998</v>
      </c>
      <c r="S228" s="224">
        <v>0</v>
      </c>
      <c r="T228" s="22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6" t="s">
        <v>156</v>
      </c>
      <c r="AT228" s="226" t="s">
        <v>151</v>
      </c>
      <c r="AU228" s="226" t="s">
        <v>89</v>
      </c>
      <c r="AY228" s="14" t="s">
        <v>149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4" t="s">
        <v>87</v>
      </c>
      <c r="BK228" s="227">
        <f>ROUND(I228*H228,2)</f>
        <v>0</v>
      </c>
      <c r="BL228" s="14" t="s">
        <v>156</v>
      </c>
      <c r="BM228" s="226" t="s">
        <v>450</v>
      </c>
    </row>
    <row r="229" s="2" customFormat="1">
      <c r="A229" s="35"/>
      <c r="B229" s="36"/>
      <c r="C229" s="37"/>
      <c r="D229" s="228" t="s">
        <v>157</v>
      </c>
      <c r="E229" s="37"/>
      <c r="F229" s="229" t="s">
        <v>451</v>
      </c>
      <c r="G229" s="37"/>
      <c r="H229" s="37"/>
      <c r="I229" s="230"/>
      <c r="J229" s="37"/>
      <c r="K229" s="37"/>
      <c r="L229" s="41"/>
      <c r="M229" s="231"/>
      <c r="N229" s="232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157</v>
      </c>
      <c r="AU229" s="14" t="s">
        <v>89</v>
      </c>
    </row>
    <row r="230" s="2" customFormat="1">
      <c r="A230" s="35"/>
      <c r="B230" s="36"/>
      <c r="C230" s="37"/>
      <c r="D230" s="233" t="s">
        <v>159</v>
      </c>
      <c r="E230" s="37"/>
      <c r="F230" s="234" t="s">
        <v>452</v>
      </c>
      <c r="G230" s="37"/>
      <c r="H230" s="37"/>
      <c r="I230" s="230"/>
      <c r="J230" s="37"/>
      <c r="K230" s="37"/>
      <c r="L230" s="41"/>
      <c r="M230" s="231"/>
      <c r="N230" s="232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159</v>
      </c>
      <c r="AU230" s="14" t="s">
        <v>89</v>
      </c>
    </row>
    <row r="231" s="2" customFormat="1" ht="21.75" customHeight="1">
      <c r="A231" s="35"/>
      <c r="B231" s="36"/>
      <c r="C231" s="215" t="s">
        <v>163</v>
      </c>
      <c r="D231" s="215" t="s">
        <v>151</v>
      </c>
      <c r="E231" s="216" t="s">
        <v>453</v>
      </c>
      <c r="F231" s="217" t="s">
        <v>454</v>
      </c>
      <c r="G231" s="218" t="s">
        <v>230</v>
      </c>
      <c r="H231" s="219">
        <v>0.01</v>
      </c>
      <c r="I231" s="220"/>
      <c r="J231" s="221">
        <f>ROUND(I231*H231,2)</f>
        <v>0</v>
      </c>
      <c r="K231" s="217" t="s">
        <v>155</v>
      </c>
      <c r="L231" s="41"/>
      <c r="M231" s="222" t="s">
        <v>1</v>
      </c>
      <c r="N231" s="223" t="s">
        <v>44</v>
      </c>
      <c r="O231" s="88"/>
      <c r="P231" s="224">
        <f>O231*H231</f>
        <v>0</v>
      </c>
      <c r="Q231" s="224">
        <v>1.0513699999999999</v>
      </c>
      <c r="R231" s="224">
        <f>Q231*H231</f>
        <v>0.010513699999999999</v>
      </c>
      <c r="S231" s="224">
        <v>0</v>
      </c>
      <c r="T231" s="22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6" t="s">
        <v>156</v>
      </c>
      <c r="AT231" s="226" t="s">
        <v>151</v>
      </c>
      <c r="AU231" s="226" t="s">
        <v>89</v>
      </c>
      <c r="AY231" s="14" t="s">
        <v>149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4" t="s">
        <v>87</v>
      </c>
      <c r="BK231" s="227">
        <f>ROUND(I231*H231,2)</f>
        <v>0</v>
      </c>
      <c r="BL231" s="14" t="s">
        <v>156</v>
      </c>
      <c r="BM231" s="226" t="s">
        <v>455</v>
      </c>
    </row>
    <row r="232" s="2" customFormat="1">
      <c r="A232" s="35"/>
      <c r="B232" s="36"/>
      <c r="C232" s="37"/>
      <c r="D232" s="228" t="s">
        <v>157</v>
      </c>
      <c r="E232" s="37"/>
      <c r="F232" s="229" t="s">
        <v>456</v>
      </c>
      <c r="G232" s="37"/>
      <c r="H232" s="37"/>
      <c r="I232" s="230"/>
      <c r="J232" s="37"/>
      <c r="K232" s="37"/>
      <c r="L232" s="41"/>
      <c r="M232" s="231"/>
      <c r="N232" s="232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157</v>
      </c>
      <c r="AU232" s="14" t="s">
        <v>89</v>
      </c>
    </row>
    <row r="233" s="2" customFormat="1">
      <c r="A233" s="35"/>
      <c r="B233" s="36"/>
      <c r="C233" s="37"/>
      <c r="D233" s="233" t="s">
        <v>159</v>
      </c>
      <c r="E233" s="37"/>
      <c r="F233" s="234" t="s">
        <v>457</v>
      </c>
      <c r="G233" s="37"/>
      <c r="H233" s="37"/>
      <c r="I233" s="230"/>
      <c r="J233" s="37"/>
      <c r="K233" s="37"/>
      <c r="L233" s="41"/>
      <c r="M233" s="231"/>
      <c r="N233" s="232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159</v>
      </c>
      <c r="AU233" s="14" t="s">
        <v>89</v>
      </c>
    </row>
    <row r="234" s="2" customFormat="1" ht="21.75" customHeight="1">
      <c r="A234" s="35"/>
      <c r="B234" s="36"/>
      <c r="C234" s="215" t="s">
        <v>169</v>
      </c>
      <c r="D234" s="215" t="s">
        <v>151</v>
      </c>
      <c r="E234" s="216" t="s">
        <v>458</v>
      </c>
      <c r="F234" s="217" t="s">
        <v>459</v>
      </c>
      <c r="G234" s="218" t="s">
        <v>230</v>
      </c>
      <c r="H234" s="219">
        <v>0.033000000000000002</v>
      </c>
      <c r="I234" s="220"/>
      <c r="J234" s="221">
        <f>ROUND(I234*H234,2)</f>
        <v>0</v>
      </c>
      <c r="K234" s="217" t="s">
        <v>155</v>
      </c>
      <c r="L234" s="41"/>
      <c r="M234" s="222" t="s">
        <v>1</v>
      </c>
      <c r="N234" s="223" t="s">
        <v>44</v>
      </c>
      <c r="O234" s="88"/>
      <c r="P234" s="224">
        <f>O234*H234</f>
        <v>0</v>
      </c>
      <c r="Q234" s="224">
        <v>1.05237</v>
      </c>
      <c r="R234" s="224">
        <f>Q234*H234</f>
        <v>0.034728210000000002</v>
      </c>
      <c r="S234" s="224">
        <v>0</v>
      </c>
      <c r="T234" s="22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6" t="s">
        <v>156</v>
      </c>
      <c r="AT234" s="226" t="s">
        <v>151</v>
      </c>
      <c r="AU234" s="226" t="s">
        <v>89</v>
      </c>
      <c r="AY234" s="14" t="s">
        <v>149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4" t="s">
        <v>87</v>
      </c>
      <c r="BK234" s="227">
        <f>ROUND(I234*H234,2)</f>
        <v>0</v>
      </c>
      <c r="BL234" s="14" t="s">
        <v>156</v>
      </c>
      <c r="BM234" s="226" t="s">
        <v>460</v>
      </c>
    </row>
    <row r="235" s="2" customFormat="1">
      <c r="A235" s="35"/>
      <c r="B235" s="36"/>
      <c r="C235" s="37"/>
      <c r="D235" s="228" t="s">
        <v>157</v>
      </c>
      <c r="E235" s="37"/>
      <c r="F235" s="229" t="s">
        <v>461</v>
      </c>
      <c r="G235" s="37"/>
      <c r="H235" s="37"/>
      <c r="I235" s="230"/>
      <c r="J235" s="37"/>
      <c r="K235" s="37"/>
      <c r="L235" s="41"/>
      <c r="M235" s="231"/>
      <c r="N235" s="232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157</v>
      </c>
      <c r="AU235" s="14" t="s">
        <v>89</v>
      </c>
    </row>
    <row r="236" s="2" customFormat="1">
      <c r="A236" s="35"/>
      <c r="B236" s="36"/>
      <c r="C236" s="37"/>
      <c r="D236" s="233" t="s">
        <v>159</v>
      </c>
      <c r="E236" s="37"/>
      <c r="F236" s="234" t="s">
        <v>462</v>
      </c>
      <c r="G236" s="37"/>
      <c r="H236" s="37"/>
      <c r="I236" s="230"/>
      <c r="J236" s="37"/>
      <c r="K236" s="37"/>
      <c r="L236" s="41"/>
      <c r="M236" s="231"/>
      <c r="N236" s="232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159</v>
      </c>
      <c r="AU236" s="14" t="s">
        <v>89</v>
      </c>
    </row>
    <row r="237" s="2" customFormat="1" ht="24.15" customHeight="1">
      <c r="A237" s="35"/>
      <c r="B237" s="36"/>
      <c r="C237" s="215" t="s">
        <v>175</v>
      </c>
      <c r="D237" s="215" t="s">
        <v>151</v>
      </c>
      <c r="E237" s="216" t="s">
        <v>463</v>
      </c>
      <c r="F237" s="217" t="s">
        <v>464</v>
      </c>
      <c r="G237" s="218" t="s">
        <v>166</v>
      </c>
      <c r="H237" s="219">
        <v>76.472999999999999</v>
      </c>
      <c r="I237" s="220"/>
      <c r="J237" s="221">
        <f>ROUND(I237*H237,2)</f>
        <v>0</v>
      </c>
      <c r="K237" s="217" t="s">
        <v>1</v>
      </c>
      <c r="L237" s="41"/>
      <c r="M237" s="222" t="s">
        <v>1</v>
      </c>
      <c r="N237" s="223" t="s">
        <v>44</v>
      </c>
      <c r="O237" s="88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6" t="s">
        <v>156</v>
      </c>
      <c r="AT237" s="226" t="s">
        <v>151</v>
      </c>
      <c r="AU237" s="226" t="s">
        <v>89</v>
      </c>
      <c r="AY237" s="14" t="s">
        <v>149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4" t="s">
        <v>87</v>
      </c>
      <c r="BK237" s="227">
        <f>ROUND(I237*H237,2)</f>
        <v>0</v>
      </c>
      <c r="BL237" s="14" t="s">
        <v>156</v>
      </c>
      <c r="BM237" s="226" t="s">
        <v>465</v>
      </c>
    </row>
    <row r="238" s="2" customFormat="1">
      <c r="A238" s="35"/>
      <c r="B238" s="36"/>
      <c r="C238" s="37"/>
      <c r="D238" s="228" t="s">
        <v>157</v>
      </c>
      <c r="E238" s="37"/>
      <c r="F238" s="229" t="s">
        <v>464</v>
      </c>
      <c r="G238" s="37"/>
      <c r="H238" s="37"/>
      <c r="I238" s="230"/>
      <c r="J238" s="37"/>
      <c r="K238" s="37"/>
      <c r="L238" s="41"/>
      <c r="M238" s="231"/>
      <c r="N238" s="232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157</v>
      </c>
      <c r="AU238" s="14" t="s">
        <v>89</v>
      </c>
    </row>
    <row r="239" s="12" customFormat="1" ht="22.8" customHeight="1">
      <c r="A239" s="12"/>
      <c r="B239" s="199"/>
      <c r="C239" s="200"/>
      <c r="D239" s="201" t="s">
        <v>78</v>
      </c>
      <c r="E239" s="213" t="s">
        <v>156</v>
      </c>
      <c r="F239" s="213" t="s">
        <v>466</v>
      </c>
      <c r="G239" s="200"/>
      <c r="H239" s="200"/>
      <c r="I239" s="203"/>
      <c r="J239" s="214">
        <f>BK239</f>
        <v>0</v>
      </c>
      <c r="K239" s="200"/>
      <c r="L239" s="205"/>
      <c r="M239" s="206"/>
      <c r="N239" s="207"/>
      <c r="O239" s="207"/>
      <c r="P239" s="208">
        <f>SUM(P240:P251)</f>
        <v>0</v>
      </c>
      <c r="Q239" s="207"/>
      <c r="R239" s="208">
        <f>SUM(R240:R251)</f>
        <v>12.103714439999997</v>
      </c>
      <c r="S239" s="207"/>
      <c r="T239" s="209">
        <f>SUM(T240:T251)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0" t="s">
        <v>87</v>
      </c>
      <c r="AT239" s="211" t="s">
        <v>78</v>
      </c>
      <c r="AU239" s="211" t="s">
        <v>87</v>
      </c>
      <c r="AY239" s="210" t="s">
        <v>149</v>
      </c>
      <c r="BK239" s="212">
        <f>SUM(BK240:BK251)</f>
        <v>0</v>
      </c>
    </row>
    <row r="240" s="2" customFormat="1" ht="16.5" customHeight="1">
      <c r="A240" s="35"/>
      <c r="B240" s="36"/>
      <c r="C240" s="215" t="s">
        <v>257</v>
      </c>
      <c r="D240" s="215" t="s">
        <v>151</v>
      </c>
      <c r="E240" s="216" t="s">
        <v>467</v>
      </c>
      <c r="F240" s="217" t="s">
        <v>468</v>
      </c>
      <c r="G240" s="218" t="s">
        <v>154</v>
      </c>
      <c r="H240" s="219">
        <v>4.5359999999999996</v>
      </c>
      <c r="I240" s="220"/>
      <c r="J240" s="221">
        <f>ROUND(I240*H240,2)</f>
        <v>0</v>
      </c>
      <c r="K240" s="217" t="s">
        <v>155</v>
      </c>
      <c r="L240" s="41"/>
      <c r="M240" s="222" t="s">
        <v>1</v>
      </c>
      <c r="N240" s="223" t="s">
        <v>44</v>
      </c>
      <c r="O240" s="88"/>
      <c r="P240" s="224">
        <f>O240*H240</f>
        <v>0</v>
      </c>
      <c r="Q240" s="224">
        <v>2.5019800000000001</v>
      </c>
      <c r="R240" s="224">
        <f>Q240*H240</f>
        <v>11.348981279999999</v>
      </c>
      <c r="S240" s="224">
        <v>0</v>
      </c>
      <c r="T240" s="22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6" t="s">
        <v>156</v>
      </c>
      <c r="AT240" s="226" t="s">
        <v>151</v>
      </c>
      <c r="AU240" s="226" t="s">
        <v>89</v>
      </c>
      <c r="AY240" s="14" t="s">
        <v>149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4" t="s">
        <v>87</v>
      </c>
      <c r="BK240" s="227">
        <f>ROUND(I240*H240,2)</f>
        <v>0</v>
      </c>
      <c r="BL240" s="14" t="s">
        <v>156</v>
      </c>
      <c r="BM240" s="226" t="s">
        <v>469</v>
      </c>
    </row>
    <row r="241" s="2" customFormat="1">
      <c r="A241" s="35"/>
      <c r="B241" s="36"/>
      <c r="C241" s="37"/>
      <c r="D241" s="228" t="s">
        <v>157</v>
      </c>
      <c r="E241" s="37"/>
      <c r="F241" s="229" t="s">
        <v>470</v>
      </c>
      <c r="G241" s="37"/>
      <c r="H241" s="37"/>
      <c r="I241" s="230"/>
      <c r="J241" s="37"/>
      <c r="K241" s="37"/>
      <c r="L241" s="41"/>
      <c r="M241" s="231"/>
      <c r="N241" s="232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157</v>
      </c>
      <c r="AU241" s="14" t="s">
        <v>89</v>
      </c>
    </row>
    <row r="242" s="2" customFormat="1">
      <c r="A242" s="35"/>
      <c r="B242" s="36"/>
      <c r="C242" s="37"/>
      <c r="D242" s="233" t="s">
        <v>159</v>
      </c>
      <c r="E242" s="37"/>
      <c r="F242" s="234" t="s">
        <v>471</v>
      </c>
      <c r="G242" s="37"/>
      <c r="H242" s="37"/>
      <c r="I242" s="230"/>
      <c r="J242" s="37"/>
      <c r="K242" s="37"/>
      <c r="L242" s="41"/>
      <c r="M242" s="231"/>
      <c r="N242" s="232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159</v>
      </c>
      <c r="AU242" s="14" t="s">
        <v>89</v>
      </c>
    </row>
    <row r="243" s="2" customFormat="1" ht="16.5" customHeight="1">
      <c r="A243" s="35"/>
      <c r="B243" s="36"/>
      <c r="C243" s="215" t="s">
        <v>472</v>
      </c>
      <c r="D243" s="215" t="s">
        <v>151</v>
      </c>
      <c r="E243" s="216" t="s">
        <v>473</v>
      </c>
      <c r="F243" s="217" t="s">
        <v>474</v>
      </c>
      <c r="G243" s="218" t="s">
        <v>166</v>
      </c>
      <c r="H243" s="219">
        <v>30.239999999999998</v>
      </c>
      <c r="I243" s="220"/>
      <c r="J243" s="221">
        <f>ROUND(I243*H243,2)</f>
        <v>0</v>
      </c>
      <c r="K243" s="217" t="s">
        <v>155</v>
      </c>
      <c r="L243" s="41"/>
      <c r="M243" s="222" t="s">
        <v>1</v>
      </c>
      <c r="N243" s="223" t="s">
        <v>44</v>
      </c>
      <c r="O243" s="88"/>
      <c r="P243" s="224">
        <f>O243*H243</f>
        <v>0</v>
      </c>
      <c r="Q243" s="224">
        <v>0.011169999999999999</v>
      </c>
      <c r="R243" s="224">
        <f>Q243*H243</f>
        <v>0.33778079999999994</v>
      </c>
      <c r="S243" s="224">
        <v>0</v>
      </c>
      <c r="T243" s="22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6" t="s">
        <v>156</v>
      </c>
      <c r="AT243" s="226" t="s">
        <v>151</v>
      </c>
      <c r="AU243" s="226" t="s">
        <v>89</v>
      </c>
      <c r="AY243" s="14" t="s">
        <v>149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4" t="s">
        <v>87</v>
      </c>
      <c r="BK243" s="227">
        <f>ROUND(I243*H243,2)</f>
        <v>0</v>
      </c>
      <c r="BL243" s="14" t="s">
        <v>156</v>
      </c>
      <c r="BM243" s="226" t="s">
        <v>475</v>
      </c>
    </row>
    <row r="244" s="2" customFormat="1">
      <c r="A244" s="35"/>
      <c r="B244" s="36"/>
      <c r="C244" s="37"/>
      <c r="D244" s="228" t="s">
        <v>157</v>
      </c>
      <c r="E244" s="37"/>
      <c r="F244" s="229" t="s">
        <v>476</v>
      </c>
      <c r="G244" s="37"/>
      <c r="H244" s="37"/>
      <c r="I244" s="230"/>
      <c r="J244" s="37"/>
      <c r="K244" s="37"/>
      <c r="L244" s="41"/>
      <c r="M244" s="231"/>
      <c r="N244" s="232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157</v>
      </c>
      <c r="AU244" s="14" t="s">
        <v>89</v>
      </c>
    </row>
    <row r="245" s="2" customFormat="1">
      <c r="A245" s="35"/>
      <c r="B245" s="36"/>
      <c r="C245" s="37"/>
      <c r="D245" s="233" t="s">
        <v>159</v>
      </c>
      <c r="E245" s="37"/>
      <c r="F245" s="234" t="s">
        <v>477</v>
      </c>
      <c r="G245" s="37"/>
      <c r="H245" s="37"/>
      <c r="I245" s="230"/>
      <c r="J245" s="37"/>
      <c r="K245" s="37"/>
      <c r="L245" s="41"/>
      <c r="M245" s="231"/>
      <c r="N245" s="232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159</v>
      </c>
      <c r="AU245" s="14" t="s">
        <v>89</v>
      </c>
    </row>
    <row r="246" s="2" customFormat="1" ht="16.5" customHeight="1">
      <c r="A246" s="35"/>
      <c r="B246" s="36"/>
      <c r="C246" s="215" t="s">
        <v>265</v>
      </c>
      <c r="D246" s="215" t="s">
        <v>151</v>
      </c>
      <c r="E246" s="216" t="s">
        <v>478</v>
      </c>
      <c r="F246" s="217" t="s">
        <v>479</v>
      </c>
      <c r="G246" s="218" t="s">
        <v>166</v>
      </c>
      <c r="H246" s="219">
        <v>30.239999999999998</v>
      </c>
      <c r="I246" s="220"/>
      <c r="J246" s="221">
        <f>ROUND(I246*H246,2)</f>
        <v>0</v>
      </c>
      <c r="K246" s="217" t="s">
        <v>155</v>
      </c>
      <c r="L246" s="41"/>
      <c r="M246" s="222" t="s">
        <v>1</v>
      </c>
      <c r="N246" s="223" t="s">
        <v>44</v>
      </c>
      <c r="O246" s="88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6" t="s">
        <v>156</v>
      </c>
      <c r="AT246" s="226" t="s">
        <v>151</v>
      </c>
      <c r="AU246" s="226" t="s">
        <v>89</v>
      </c>
      <c r="AY246" s="14" t="s">
        <v>149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4" t="s">
        <v>87</v>
      </c>
      <c r="BK246" s="227">
        <f>ROUND(I246*H246,2)</f>
        <v>0</v>
      </c>
      <c r="BL246" s="14" t="s">
        <v>156</v>
      </c>
      <c r="BM246" s="226" t="s">
        <v>480</v>
      </c>
    </row>
    <row r="247" s="2" customFormat="1">
      <c r="A247" s="35"/>
      <c r="B247" s="36"/>
      <c r="C247" s="37"/>
      <c r="D247" s="228" t="s">
        <v>157</v>
      </c>
      <c r="E247" s="37"/>
      <c r="F247" s="229" t="s">
        <v>481</v>
      </c>
      <c r="G247" s="37"/>
      <c r="H247" s="37"/>
      <c r="I247" s="230"/>
      <c r="J247" s="37"/>
      <c r="K247" s="37"/>
      <c r="L247" s="41"/>
      <c r="M247" s="231"/>
      <c r="N247" s="232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157</v>
      </c>
      <c r="AU247" s="14" t="s">
        <v>89</v>
      </c>
    </row>
    <row r="248" s="2" customFormat="1">
      <c r="A248" s="35"/>
      <c r="B248" s="36"/>
      <c r="C248" s="37"/>
      <c r="D248" s="233" t="s">
        <v>159</v>
      </c>
      <c r="E248" s="37"/>
      <c r="F248" s="234" t="s">
        <v>482</v>
      </c>
      <c r="G248" s="37"/>
      <c r="H248" s="37"/>
      <c r="I248" s="230"/>
      <c r="J248" s="37"/>
      <c r="K248" s="37"/>
      <c r="L248" s="41"/>
      <c r="M248" s="231"/>
      <c r="N248" s="232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159</v>
      </c>
      <c r="AU248" s="14" t="s">
        <v>89</v>
      </c>
    </row>
    <row r="249" s="2" customFormat="1" ht="24.15" customHeight="1">
      <c r="A249" s="35"/>
      <c r="B249" s="36"/>
      <c r="C249" s="215" t="s">
        <v>483</v>
      </c>
      <c r="D249" s="215" t="s">
        <v>151</v>
      </c>
      <c r="E249" s="216" t="s">
        <v>484</v>
      </c>
      <c r="F249" s="217" t="s">
        <v>485</v>
      </c>
      <c r="G249" s="218" t="s">
        <v>230</v>
      </c>
      <c r="H249" s="219">
        <v>0.39600000000000002</v>
      </c>
      <c r="I249" s="220"/>
      <c r="J249" s="221">
        <f>ROUND(I249*H249,2)</f>
        <v>0</v>
      </c>
      <c r="K249" s="217" t="s">
        <v>155</v>
      </c>
      <c r="L249" s="41"/>
      <c r="M249" s="222" t="s">
        <v>1</v>
      </c>
      <c r="N249" s="223" t="s">
        <v>44</v>
      </c>
      <c r="O249" s="88"/>
      <c r="P249" s="224">
        <f>O249*H249</f>
        <v>0</v>
      </c>
      <c r="Q249" s="224">
        <v>1.05291</v>
      </c>
      <c r="R249" s="224">
        <f>Q249*H249</f>
        <v>0.41695236000000002</v>
      </c>
      <c r="S249" s="224">
        <v>0</v>
      </c>
      <c r="T249" s="22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6" t="s">
        <v>156</v>
      </c>
      <c r="AT249" s="226" t="s">
        <v>151</v>
      </c>
      <c r="AU249" s="226" t="s">
        <v>89</v>
      </c>
      <c r="AY249" s="14" t="s">
        <v>149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4" t="s">
        <v>87</v>
      </c>
      <c r="BK249" s="227">
        <f>ROUND(I249*H249,2)</f>
        <v>0</v>
      </c>
      <c r="BL249" s="14" t="s">
        <v>156</v>
      </c>
      <c r="BM249" s="226" t="s">
        <v>486</v>
      </c>
    </row>
    <row r="250" s="2" customFormat="1">
      <c r="A250" s="35"/>
      <c r="B250" s="36"/>
      <c r="C250" s="37"/>
      <c r="D250" s="228" t="s">
        <v>157</v>
      </c>
      <c r="E250" s="37"/>
      <c r="F250" s="229" t="s">
        <v>487</v>
      </c>
      <c r="G250" s="37"/>
      <c r="H250" s="37"/>
      <c r="I250" s="230"/>
      <c r="J250" s="37"/>
      <c r="K250" s="37"/>
      <c r="L250" s="41"/>
      <c r="M250" s="231"/>
      <c r="N250" s="232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157</v>
      </c>
      <c r="AU250" s="14" t="s">
        <v>89</v>
      </c>
    </row>
    <row r="251" s="2" customFormat="1">
      <c r="A251" s="35"/>
      <c r="B251" s="36"/>
      <c r="C251" s="37"/>
      <c r="D251" s="233" t="s">
        <v>159</v>
      </c>
      <c r="E251" s="37"/>
      <c r="F251" s="234" t="s">
        <v>488</v>
      </c>
      <c r="G251" s="37"/>
      <c r="H251" s="37"/>
      <c r="I251" s="230"/>
      <c r="J251" s="37"/>
      <c r="K251" s="37"/>
      <c r="L251" s="41"/>
      <c r="M251" s="231"/>
      <c r="N251" s="232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159</v>
      </c>
      <c r="AU251" s="14" t="s">
        <v>89</v>
      </c>
    </row>
    <row r="252" s="12" customFormat="1" ht="22.8" customHeight="1">
      <c r="A252" s="12"/>
      <c r="B252" s="199"/>
      <c r="C252" s="200"/>
      <c r="D252" s="201" t="s">
        <v>78</v>
      </c>
      <c r="E252" s="213" t="s">
        <v>172</v>
      </c>
      <c r="F252" s="213" t="s">
        <v>489</v>
      </c>
      <c r="G252" s="200"/>
      <c r="H252" s="200"/>
      <c r="I252" s="203"/>
      <c r="J252" s="214">
        <f>BK252</f>
        <v>0</v>
      </c>
      <c r="K252" s="200"/>
      <c r="L252" s="205"/>
      <c r="M252" s="206"/>
      <c r="N252" s="207"/>
      <c r="O252" s="207"/>
      <c r="P252" s="208">
        <f>SUM(P253:P328)</f>
        <v>0</v>
      </c>
      <c r="Q252" s="207"/>
      <c r="R252" s="208">
        <f>SUM(R253:R328)</f>
        <v>24.543558850000004</v>
      </c>
      <c r="S252" s="207"/>
      <c r="T252" s="209">
        <f>SUM(T253:T328)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0" t="s">
        <v>87</v>
      </c>
      <c r="AT252" s="211" t="s">
        <v>78</v>
      </c>
      <c r="AU252" s="211" t="s">
        <v>87</v>
      </c>
      <c r="AY252" s="210" t="s">
        <v>149</v>
      </c>
      <c r="BK252" s="212">
        <f>SUM(BK253:BK328)</f>
        <v>0</v>
      </c>
    </row>
    <row r="253" s="2" customFormat="1" ht="16.5" customHeight="1">
      <c r="A253" s="35"/>
      <c r="B253" s="36"/>
      <c r="C253" s="215" t="s">
        <v>273</v>
      </c>
      <c r="D253" s="215" t="s">
        <v>151</v>
      </c>
      <c r="E253" s="216" t="s">
        <v>490</v>
      </c>
      <c r="F253" s="217" t="s">
        <v>491</v>
      </c>
      <c r="G253" s="218" t="s">
        <v>166</v>
      </c>
      <c r="H253" s="219">
        <v>677.27700000000004</v>
      </c>
      <c r="I253" s="220"/>
      <c r="J253" s="221">
        <f>ROUND(I253*H253,2)</f>
        <v>0</v>
      </c>
      <c r="K253" s="217" t="s">
        <v>155</v>
      </c>
      <c r="L253" s="41"/>
      <c r="M253" s="222" t="s">
        <v>1</v>
      </c>
      <c r="N253" s="223" t="s">
        <v>44</v>
      </c>
      <c r="O253" s="88"/>
      <c r="P253" s="224">
        <f>O253*H253</f>
        <v>0</v>
      </c>
      <c r="Q253" s="224">
        <v>0.0064999999999999997</v>
      </c>
      <c r="R253" s="224">
        <f>Q253*H253</f>
        <v>4.4023005</v>
      </c>
      <c r="S253" s="224">
        <v>0</v>
      </c>
      <c r="T253" s="22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6" t="s">
        <v>156</v>
      </c>
      <c r="AT253" s="226" t="s">
        <v>151</v>
      </c>
      <c r="AU253" s="226" t="s">
        <v>89</v>
      </c>
      <c r="AY253" s="14" t="s">
        <v>149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4" t="s">
        <v>87</v>
      </c>
      <c r="BK253" s="227">
        <f>ROUND(I253*H253,2)</f>
        <v>0</v>
      </c>
      <c r="BL253" s="14" t="s">
        <v>156</v>
      </c>
      <c r="BM253" s="226" t="s">
        <v>492</v>
      </c>
    </row>
    <row r="254" s="2" customFormat="1">
      <c r="A254" s="35"/>
      <c r="B254" s="36"/>
      <c r="C254" s="37"/>
      <c r="D254" s="228" t="s">
        <v>157</v>
      </c>
      <c r="E254" s="37"/>
      <c r="F254" s="229" t="s">
        <v>493</v>
      </c>
      <c r="G254" s="37"/>
      <c r="H254" s="37"/>
      <c r="I254" s="230"/>
      <c r="J254" s="37"/>
      <c r="K254" s="37"/>
      <c r="L254" s="41"/>
      <c r="M254" s="231"/>
      <c r="N254" s="232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157</v>
      </c>
      <c r="AU254" s="14" t="s">
        <v>89</v>
      </c>
    </row>
    <row r="255" s="2" customFormat="1">
      <c r="A255" s="35"/>
      <c r="B255" s="36"/>
      <c r="C255" s="37"/>
      <c r="D255" s="233" t="s">
        <v>159</v>
      </c>
      <c r="E255" s="37"/>
      <c r="F255" s="234" t="s">
        <v>494</v>
      </c>
      <c r="G255" s="37"/>
      <c r="H255" s="37"/>
      <c r="I255" s="230"/>
      <c r="J255" s="37"/>
      <c r="K255" s="37"/>
      <c r="L255" s="41"/>
      <c r="M255" s="231"/>
      <c r="N255" s="232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159</v>
      </c>
      <c r="AU255" s="14" t="s">
        <v>89</v>
      </c>
    </row>
    <row r="256" s="2" customFormat="1" ht="24.15" customHeight="1">
      <c r="A256" s="35"/>
      <c r="B256" s="36"/>
      <c r="C256" s="215" t="s">
        <v>495</v>
      </c>
      <c r="D256" s="215" t="s">
        <v>151</v>
      </c>
      <c r="E256" s="216" t="s">
        <v>496</v>
      </c>
      <c r="F256" s="217" t="s">
        <v>497</v>
      </c>
      <c r="G256" s="218" t="s">
        <v>166</v>
      </c>
      <c r="H256" s="219">
        <v>677.27700000000004</v>
      </c>
      <c r="I256" s="220"/>
      <c r="J256" s="221">
        <f>ROUND(I256*H256,2)</f>
        <v>0</v>
      </c>
      <c r="K256" s="217" t="s">
        <v>155</v>
      </c>
      <c r="L256" s="41"/>
      <c r="M256" s="222" t="s">
        <v>1</v>
      </c>
      <c r="N256" s="223" t="s">
        <v>44</v>
      </c>
      <c r="O256" s="88"/>
      <c r="P256" s="224">
        <f>O256*H256</f>
        <v>0</v>
      </c>
      <c r="Q256" s="224">
        <v>0.017330000000000002</v>
      </c>
      <c r="R256" s="224">
        <f>Q256*H256</f>
        <v>11.737210410000001</v>
      </c>
      <c r="S256" s="224">
        <v>0</v>
      </c>
      <c r="T256" s="22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6" t="s">
        <v>156</v>
      </c>
      <c r="AT256" s="226" t="s">
        <v>151</v>
      </c>
      <c r="AU256" s="226" t="s">
        <v>89</v>
      </c>
      <c r="AY256" s="14" t="s">
        <v>149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4" t="s">
        <v>87</v>
      </c>
      <c r="BK256" s="227">
        <f>ROUND(I256*H256,2)</f>
        <v>0</v>
      </c>
      <c r="BL256" s="14" t="s">
        <v>156</v>
      </c>
      <c r="BM256" s="226" t="s">
        <v>498</v>
      </c>
    </row>
    <row r="257" s="2" customFormat="1">
      <c r="A257" s="35"/>
      <c r="B257" s="36"/>
      <c r="C257" s="37"/>
      <c r="D257" s="228" t="s">
        <v>157</v>
      </c>
      <c r="E257" s="37"/>
      <c r="F257" s="229" t="s">
        <v>499</v>
      </c>
      <c r="G257" s="37"/>
      <c r="H257" s="37"/>
      <c r="I257" s="230"/>
      <c r="J257" s="37"/>
      <c r="K257" s="37"/>
      <c r="L257" s="41"/>
      <c r="M257" s="231"/>
      <c r="N257" s="232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157</v>
      </c>
      <c r="AU257" s="14" t="s">
        <v>89</v>
      </c>
    </row>
    <row r="258" s="2" customFormat="1">
      <c r="A258" s="35"/>
      <c r="B258" s="36"/>
      <c r="C258" s="37"/>
      <c r="D258" s="233" t="s">
        <v>159</v>
      </c>
      <c r="E258" s="37"/>
      <c r="F258" s="234" t="s">
        <v>500</v>
      </c>
      <c r="G258" s="37"/>
      <c r="H258" s="37"/>
      <c r="I258" s="230"/>
      <c r="J258" s="37"/>
      <c r="K258" s="37"/>
      <c r="L258" s="41"/>
      <c r="M258" s="231"/>
      <c r="N258" s="232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159</v>
      </c>
      <c r="AU258" s="14" t="s">
        <v>89</v>
      </c>
    </row>
    <row r="259" s="2" customFormat="1" ht="24.15" customHeight="1">
      <c r="A259" s="35"/>
      <c r="B259" s="36"/>
      <c r="C259" s="215" t="s">
        <v>281</v>
      </c>
      <c r="D259" s="215" t="s">
        <v>151</v>
      </c>
      <c r="E259" s="216" t="s">
        <v>501</v>
      </c>
      <c r="F259" s="217" t="s">
        <v>502</v>
      </c>
      <c r="G259" s="218" t="s">
        <v>166</v>
      </c>
      <c r="H259" s="219">
        <v>355.31999999999999</v>
      </c>
      <c r="I259" s="220"/>
      <c r="J259" s="221">
        <f>ROUND(I259*H259,2)</f>
        <v>0</v>
      </c>
      <c r="K259" s="217" t="s">
        <v>155</v>
      </c>
      <c r="L259" s="41"/>
      <c r="M259" s="222" t="s">
        <v>1</v>
      </c>
      <c r="N259" s="223" t="s">
        <v>44</v>
      </c>
      <c r="O259" s="88"/>
      <c r="P259" s="224">
        <f>O259*H259</f>
        <v>0</v>
      </c>
      <c r="Q259" s="224">
        <v>0.015400000000000001</v>
      </c>
      <c r="R259" s="224">
        <f>Q259*H259</f>
        <v>5.4719280000000001</v>
      </c>
      <c r="S259" s="224">
        <v>0</v>
      </c>
      <c r="T259" s="22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6" t="s">
        <v>156</v>
      </c>
      <c r="AT259" s="226" t="s">
        <v>151</v>
      </c>
      <c r="AU259" s="226" t="s">
        <v>89</v>
      </c>
      <c r="AY259" s="14" t="s">
        <v>149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4" t="s">
        <v>87</v>
      </c>
      <c r="BK259" s="227">
        <f>ROUND(I259*H259,2)</f>
        <v>0</v>
      </c>
      <c r="BL259" s="14" t="s">
        <v>156</v>
      </c>
      <c r="BM259" s="226" t="s">
        <v>503</v>
      </c>
    </row>
    <row r="260" s="2" customFormat="1">
      <c r="A260" s="35"/>
      <c r="B260" s="36"/>
      <c r="C260" s="37"/>
      <c r="D260" s="228" t="s">
        <v>157</v>
      </c>
      <c r="E260" s="37"/>
      <c r="F260" s="229" t="s">
        <v>504</v>
      </c>
      <c r="G260" s="37"/>
      <c r="H260" s="37"/>
      <c r="I260" s="230"/>
      <c r="J260" s="37"/>
      <c r="K260" s="37"/>
      <c r="L260" s="41"/>
      <c r="M260" s="231"/>
      <c r="N260" s="232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157</v>
      </c>
      <c r="AU260" s="14" t="s">
        <v>89</v>
      </c>
    </row>
    <row r="261" s="2" customFormat="1">
      <c r="A261" s="35"/>
      <c r="B261" s="36"/>
      <c r="C261" s="37"/>
      <c r="D261" s="233" t="s">
        <v>159</v>
      </c>
      <c r="E261" s="37"/>
      <c r="F261" s="234" t="s">
        <v>505</v>
      </c>
      <c r="G261" s="37"/>
      <c r="H261" s="37"/>
      <c r="I261" s="230"/>
      <c r="J261" s="37"/>
      <c r="K261" s="37"/>
      <c r="L261" s="41"/>
      <c r="M261" s="231"/>
      <c r="N261" s="232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159</v>
      </c>
      <c r="AU261" s="14" t="s">
        <v>89</v>
      </c>
    </row>
    <row r="262" s="2" customFormat="1" ht="24.15" customHeight="1">
      <c r="A262" s="35"/>
      <c r="B262" s="36"/>
      <c r="C262" s="215" t="s">
        <v>506</v>
      </c>
      <c r="D262" s="215" t="s">
        <v>151</v>
      </c>
      <c r="E262" s="216" t="s">
        <v>507</v>
      </c>
      <c r="F262" s="217" t="s">
        <v>508</v>
      </c>
      <c r="G262" s="218" t="s">
        <v>166</v>
      </c>
      <c r="H262" s="219">
        <v>506</v>
      </c>
      <c r="I262" s="220"/>
      <c r="J262" s="221">
        <f>ROUND(I262*H262,2)</f>
        <v>0</v>
      </c>
      <c r="K262" s="217" t="s">
        <v>155</v>
      </c>
      <c r="L262" s="41"/>
      <c r="M262" s="222" t="s">
        <v>1</v>
      </c>
      <c r="N262" s="223" t="s">
        <v>44</v>
      </c>
      <c r="O262" s="88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6" t="s">
        <v>156</v>
      </c>
      <c r="AT262" s="226" t="s">
        <v>151</v>
      </c>
      <c r="AU262" s="226" t="s">
        <v>89</v>
      </c>
      <c r="AY262" s="14" t="s">
        <v>149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4" t="s">
        <v>87</v>
      </c>
      <c r="BK262" s="227">
        <f>ROUND(I262*H262,2)</f>
        <v>0</v>
      </c>
      <c r="BL262" s="14" t="s">
        <v>156</v>
      </c>
      <c r="BM262" s="226" t="s">
        <v>509</v>
      </c>
    </row>
    <row r="263" s="2" customFormat="1">
      <c r="A263" s="35"/>
      <c r="B263" s="36"/>
      <c r="C263" s="37"/>
      <c r="D263" s="228" t="s">
        <v>157</v>
      </c>
      <c r="E263" s="37"/>
      <c r="F263" s="229" t="s">
        <v>510</v>
      </c>
      <c r="G263" s="37"/>
      <c r="H263" s="37"/>
      <c r="I263" s="230"/>
      <c r="J263" s="37"/>
      <c r="K263" s="37"/>
      <c r="L263" s="41"/>
      <c r="M263" s="231"/>
      <c r="N263" s="232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157</v>
      </c>
      <c r="AU263" s="14" t="s">
        <v>89</v>
      </c>
    </row>
    <row r="264" s="2" customFormat="1">
      <c r="A264" s="35"/>
      <c r="B264" s="36"/>
      <c r="C264" s="37"/>
      <c r="D264" s="233" t="s">
        <v>159</v>
      </c>
      <c r="E264" s="37"/>
      <c r="F264" s="234" t="s">
        <v>511</v>
      </c>
      <c r="G264" s="37"/>
      <c r="H264" s="37"/>
      <c r="I264" s="230"/>
      <c r="J264" s="37"/>
      <c r="K264" s="37"/>
      <c r="L264" s="41"/>
      <c r="M264" s="231"/>
      <c r="N264" s="232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159</v>
      </c>
      <c r="AU264" s="14" t="s">
        <v>89</v>
      </c>
    </row>
    <row r="265" s="2" customFormat="1" ht="24.15" customHeight="1">
      <c r="A265" s="35"/>
      <c r="B265" s="36"/>
      <c r="C265" s="215" t="s">
        <v>285</v>
      </c>
      <c r="D265" s="215" t="s">
        <v>151</v>
      </c>
      <c r="E265" s="216" t="s">
        <v>512</v>
      </c>
      <c r="F265" s="217" t="s">
        <v>513</v>
      </c>
      <c r="G265" s="218" t="s">
        <v>166</v>
      </c>
      <c r="H265" s="219">
        <v>525</v>
      </c>
      <c r="I265" s="220"/>
      <c r="J265" s="221">
        <f>ROUND(I265*H265,2)</f>
        <v>0</v>
      </c>
      <c r="K265" s="217" t="s">
        <v>155</v>
      </c>
      <c r="L265" s="41"/>
      <c r="M265" s="222" t="s">
        <v>1</v>
      </c>
      <c r="N265" s="223" t="s">
        <v>44</v>
      </c>
      <c r="O265" s="88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6" t="s">
        <v>156</v>
      </c>
      <c r="AT265" s="226" t="s">
        <v>151</v>
      </c>
      <c r="AU265" s="226" t="s">
        <v>89</v>
      </c>
      <c r="AY265" s="14" t="s">
        <v>149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4" t="s">
        <v>87</v>
      </c>
      <c r="BK265" s="227">
        <f>ROUND(I265*H265,2)</f>
        <v>0</v>
      </c>
      <c r="BL265" s="14" t="s">
        <v>156</v>
      </c>
      <c r="BM265" s="226" t="s">
        <v>514</v>
      </c>
    </row>
    <row r="266" s="2" customFormat="1">
      <c r="A266" s="35"/>
      <c r="B266" s="36"/>
      <c r="C266" s="37"/>
      <c r="D266" s="228" t="s">
        <v>157</v>
      </c>
      <c r="E266" s="37"/>
      <c r="F266" s="229" t="s">
        <v>515</v>
      </c>
      <c r="G266" s="37"/>
      <c r="H266" s="37"/>
      <c r="I266" s="230"/>
      <c r="J266" s="37"/>
      <c r="K266" s="37"/>
      <c r="L266" s="41"/>
      <c r="M266" s="231"/>
      <c r="N266" s="232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157</v>
      </c>
      <c r="AU266" s="14" t="s">
        <v>89</v>
      </c>
    </row>
    <row r="267" s="2" customFormat="1">
      <c r="A267" s="35"/>
      <c r="B267" s="36"/>
      <c r="C267" s="37"/>
      <c r="D267" s="233" t="s">
        <v>159</v>
      </c>
      <c r="E267" s="37"/>
      <c r="F267" s="234" t="s">
        <v>516</v>
      </c>
      <c r="G267" s="37"/>
      <c r="H267" s="37"/>
      <c r="I267" s="230"/>
      <c r="J267" s="37"/>
      <c r="K267" s="37"/>
      <c r="L267" s="41"/>
      <c r="M267" s="231"/>
      <c r="N267" s="232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159</v>
      </c>
      <c r="AU267" s="14" t="s">
        <v>89</v>
      </c>
    </row>
    <row r="268" s="2" customFormat="1" ht="24.15" customHeight="1">
      <c r="A268" s="35"/>
      <c r="B268" s="36"/>
      <c r="C268" s="215" t="s">
        <v>517</v>
      </c>
      <c r="D268" s="215" t="s">
        <v>151</v>
      </c>
      <c r="E268" s="216" t="s">
        <v>512</v>
      </c>
      <c r="F268" s="217" t="s">
        <v>513</v>
      </c>
      <c r="G268" s="218" t="s">
        <v>166</v>
      </c>
      <c r="H268" s="219">
        <v>75.135999999999996</v>
      </c>
      <c r="I268" s="220"/>
      <c r="J268" s="221">
        <f>ROUND(I268*H268,2)</f>
        <v>0</v>
      </c>
      <c r="K268" s="217" t="s">
        <v>155</v>
      </c>
      <c r="L268" s="41"/>
      <c r="M268" s="222" t="s">
        <v>1</v>
      </c>
      <c r="N268" s="223" t="s">
        <v>44</v>
      </c>
      <c r="O268" s="88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6" t="s">
        <v>156</v>
      </c>
      <c r="AT268" s="226" t="s">
        <v>151</v>
      </c>
      <c r="AU268" s="226" t="s">
        <v>89</v>
      </c>
      <c r="AY268" s="14" t="s">
        <v>149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4" t="s">
        <v>87</v>
      </c>
      <c r="BK268" s="227">
        <f>ROUND(I268*H268,2)</f>
        <v>0</v>
      </c>
      <c r="BL268" s="14" t="s">
        <v>156</v>
      </c>
      <c r="BM268" s="226" t="s">
        <v>518</v>
      </c>
    </row>
    <row r="269" s="2" customFormat="1">
      <c r="A269" s="35"/>
      <c r="B269" s="36"/>
      <c r="C269" s="37"/>
      <c r="D269" s="228" t="s">
        <v>157</v>
      </c>
      <c r="E269" s="37"/>
      <c r="F269" s="229" t="s">
        <v>515</v>
      </c>
      <c r="G269" s="37"/>
      <c r="H269" s="37"/>
      <c r="I269" s="230"/>
      <c r="J269" s="37"/>
      <c r="K269" s="37"/>
      <c r="L269" s="41"/>
      <c r="M269" s="231"/>
      <c r="N269" s="232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157</v>
      </c>
      <c r="AU269" s="14" t="s">
        <v>89</v>
      </c>
    </row>
    <row r="270" s="2" customFormat="1">
      <c r="A270" s="35"/>
      <c r="B270" s="36"/>
      <c r="C270" s="37"/>
      <c r="D270" s="233" t="s">
        <v>159</v>
      </c>
      <c r="E270" s="37"/>
      <c r="F270" s="234" t="s">
        <v>516</v>
      </c>
      <c r="G270" s="37"/>
      <c r="H270" s="37"/>
      <c r="I270" s="230"/>
      <c r="J270" s="37"/>
      <c r="K270" s="37"/>
      <c r="L270" s="41"/>
      <c r="M270" s="231"/>
      <c r="N270" s="232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159</v>
      </c>
      <c r="AU270" s="14" t="s">
        <v>89</v>
      </c>
    </row>
    <row r="271" s="2" customFormat="1" ht="24.15" customHeight="1">
      <c r="A271" s="35"/>
      <c r="B271" s="36"/>
      <c r="C271" s="215" t="s">
        <v>291</v>
      </c>
      <c r="D271" s="215" t="s">
        <v>151</v>
      </c>
      <c r="E271" s="216" t="s">
        <v>519</v>
      </c>
      <c r="F271" s="217" t="s">
        <v>520</v>
      </c>
      <c r="G271" s="218" t="s">
        <v>264</v>
      </c>
      <c r="H271" s="219">
        <v>195.80000000000001</v>
      </c>
      <c r="I271" s="220"/>
      <c r="J271" s="221">
        <f>ROUND(I271*H271,2)</f>
        <v>0</v>
      </c>
      <c r="K271" s="217" t="s">
        <v>155</v>
      </c>
      <c r="L271" s="41"/>
      <c r="M271" s="222" t="s">
        <v>1</v>
      </c>
      <c r="N271" s="223" t="s">
        <v>44</v>
      </c>
      <c r="O271" s="88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6" t="s">
        <v>156</v>
      </c>
      <c r="AT271" s="226" t="s">
        <v>151</v>
      </c>
      <c r="AU271" s="226" t="s">
        <v>89</v>
      </c>
      <c r="AY271" s="14" t="s">
        <v>149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4" t="s">
        <v>87</v>
      </c>
      <c r="BK271" s="227">
        <f>ROUND(I271*H271,2)</f>
        <v>0</v>
      </c>
      <c r="BL271" s="14" t="s">
        <v>156</v>
      </c>
      <c r="BM271" s="226" t="s">
        <v>521</v>
      </c>
    </row>
    <row r="272" s="2" customFormat="1">
      <c r="A272" s="35"/>
      <c r="B272" s="36"/>
      <c r="C272" s="37"/>
      <c r="D272" s="228" t="s">
        <v>157</v>
      </c>
      <c r="E272" s="37"/>
      <c r="F272" s="229" t="s">
        <v>522</v>
      </c>
      <c r="G272" s="37"/>
      <c r="H272" s="37"/>
      <c r="I272" s="230"/>
      <c r="J272" s="37"/>
      <c r="K272" s="37"/>
      <c r="L272" s="41"/>
      <c r="M272" s="231"/>
      <c r="N272" s="232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157</v>
      </c>
      <c r="AU272" s="14" t="s">
        <v>89</v>
      </c>
    </row>
    <row r="273" s="2" customFormat="1">
      <c r="A273" s="35"/>
      <c r="B273" s="36"/>
      <c r="C273" s="37"/>
      <c r="D273" s="233" t="s">
        <v>159</v>
      </c>
      <c r="E273" s="37"/>
      <c r="F273" s="234" t="s">
        <v>523</v>
      </c>
      <c r="G273" s="37"/>
      <c r="H273" s="37"/>
      <c r="I273" s="230"/>
      <c r="J273" s="37"/>
      <c r="K273" s="37"/>
      <c r="L273" s="41"/>
      <c r="M273" s="231"/>
      <c r="N273" s="232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159</v>
      </c>
      <c r="AU273" s="14" t="s">
        <v>89</v>
      </c>
    </row>
    <row r="274" s="2" customFormat="1" ht="24.15" customHeight="1">
      <c r="A274" s="35"/>
      <c r="B274" s="36"/>
      <c r="C274" s="240" t="s">
        <v>524</v>
      </c>
      <c r="D274" s="240" t="s">
        <v>525</v>
      </c>
      <c r="E274" s="241" t="s">
        <v>526</v>
      </c>
      <c r="F274" s="242" t="s">
        <v>527</v>
      </c>
      <c r="G274" s="243" t="s">
        <v>264</v>
      </c>
      <c r="H274" s="244">
        <v>205.59</v>
      </c>
      <c r="I274" s="245"/>
      <c r="J274" s="246">
        <f>ROUND(I274*H274,2)</f>
        <v>0</v>
      </c>
      <c r="K274" s="242" t="s">
        <v>528</v>
      </c>
      <c r="L274" s="247"/>
      <c r="M274" s="248" t="s">
        <v>1</v>
      </c>
      <c r="N274" s="249" t="s">
        <v>44</v>
      </c>
      <c r="O274" s="88"/>
      <c r="P274" s="224">
        <f>O274*H274</f>
        <v>0</v>
      </c>
      <c r="Q274" s="224">
        <v>4.0000000000000003E-05</v>
      </c>
      <c r="R274" s="224">
        <f>Q274*H274</f>
        <v>0.008223600000000001</v>
      </c>
      <c r="S274" s="224">
        <v>0</v>
      </c>
      <c r="T274" s="22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6" t="s">
        <v>178</v>
      </c>
      <c r="AT274" s="226" t="s">
        <v>525</v>
      </c>
      <c r="AU274" s="226" t="s">
        <v>89</v>
      </c>
      <c r="AY274" s="14" t="s">
        <v>149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4" t="s">
        <v>87</v>
      </c>
      <c r="BK274" s="227">
        <f>ROUND(I274*H274,2)</f>
        <v>0</v>
      </c>
      <c r="BL274" s="14" t="s">
        <v>156</v>
      </c>
      <c r="BM274" s="226" t="s">
        <v>529</v>
      </c>
    </row>
    <row r="275" s="2" customFormat="1">
      <c r="A275" s="35"/>
      <c r="B275" s="36"/>
      <c r="C275" s="37"/>
      <c r="D275" s="228" t="s">
        <v>157</v>
      </c>
      <c r="E275" s="37"/>
      <c r="F275" s="229" t="s">
        <v>527</v>
      </c>
      <c r="G275" s="37"/>
      <c r="H275" s="37"/>
      <c r="I275" s="230"/>
      <c r="J275" s="37"/>
      <c r="K275" s="37"/>
      <c r="L275" s="41"/>
      <c r="M275" s="231"/>
      <c r="N275" s="232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157</v>
      </c>
      <c r="AU275" s="14" t="s">
        <v>89</v>
      </c>
    </row>
    <row r="276" s="2" customFormat="1" ht="37.8" customHeight="1">
      <c r="A276" s="35"/>
      <c r="B276" s="36"/>
      <c r="C276" s="215" t="s">
        <v>299</v>
      </c>
      <c r="D276" s="215" t="s">
        <v>151</v>
      </c>
      <c r="E276" s="216" t="s">
        <v>530</v>
      </c>
      <c r="F276" s="217" t="s">
        <v>531</v>
      </c>
      <c r="G276" s="218" t="s">
        <v>166</v>
      </c>
      <c r="H276" s="219">
        <v>82.659999999999997</v>
      </c>
      <c r="I276" s="220"/>
      <c r="J276" s="221">
        <f>ROUND(I276*H276,2)</f>
        <v>0</v>
      </c>
      <c r="K276" s="217" t="s">
        <v>155</v>
      </c>
      <c r="L276" s="41"/>
      <c r="M276" s="222" t="s">
        <v>1</v>
      </c>
      <c r="N276" s="223" t="s">
        <v>44</v>
      </c>
      <c r="O276" s="88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6" t="s">
        <v>156</v>
      </c>
      <c r="AT276" s="226" t="s">
        <v>151</v>
      </c>
      <c r="AU276" s="226" t="s">
        <v>89</v>
      </c>
      <c r="AY276" s="14" t="s">
        <v>149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4" t="s">
        <v>87</v>
      </c>
      <c r="BK276" s="227">
        <f>ROUND(I276*H276,2)</f>
        <v>0</v>
      </c>
      <c r="BL276" s="14" t="s">
        <v>156</v>
      </c>
      <c r="BM276" s="226" t="s">
        <v>532</v>
      </c>
    </row>
    <row r="277" s="2" customFormat="1">
      <c r="A277" s="35"/>
      <c r="B277" s="36"/>
      <c r="C277" s="37"/>
      <c r="D277" s="228" t="s">
        <v>157</v>
      </c>
      <c r="E277" s="37"/>
      <c r="F277" s="229" t="s">
        <v>533</v>
      </c>
      <c r="G277" s="37"/>
      <c r="H277" s="37"/>
      <c r="I277" s="230"/>
      <c r="J277" s="37"/>
      <c r="K277" s="37"/>
      <c r="L277" s="41"/>
      <c r="M277" s="231"/>
      <c r="N277" s="232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157</v>
      </c>
      <c r="AU277" s="14" t="s">
        <v>89</v>
      </c>
    </row>
    <row r="278" s="2" customFormat="1">
      <c r="A278" s="35"/>
      <c r="B278" s="36"/>
      <c r="C278" s="37"/>
      <c r="D278" s="233" t="s">
        <v>159</v>
      </c>
      <c r="E278" s="37"/>
      <c r="F278" s="234" t="s">
        <v>534</v>
      </c>
      <c r="G278" s="37"/>
      <c r="H278" s="37"/>
      <c r="I278" s="230"/>
      <c r="J278" s="37"/>
      <c r="K278" s="37"/>
      <c r="L278" s="41"/>
      <c r="M278" s="231"/>
      <c r="N278" s="232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159</v>
      </c>
      <c r="AU278" s="14" t="s">
        <v>89</v>
      </c>
    </row>
    <row r="279" s="2" customFormat="1" ht="24.15" customHeight="1">
      <c r="A279" s="35"/>
      <c r="B279" s="36"/>
      <c r="C279" s="240" t="s">
        <v>535</v>
      </c>
      <c r="D279" s="240" t="s">
        <v>525</v>
      </c>
      <c r="E279" s="241" t="s">
        <v>536</v>
      </c>
      <c r="F279" s="242" t="s">
        <v>537</v>
      </c>
      <c r="G279" s="243" t="s">
        <v>166</v>
      </c>
      <c r="H279" s="244">
        <v>84.313000000000002</v>
      </c>
      <c r="I279" s="245"/>
      <c r="J279" s="246">
        <f>ROUND(I279*H279,2)</f>
        <v>0</v>
      </c>
      <c r="K279" s="242" t="s">
        <v>1</v>
      </c>
      <c r="L279" s="247"/>
      <c r="M279" s="248" t="s">
        <v>1</v>
      </c>
      <c r="N279" s="249" t="s">
        <v>44</v>
      </c>
      <c r="O279" s="88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6" t="s">
        <v>178</v>
      </c>
      <c r="AT279" s="226" t="s">
        <v>525</v>
      </c>
      <c r="AU279" s="226" t="s">
        <v>89</v>
      </c>
      <c r="AY279" s="14" t="s">
        <v>149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4" t="s">
        <v>87</v>
      </c>
      <c r="BK279" s="227">
        <f>ROUND(I279*H279,2)</f>
        <v>0</v>
      </c>
      <c r="BL279" s="14" t="s">
        <v>156</v>
      </c>
      <c r="BM279" s="226" t="s">
        <v>538</v>
      </c>
    </row>
    <row r="280" s="2" customFormat="1">
      <c r="A280" s="35"/>
      <c r="B280" s="36"/>
      <c r="C280" s="37"/>
      <c r="D280" s="228" t="s">
        <v>157</v>
      </c>
      <c r="E280" s="37"/>
      <c r="F280" s="229" t="s">
        <v>539</v>
      </c>
      <c r="G280" s="37"/>
      <c r="H280" s="37"/>
      <c r="I280" s="230"/>
      <c r="J280" s="37"/>
      <c r="K280" s="37"/>
      <c r="L280" s="41"/>
      <c r="M280" s="231"/>
      <c r="N280" s="232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157</v>
      </c>
      <c r="AU280" s="14" t="s">
        <v>89</v>
      </c>
    </row>
    <row r="281" s="2" customFormat="1" ht="44.25" customHeight="1">
      <c r="A281" s="35"/>
      <c r="B281" s="36"/>
      <c r="C281" s="215" t="s">
        <v>305</v>
      </c>
      <c r="D281" s="215" t="s">
        <v>151</v>
      </c>
      <c r="E281" s="216" t="s">
        <v>540</v>
      </c>
      <c r="F281" s="217" t="s">
        <v>541</v>
      </c>
      <c r="G281" s="218" t="s">
        <v>166</v>
      </c>
      <c r="H281" s="219">
        <v>50.076000000000001</v>
      </c>
      <c r="I281" s="220"/>
      <c r="J281" s="221">
        <f>ROUND(I281*H281,2)</f>
        <v>0</v>
      </c>
      <c r="K281" s="217" t="s">
        <v>155</v>
      </c>
      <c r="L281" s="41"/>
      <c r="M281" s="222" t="s">
        <v>1</v>
      </c>
      <c r="N281" s="223" t="s">
        <v>44</v>
      </c>
      <c r="O281" s="88"/>
      <c r="P281" s="224">
        <f>O281*H281</f>
        <v>0</v>
      </c>
      <c r="Q281" s="224">
        <v>0.011429999999999999</v>
      </c>
      <c r="R281" s="224">
        <f>Q281*H281</f>
        <v>0.57236867999999996</v>
      </c>
      <c r="S281" s="224">
        <v>0</v>
      </c>
      <c r="T281" s="22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6" t="s">
        <v>156</v>
      </c>
      <c r="AT281" s="226" t="s">
        <v>151</v>
      </c>
      <c r="AU281" s="226" t="s">
        <v>89</v>
      </c>
      <c r="AY281" s="14" t="s">
        <v>149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4" t="s">
        <v>87</v>
      </c>
      <c r="BK281" s="227">
        <f>ROUND(I281*H281,2)</f>
        <v>0</v>
      </c>
      <c r="BL281" s="14" t="s">
        <v>156</v>
      </c>
      <c r="BM281" s="226" t="s">
        <v>542</v>
      </c>
    </row>
    <row r="282" s="2" customFormat="1">
      <c r="A282" s="35"/>
      <c r="B282" s="36"/>
      <c r="C282" s="37"/>
      <c r="D282" s="228" t="s">
        <v>157</v>
      </c>
      <c r="E282" s="37"/>
      <c r="F282" s="229" t="s">
        <v>543</v>
      </c>
      <c r="G282" s="37"/>
      <c r="H282" s="37"/>
      <c r="I282" s="230"/>
      <c r="J282" s="37"/>
      <c r="K282" s="37"/>
      <c r="L282" s="41"/>
      <c r="M282" s="231"/>
      <c r="N282" s="232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157</v>
      </c>
      <c r="AU282" s="14" t="s">
        <v>89</v>
      </c>
    </row>
    <row r="283" s="2" customFormat="1">
      <c r="A283" s="35"/>
      <c r="B283" s="36"/>
      <c r="C283" s="37"/>
      <c r="D283" s="233" t="s">
        <v>159</v>
      </c>
      <c r="E283" s="37"/>
      <c r="F283" s="234" t="s">
        <v>544</v>
      </c>
      <c r="G283" s="37"/>
      <c r="H283" s="37"/>
      <c r="I283" s="230"/>
      <c r="J283" s="37"/>
      <c r="K283" s="37"/>
      <c r="L283" s="41"/>
      <c r="M283" s="231"/>
      <c r="N283" s="232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159</v>
      </c>
      <c r="AU283" s="14" t="s">
        <v>89</v>
      </c>
    </row>
    <row r="284" s="2" customFormat="1">
      <c r="A284" s="35"/>
      <c r="B284" s="36"/>
      <c r="C284" s="37"/>
      <c r="D284" s="228" t="s">
        <v>202</v>
      </c>
      <c r="E284" s="37"/>
      <c r="F284" s="235" t="s">
        <v>545</v>
      </c>
      <c r="G284" s="37"/>
      <c r="H284" s="37"/>
      <c r="I284" s="230"/>
      <c r="J284" s="37"/>
      <c r="K284" s="37"/>
      <c r="L284" s="41"/>
      <c r="M284" s="231"/>
      <c r="N284" s="232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202</v>
      </c>
      <c r="AU284" s="14" t="s">
        <v>89</v>
      </c>
    </row>
    <row r="285" s="2" customFormat="1" ht="24.15" customHeight="1">
      <c r="A285" s="35"/>
      <c r="B285" s="36"/>
      <c r="C285" s="240" t="s">
        <v>546</v>
      </c>
      <c r="D285" s="240" t="s">
        <v>525</v>
      </c>
      <c r="E285" s="241" t="s">
        <v>547</v>
      </c>
      <c r="F285" s="242" t="s">
        <v>548</v>
      </c>
      <c r="G285" s="243" t="s">
        <v>166</v>
      </c>
      <c r="H285" s="244">
        <v>52.579999999999998</v>
      </c>
      <c r="I285" s="245"/>
      <c r="J285" s="246">
        <f>ROUND(I285*H285,2)</f>
        <v>0</v>
      </c>
      <c r="K285" s="242" t="s">
        <v>528</v>
      </c>
      <c r="L285" s="247"/>
      <c r="M285" s="248" t="s">
        <v>1</v>
      </c>
      <c r="N285" s="249" t="s">
        <v>44</v>
      </c>
      <c r="O285" s="88"/>
      <c r="P285" s="224">
        <f>O285*H285</f>
        <v>0</v>
      </c>
      <c r="Q285" s="224">
        <v>0.0155</v>
      </c>
      <c r="R285" s="224">
        <f>Q285*H285</f>
        <v>0.81498999999999999</v>
      </c>
      <c r="S285" s="224">
        <v>0</v>
      </c>
      <c r="T285" s="22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6" t="s">
        <v>178</v>
      </c>
      <c r="AT285" s="226" t="s">
        <v>525</v>
      </c>
      <c r="AU285" s="226" t="s">
        <v>89</v>
      </c>
      <c r="AY285" s="14" t="s">
        <v>149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4" t="s">
        <v>87</v>
      </c>
      <c r="BK285" s="227">
        <f>ROUND(I285*H285,2)</f>
        <v>0</v>
      </c>
      <c r="BL285" s="14" t="s">
        <v>156</v>
      </c>
      <c r="BM285" s="226" t="s">
        <v>549</v>
      </c>
    </row>
    <row r="286" s="2" customFormat="1">
      <c r="A286" s="35"/>
      <c r="B286" s="36"/>
      <c r="C286" s="37"/>
      <c r="D286" s="228" t="s">
        <v>157</v>
      </c>
      <c r="E286" s="37"/>
      <c r="F286" s="229" t="s">
        <v>548</v>
      </c>
      <c r="G286" s="37"/>
      <c r="H286" s="37"/>
      <c r="I286" s="230"/>
      <c r="J286" s="37"/>
      <c r="K286" s="37"/>
      <c r="L286" s="41"/>
      <c r="M286" s="231"/>
      <c r="N286" s="232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157</v>
      </c>
      <c r="AU286" s="14" t="s">
        <v>89</v>
      </c>
    </row>
    <row r="287" s="2" customFormat="1" ht="44.25" customHeight="1">
      <c r="A287" s="35"/>
      <c r="B287" s="36"/>
      <c r="C287" s="215" t="s">
        <v>311</v>
      </c>
      <c r="D287" s="215" t="s">
        <v>151</v>
      </c>
      <c r="E287" s="216" t="s">
        <v>550</v>
      </c>
      <c r="F287" s="217" t="s">
        <v>551</v>
      </c>
      <c r="G287" s="218" t="s">
        <v>166</v>
      </c>
      <c r="H287" s="219">
        <v>469.30000000000001</v>
      </c>
      <c r="I287" s="220"/>
      <c r="J287" s="221">
        <f>ROUND(I287*H287,2)</f>
        <v>0</v>
      </c>
      <c r="K287" s="217" t="s">
        <v>155</v>
      </c>
      <c r="L287" s="41"/>
      <c r="M287" s="222" t="s">
        <v>1</v>
      </c>
      <c r="N287" s="223" t="s">
        <v>44</v>
      </c>
      <c r="O287" s="88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6" t="s">
        <v>156</v>
      </c>
      <c r="AT287" s="226" t="s">
        <v>151</v>
      </c>
      <c r="AU287" s="226" t="s">
        <v>89</v>
      </c>
      <c r="AY287" s="14" t="s">
        <v>149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4" t="s">
        <v>87</v>
      </c>
      <c r="BK287" s="227">
        <f>ROUND(I287*H287,2)</f>
        <v>0</v>
      </c>
      <c r="BL287" s="14" t="s">
        <v>156</v>
      </c>
      <c r="BM287" s="226" t="s">
        <v>552</v>
      </c>
    </row>
    <row r="288" s="2" customFormat="1">
      <c r="A288" s="35"/>
      <c r="B288" s="36"/>
      <c r="C288" s="37"/>
      <c r="D288" s="228" t="s">
        <v>157</v>
      </c>
      <c r="E288" s="37"/>
      <c r="F288" s="229" t="s">
        <v>553</v>
      </c>
      <c r="G288" s="37"/>
      <c r="H288" s="37"/>
      <c r="I288" s="230"/>
      <c r="J288" s="37"/>
      <c r="K288" s="37"/>
      <c r="L288" s="41"/>
      <c r="M288" s="231"/>
      <c r="N288" s="232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157</v>
      </c>
      <c r="AU288" s="14" t="s">
        <v>89</v>
      </c>
    </row>
    <row r="289" s="2" customFormat="1">
      <c r="A289" s="35"/>
      <c r="B289" s="36"/>
      <c r="C289" s="37"/>
      <c r="D289" s="233" t="s">
        <v>159</v>
      </c>
      <c r="E289" s="37"/>
      <c r="F289" s="234" t="s">
        <v>554</v>
      </c>
      <c r="G289" s="37"/>
      <c r="H289" s="37"/>
      <c r="I289" s="230"/>
      <c r="J289" s="37"/>
      <c r="K289" s="37"/>
      <c r="L289" s="41"/>
      <c r="M289" s="231"/>
      <c r="N289" s="232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159</v>
      </c>
      <c r="AU289" s="14" t="s">
        <v>89</v>
      </c>
    </row>
    <row r="290" s="2" customFormat="1" ht="49.05" customHeight="1">
      <c r="A290" s="35"/>
      <c r="B290" s="36"/>
      <c r="C290" s="240" t="s">
        <v>555</v>
      </c>
      <c r="D290" s="240" t="s">
        <v>525</v>
      </c>
      <c r="E290" s="241" t="s">
        <v>556</v>
      </c>
      <c r="F290" s="242" t="s">
        <v>557</v>
      </c>
      <c r="G290" s="243" t="s">
        <v>166</v>
      </c>
      <c r="H290" s="244">
        <v>478.68599999999998</v>
      </c>
      <c r="I290" s="245"/>
      <c r="J290" s="246">
        <f>ROUND(I290*H290,2)</f>
        <v>0</v>
      </c>
      <c r="K290" s="242" t="s">
        <v>1</v>
      </c>
      <c r="L290" s="247"/>
      <c r="M290" s="248" t="s">
        <v>1</v>
      </c>
      <c r="N290" s="249" t="s">
        <v>44</v>
      </c>
      <c r="O290" s="88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6" t="s">
        <v>178</v>
      </c>
      <c r="AT290" s="226" t="s">
        <v>525</v>
      </c>
      <c r="AU290" s="226" t="s">
        <v>89</v>
      </c>
      <c r="AY290" s="14" t="s">
        <v>149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4" t="s">
        <v>87</v>
      </c>
      <c r="BK290" s="227">
        <f>ROUND(I290*H290,2)</f>
        <v>0</v>
      </c>
      <c r="BL290" s="14" t="s">
        <v>156</v>
      </c>
      <c r="BM290" s="226" t="s">
        <v>558</v>
      </c>
    </row>
    <row r="291" s="2" customFormat="1">
      <c r="A291" s="35"/>
      <c r="B291" s="36"/>
      <c r="C291" s="37"/>
      <c r="D291" s="228" t="s">
        <v>157</v>
      </c>
      <c r="E291" s="37"/>
      <c r="F291" s="229" t="s">
        <v>557</v>
      </c>
      <c r="G291" s="37"/>
      <c r="H291" s="37"/>
      <c r="I291" s="230"/>
      <c r="J291" s="37"/>
      <c r="K291" s="37"/>
      <c r="L291" s="41"/>
      <c r="M291" s="231"/>
      <c r="N291" s="232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157</v>
      </c>
      <c r="AU291" s="14" t="s">
        <v>89</v>
      </c>
    </row>
    <row r="292" s="2" customFormat="1" ht="37.8" customHeight="1">
      <c r="A292" s="35"/>
      <c r="B292" s="36"/>
      <c r="C292" s="215" t="s">
        <v>318</v>
      </c>
      <c r="D292" s="215" t="s">
        <v>151</v>
      </c>
      <c r="E292" s="216" t="s">
        <v>559</v>
      </c>
      <c r="F292" s="217" t="s">
        <v>560</v>
      </c>
      <c r="G292" s="218" t="s">
        <v>264</v>
      </c>
      <c r="H292" s="219">
        <v>75.135999999999996</v>
      </c>
      <c r="I292" s="220"/>
      <c r="J292" s="221">
        <f>ROUND(I292*H292,2)</f>
        <v>0</v>
      </c>
      <c r="K292" s="217" t="s">
        <v>155</v>
      </c>
      <c r="L292" s="41"/>
      <c r="M292" s="222" t="s">
        <v>1</v>
      </c>
      <c r="N292" s="223" t="s">
        <v>44</v>
      </c>
      <c r="O292" s="88"/>
      <c r="P292" s="224">
        <f>O292*H292</f>
        <v>0</v>
      </c>
      <c r="Q292" s="224">
        <v>0.0017600000000000001</v>
      </c>
      <c r="R292" s="224">
        <f>Q292*H292</f>
        <v>0.13223936</v>
      </c>
      <c r="S292" s="224">
        <v>0</v>
      </c>
      <c r="T292" s="22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6" t="s">
        <v>156</v>
      </c>
      <c r="AT292" s="226" t="s">
        <v>151</v>
      </c>
      <c r="AU292" s="226" t="s">
        <v>89</v>
      </c>
      <c r="AY292" s="14" t="s">
        <v>149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4" t="s">
        <v>87</v>
      </c>
      <c r="BK292" s="227">
        <f>ROUND(I292*H292,2)</f>
        <v>0</v>
      </c>
      <c r="BL292" s="14" t="s">
        <v>156</v>
      </c>
      <c r="BM292" s="226" t="s">
        <v>561</v>
      </c>
    </row>
    <row r="293" s="2" customFormat="1">
      <c r="A293" s="35"/>
      <c r="B293" s="36"/>
      <c r="C293" s="37"/>
      <c r="D293" s="228" t="s">
        <v>157</v>
      </c>
      <c r="E293" s="37"/>
      <c r="F293" s="229" t="s">
        <v>562</v>
      </c>
      <c r="G293" s="37"/>
      <c r="H293" s="37"/>
      <c r="I293" s="230"/>
      <c r="J293" s="37"/>
      <c r="K293" s="37"/>
      <c r="L293" s="41"/>
      <c r="M293" s="231"/>
      <c r="N293" s="232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157</v>
      </c>
      <c r="AU293" s="14" t="s">
        <v>89</v>
      </c>
    </row>
    <row r="294" s="2" customFormat="1">
      <c r="A294" s="35"/>
      <c r="B294" s="36"/>
      <c r="C294" s="37"/>
      <c r="D294" s="233" t="s">
        <v>159</v>
      </c>
      <c r="E294" s="37"/>
      <c r="F294" s="234" t="s">
        <v>563</v>
      </c>
      <c r="G294" s="37"/>
      <c r="H294" s="37"/>
      <c r="I294" s="230"/>
      <c r="J294" s="37"/>
      <c r="K294" s="37"/>
      <c r="L294" s="41"/>
      <c r="M294" s="231"/>
      <c r="N294" s="232"/>
      <c r="O294" s="88"/>
      <c r="P294" s="88"/>
      <c r="Q294" s="88"/>
      <c r="R294" s="88"/>
      <c r="S294" s="88"/>
      <c r="T294" s="89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159</v>
      </c>
      <c r="AU294" s="14" t="s">
        <v>89</v>
      </c>
    </row>
    <row r="295" s="2" customFormat="1" ht="24.15" customHeight="1">
      <c r="A295" s="35"/>
      <c r="B295" s="36"/>
      <c r="C295" s="240" t="s">
        <v>564</v>
      </c>
      <c r="D295" s="240" t="s">
        <v>525</v>
      </c>
      <c r="E295" s="241" t="s">
        <v>565</v>
      </c>
      <c r="F295" s="242" t="s">
        <v>566</v>
      </c>
      <c r="G295" s="243" t="s">
        <v>166</v>
      </c>
      <c r="H295" s="244">
        <v>75.135999999999996</v>
      </c>
      <c r="I295" s="245"/>
      <c r="J295" s="246">
        <f>ROUND(I295*H295,2)</f>
        <v>0</v>
      </c>
      <c r="K295" s="242" t="s">
        <v>528</v>
      </c>
      <c r="L295" s="247"/>
      <c r="M295" s="248" t="s">
        <v>1</v>
      </c>
      <c r="N295" s="249" t="s">
        <v>44</v>
      </c>
      <c r="O295" s="88"/>
      <c r="P295" s="224">
        <f>O295*H295</f>
        <v>0</v>
      </c>
      <c r="Q295" s="224">
        <v>0.0060000000000000001</v>
      </c>
      <c r="R295" s="224">
        <f>Q295*H295</f>
        <v>0.45081599999999999</v>
      </c>
      <c r="S295" s="224">
        <v>0</v>
      </c>
      <c r="T295" s="225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6" t="s">
        <v>178</v>
      </c>
      <c r="AT295" s="226" t="s">
        <v>525</v>
      </c>
      <c r="AU295" s="226" t="s">
        <v>89</v>
      </c>
      <c r="AY295" s="14" t="s">
        <v>149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4" t="s">
        <v>87</v>
      </c>
      <c r="BK295" s="227">
        <f>ROUND(I295*H295,2)</f>
        <v>0</v>
      </c>
      <c r="BL295" s="14" t="s">
        <v>156</v>
      </c>
      <c r="BM295" s="226" t="s">
        <v>567</v>
      </c>
    </row>
    <row r="296" s="2" customFormat="1">
      <c r="A296" s="35"/>
      <c r="B296" s="36"/>
      <c r="C296" s="37"/>
      <c r="D296" s="228" t="s">
        <v>157</v>
      </c>
      <c r="E296" s="37"/>
      <c r="F296" s="229" t="s">
        <v>566</v>
      </c>
      <c r="G296" s="37"/>
      <c r="H296" s="37"/>
      <c r="I296" s="230"/>
      <c r="J296" s="37"/>
      <c r="K296" s="37"/>
      <c r="L296" s="41"/>
      <c r="M296" s="231"/>
      <c r="N296" s="232"/>
      <c r="O296" s="88"/>
      <c r="P296" s="88"/>
      <c r="Q296" s="88"/>
      <c r="R296" s="88"/>
      <c r="S296" s="88"/>
      <c r="T296" s="89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4" t="s">
        <v>157</v>
      </c>
      <c r="AU296" s="14" t="s">
        <v>89</v>
      </c>
    </row>
    <row r="297" s="2" customFormat="1" ht="24.15" customHeight="1">
      <c r="A297" s="35"/>
      <c r="B297" s="36"/>
      <c r="C297" s="215" t="s">
        <v>324</v>
      </c>
      <c r="D297" s="215" t="s">
        <v>151</v>
      </c>
      <c r="E297" s="216" t="s">
        <v>568</v>
      </c>
      <c r="F297" s="217" t="s">
        <v>569</v>
      </c>
      <c r="G297" s="218" t="s">
        <v>264</v>
      </c>
      <c r="H297" s="219">
        <v>114.47</v>
      </c>
      <c r="I297" s="220"/>
      <c r="J297" s="221">
        <f>ROUND(I297*H297,2)</f>
        <v>0</v>
      </c>
      <c r="K297" s="217" t="s">
        <v>155</v>
      </c>
      <c r="L297" s="41"/>
      <c r="M297" s="222" t="s">
        <v>1</v>
      </c>
      <c r="N297" s="223" t="s">
        <v>44</v>
      </c>
      <c r="O297" s="88"/>
      <c r="P297" s="224">
        <f>O297*H297</f>
        <v>0</v>
      </c>
      <c r="Q297" s="224">
        <v>3.0000000000000001E-05</v>
      </c>
      <c r="R297" s="224">
        <f>Q297*H297</f>
        <v>0.0034341000000000003</v>
      </c>
      <c r="S297" s="224">
        <v>0</v>
      </c>
      <c r="T297" s="225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6" t="s">
        <v>156</v>
      </c>
      <c r="AT297" s="226" t="s">
        <v>151</v>
      </c>
      <c r="AU297" s="226" t="s">
        <v>89</v>
      </c>
      <c r="AY297" s="14" t="s">
        <v>149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4" t="s">
        <v>87</v>
      </c>
      <c r="BK297" s="227">
        <f>ROUND(I297*H297,2)</f>
        <v>0</v>
      </c>
      <c r="BL297" s="14" t="s">
        <v>156</v>
      </c>
      <c r="BM297" s="226" t="s">
        <v>570</v>
      </c>
    </row>
    <row r="298" s="2" customFormat="1">
      <c r="A298" s="35"/>
      <c r="B298" s="36"/>
      <c r="C298" s="37"/>
      <c r="D298" s="228" t="s">
        <v>157</v>
      </c>
      <c r="E298" s="37"/>
      <c r="F298" s="229" t="s">
        <v>571</v>
      </c>
      <c r="G298" s="37"/>
      <c r="H298" s="37"/>
      <c r="I298" s="230"/>
      <c r="J298" s="37"/>
      <c r="K298" s="37"/>
      <c r="L298" s="41"/>
      <c r="M298" s="231"/>
      <c r="N298" s="232"/>
      <c r="O298" s="88"/>
      <c r="P298" s="88"/>
      <c r="Q298" s="88"/>
      <c r="R298" s="88"/>
      <c r="S298" s="88"/>
      <c r="T298" s="89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4" t="s">
        <v>157</v>
      </c>
      <c r="AU298" s="14" t="s">
        <v>89</v>
      </c>
    </row>
    <row r="299" s="2" customFormat="1">
      <c r="A299" s="35"/>
      <c r="B299" s="36"/>
      <c r="C299" s="37"/>
      <c r="D299" s="233" t="s">
        <v>159</v>
      </c>
      <c r="E299" s="37"/>
      <c r="F299" s="234" t="s">
        <v>572</v>
      </c>
      <c r="G299" s="37"/>
      <c r="H299" s="37"/>
      <c r="I299" s="230"/>
      <c r="J299" s="37"/>
      <c r="K299" s="37"/>
      <c r="L299" s="41"/>
      <c r="M299" s="231"/>
      <c r="N299" s="232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159</v>
      </c>
      <c r="AU299" s="14" t="s">
        <v>89</v>
      </c>
    </row>
    <row r="300" s="2" customFormat="1" ht="24.15" customHeight="1">
      <c r="A300" s="35"/>
      <c r="B300" s="36"/>
      <c r="C300" s="240" t="s">
        <v>573</v>
      </c>
      <c r="D300" s="240" t="s">
        <v>525</v>
      </c>
      <c r="E300" s="241" t="s">
        <v>574</v>
      </c>
      <c r="F300" s="242" t="s">
        <v>575</v>
      </c>
      <c r="G300" s="243" t="s">
        <v>264</v>
      </c>
      <c r="H300" s="244">
        <v>120.194</v>
      </c>
      <c r="I300" s="245"/>
      <c r="J300" s="246">
        <f>ROUND(I300*H300,2)</f>
        <v>0</v>
      </c>
      <c r="K300" s="242" t="s">
        <v>528</v>
      </c>
      <c r="L300" s="247"/>
      <c r="M300" s="248" t="s">
        <v>1</v>
      </c>
      <c r="N300" s="249" t="s">
        <v>44</v>
      </c>
      <c r="O300" s="88"/>
      <c r="P300" s="224">
        <f>O300*H300</f>
        <v>0</v>
      </c>
      <c r="Q300" s="224">
        <v>0.00050000000000000001</v>
      </c>
      <c r="R300" s="224">
        <f>Q300*H300</f>
        <v>0.060097000000000005</v>
      </c>
      <c r="S300" s="224">
        <v>0</v>
      </c>
      <c r="T300" s="22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6" t="s">
        <v>178</v>
      </c>
      <c r="AT300" s="226" t="s">
        <v>525</v>
      </c>
      <c r="AU300" s="226" t="s">
        <v>89</v>
      </c>
      <c r="AY300" s="14" t="s">
        <v>149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4" t="s">
        <v>87</v>
      </c>
      <c r="BK300" s="227">
        <f>ROUND(I300*H300,2)</f>
        <v>0</v>
      </c>
      <c r="BL300" s="14" t="s">
        <v>156</v>
      </c>
      <c r="BM300" s="226" t="s">
        <v>576</v>
      </c>
    </row>
    <row r="301" s="2" customFormat="1">
      <c r="A301" s="35"/>
      <c r="B301" s="36"/>
      <c r="C301" s="37"/>
      <c r="D301" s="228" t="s">
        <v>157</v>
      </c>
      <c r="E301" s="37"/>
      <c r="F301" s="229" t="s">
        <v>575</v>
      </c>
      <c r="G301" s="37"/>
      <c r="H301" s="37"/>
      <c r="I301" s="230"/>
      <c r="J301" s="37"/>
      <c r="K301" s="37"/>
      <c r="L301" s="41"/>
      <c r="M301" s="231"/>
      <c r="N301" s="232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157</v>
      </c>
      <c r="AU301" s="14" t="s">
        <v>89</v>
      </c>
    </row>
    <row r="302" s="2" customFormat="1" ht="16.5" customHeight="1">
      <c r="A302" s="35"/>
      <c r="B302" s="36"/>
      <c r="C302" s="215" t="s">
        <v>439</v>
      </c>
      <c r="D302" s="215" t="s">
        <v>151</v>
      </c>
      <c r="E302" s="216" t="s">
        <v>577</v>
      </c>
      <c r="F302" s="217" t="s">
        <v>578</v>
      </c>
      <c r="G302" s="218" t="s">
        <v>264</v>
      </c>
      <c r="H302" s="219">
        <v>237.74000000000001</v>
      </c>
      <c r="I302" s="220"/>
      <c r="J302" s="221">
        <f>ROUND(I302*H302,2)</f>
        <v>0</v>
      </c>
      <c r="K302" s="217" t="s">
        <v>155</v>
      </c>
      <c r="L302" s="41"/>
      <c r="M302" s="222" t="s">
        <v>1</v>
      </c>
      <c r="N302" s="223" t="s">
        <v>44</v>
      </c>
      <c r="O302" s="88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6" t="s">
        <v>156</v>
      </c>
      <c r="AT302" s="226" t="s">
        <v>151</v>
      </c>
      <c r="AU302" s="226" t="s">
        <v>89</v>
      </c>
      <c r="AY302" s="14" t="s">
        <v>149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4" t="s">
        <v>87</v>
      </c>
      <c r="BK302" s="227">
        <f>ROUND(I302*H302,2)</f>
        <v>0</v>
      </c>
      <c r="BL302" s="14" t="s">
        <v>156</v>
      </c>
      <c r="BM302" s="226" t="s">
        <v>579</v>
      </c>
    </row>
    <row r="303" s="2" customFormat="1">
      <c r="A303" s="35"/>
      <c r="B303" s="36"/>
      <c r="C303" s="37"/>
      <c r="D303" s="228" t="s">
        <v>157</v>
      </c>
      <c r="E303" s="37"/>
      <c r="F303" s="229" t="s">
        <v>580</v>
      </c>
      <c r="G303" s="37"/>
      <c r="H303" s="37"/>
      <c r="I303" s="230"/>
      <c r="J303" s="37"/>
      <c r="K303" s="37"/>
      <c r="L303" s="41"/>
      <c r="M303" s="231"/>
      <c r="N303" s="232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157</v>
      </c>
      <c r="AU303" s="14" t="s">
        <v>89</v>
      </c>
    </row>
    <row r="304" s="2" customFormat="1">
      <c r="A304" s="35"/>
      <c r="B304" s="36"/>
      <c r="C304" s="37"/>
      <c r="D304" s="233" t="s">
        <v>159</v>
      </c>
      <c r="E304" s="37"/>
      <c r="F304" s="234" t="s">
        <v>581</v>
      </c>
      <c r="G304" s="37"/>
      <c r="H304" s="37"/>
      <c r="I304" s="230"/>
      <c r="J304" s="37"/>
      <c r="K304" s="37"/>
      <c r="L304" s="41"/>
      <c r="M304" s="231"/>
      <c r="N304" s="232"/>
      <c r="O304" s="88"/>
      <c r="P304" s="88"/>
      <c r="Q304" s="88"/>
      <c r="R304" s="88"/>
      <c r="S304" s="88"/>
      <c r="T304" s="89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4" t="s">
        <v>159</v>
      </c>
      <c r="AU304" s="14" t="s">
        <v>89</v>
      </c>
    </row>
    <row r="305" s="2" customFormat="1" ht="24.15" customHeight="1">
      <c r="A305" s="35"/>
      <c r="B305" s="36"/>
      <c r="C305" s="240" t="s">
        <v>582</v>
      </c>
      <c r="D305" s="240" t="s">
        <v>525</v>
      </c>
      <c r="E305" s="241" t="s">
        <v>583</v>
      </c>
      <c r="F305" s="242" t="s">
        <v>584</v>
      </c>
      <c r="G305" s="243" t="s">
        <v>264</v>
      </c>
      <c r="H305" s="244">
        <v>249.62700000000001</v>
      </c>
      <c r="I305" s="245"/>
      <c r="J305" s="246">
        <f>ROUND(I305*H305,2)</f>
        <v>0</v>
      </c>
      <c r="K305" s="242" t="s">
        <v>528</v>
      </c>
      <c r="L305" s="247"/>
      <c r="M305" s="248" t="s">
        <v>1</v>
      </c>
      <c r="N305" s="249" t="s">
        <v>44</v>
      </c>
      <c r="O305" s="88"/>
      <c r="P305" s="224">
        <f>O305*H305</f>
        <v>0</v>
      </c>
      <c r="Q305" s="224">
        <v>3.0000000000000001E-05</v>
      </c>
      <c r="R305" s="224">
        <f>Q305*H305</f>
        <v>0.0074888100000000003</v>
      </c>
      <c r="S305" s="224">
        <v>0</v>
      </c>
      <c r="T305" s="225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26" t="s">
        <v>178</v>
      </c>
      <c r="AT305" s="226" t="s">
        <v>525</v>
      </c>
      <c r="AU305" s="226" t="s">
        <v>89</v>
      </c>
      <c r="AY305" s="14" t="s">
        <v>149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4" t="s">
        <v>87</v>
      </c>
      <c r="BK305" s="227">
        <f>ROUND(I305*H305,2)</f>
        <v>0</v>
      </c>
      <c r="BL305" s="14" t="s">
        <v>156</v>
      </c>
      <c r="BM305" s="226" t="s">
        <v>585</v>
      </c>
    </row>
    <row r="306" s="2" customFormat="1">
      <c r="A306" s="35"/>
      <c r="B306" s="36"/>
      <c r="C306" s="37"/>
      <c r="D306" s="228" t="s">
        <v>157</v>
      </c>
      <c r="E306" s="37"/>
      <c r="F306" s="229" t="s">
        <v>584</v>
      </c>
      <c r="G306" s="37"/>
      <c r="H306" s="37"/>
      <c r="I306" s="230"/>
      <c r="J306" s="37"/>
      <c r="K306" s="37"/>
      <c r="L306" s="41"/>
      <c r="M306" s="231"/>
      <c r="N306" s="232"/>
      <c r="O306" s="88"/>
      <c r="P306" s="88"/>
      <c r="Q306" s="88"/>
      <c r="R306" s="88"/>
      <c r="S306" s="88"/>
      <c r="T306" s="89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4" t="s">
        <v>157</v>
      </c>
      <c r="AU306" s="14" t="s">
        <v>89</v>
      </c>
    </row>
    <row r="307" s="2" customFormat="1" ht="16.5" customHeight="1">
      <c r="A307" s="35"/>
      <c r="B307" s="36"/>
      <c r="C307" s="215" t="s">
        <v>445</v>
      </c>
      <c r="D307" s="215" t="s">
        <v>151</v>
      </c>
      <c r="E307" s="216" t="s">
        <v>577</v>
      </c>
      <c r="F307" s="217" t="s">
        <v>578</v>
      </c>
      <c r="G307" s="218" t="s">
        <v>264</v>
      </c>
      <c r="H307" s="219">
        <v>55</v>
      </c>
      <c r="I307" s="220"/>
      <c r="J307" s="221">
        <f>ROUND(I307*H307,2)</f>
        <v>0</v>
      </c>
      <c r="K307" s="217" t="s">
        <v>155</v>
      </c>
      <c r="L307" s="41"/>
      <c r="M307" s="222" t="s">
        <v>1</v>
      </c>
      <c r="N307" s="223" t="s">
        <v>44</v>
      </c>
      <c r="O307" s="88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26" t="s">
        <v>156</v>
      </c>
      <c r="AT307" s="226" t="s">
        <v>151</v>
      </c>
      <c r="AU307" s="226" t="s">
        <v>89</v>
      </c>
      <c r="AY307" s="14" t="s">
        <v>149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4" t="s">
        <v>87</v>
      </c>
      <c r="BK307" s="227">
        <f>ROUND(I307*H307,2)</f>
        <v>0</v>
      </c>
      <c r="BL307" s="14" t="s">
        <v>156</v>
      </c>
      <c r="BM307" s="226" t="s">
        <v>586</v>
      </c>
    </row>
    <row r="308" s="2" customFormat="1">
      <c r="A308" s="35"/>
      <c r="B308" s="36"/>
      <c r="C308" s="37"/>
      <c r="D308" s="228" t="s">
        <v>157</v>
      </c>
      <c r="E308" s="37"/>
      <c r="F308" s="229" t="s">
        <v>580</v>
      </c>
      <c r="G308" s="37"/>
      <c r="H308" s="37"/>
      <c r="I308" s="230"/>
      <c r="J308" s="37"/>
      <c r="K308" s="37"/>
      <c r="L308" s="41"/>
      <c r="M308" s="231"/>
      <c r="N308" s="232"/>
      <c r="O308" s="88"/>
      <c r="P308" s="88"/>
      <c r="Q308" s="88"/>
      <c r="R308" s="88"/>
      <c r="S308" s="88"/>
      <c r="T308" s="89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4" t="s">
        <v>157</v>
      </c>
      <c r="AU308" s="14" t="s">
        <v>89</v>
      </c>
    </row>
    <row r="309" s="2" customFormat="1">
      <c r="A309" s="35"/>
      <c r="B309" s="36"/>
      <c r="C309" s="37"/>
      <c r="D309" s="233" t="s">
        <v>159</v>
      </c>
      <c r="E309" s="37"/>
      <c r="F309" s="234" t="s">
        <v>581</v>
      </c>
      <c r="G309" s="37"/>
      <c r="H309" s="37"/>
      <c r="I309" s="230"/>
      <c r="J309" s="37"/>
      <c r="K309" s="37"/>
      <c r="L309" s="41"/>
      <c r="M309" s="231"/>
      <c r="N309" s="232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159</v>
      </c>
      <c r="AU309" s="14" t="s">
        <v>89</v>
      </c>
    </row>
    <row r="310" s="2" customFormat="1">
      <c r="A310" s="35"/>
      <c r="B310" s="36"/>
      <c r="C310" s="37"/>
      <c r="D310" s="228" t="s">
        <v>202</v>
      </c>
      <c r="E310" s="37"/>
      <c r="F310" s="235" t="s">
        <v>587</v>
      </c>
      <c r="G310" s="37"/>
      <c r="H310" s="37"/>
      <c r="I310" s="230"/>
      <c r="J310" s="37"/>
      <c r="K310" s="37"/>
      <c r="L310" s="41"/>
      <c r="M310" s="231"/>
      <c r="N310" s="232"/>
      <c r="O310" s="88"/>
      <c r="P310" s="88"/>
      <c r="Q310" s="88"/>
      <c r="R310" s="88"/>
      <c r="S310" s="88"/>
      <c r="T310" s="89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4" t="s">
        <v>202</v>
      </c>
      <c r="AU310" s="14" t="s">
        <v>89</v>
      </c>
    </row>
    <row r="311" s="2" customFormat="1" ht="24.15" customHeight="1">
      <c r="A311" s="35"/>
      <c r="B311" s="36"/>
      <c r="C311" s="240" t="s">
        <v>588</v>
      </c>
      <c r="D311" s="240" t="s">
        <v>525</v>
      </c>
      <c r="E311" s="241" t="s">
        <v>589</v>
      </c>
      <c r="F311" s="242" t="s">
        <v>590</v>
      </c>
      <c r="G311" s="243" t="s">
        <v>264</v>
      </c>
      <c r="H311" s="244">
        <v>55</v>
      </c>
      <c r="I311" s="245"/>
      <c r="J311" s="246">
        <f>ROUND(I311*H311,2)</f>
        <v>0</v>
      </c>
      <c r="K311" s="242" t="s">
        <v>528</v>
      </c>
      <c r="L311" s="247"/>
      <c r="M311" s="248" t="s">
        <v>1</v>
      </c>
      <c r="N311" s="249" t="s">
        <v>44</v>
      </c>
      <c r="O311" s="88"/>
      <c r="P311" s="224">
        <f>O311*H311</f>
        <v>0</v>
      </c>
      <c r="Q311" s="224">
        <v>0.00020000000000000001</v>
      </c>
      <c r="R311" s="224">
        <f>Q311*H311</f>
        <v>0.011000000000000001</v>
      </c>
      <c r="S311" s="224">
        <v>0</v>
      </c>
      <c r="T311" s="225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26" t="s">
        <v>178</v>
      </c>
      <c r="AT311" s="226" t="s">
        <v>525</v>
      </c>
      <c r="AU311" s="226" t="s">
        <v>89</v>
      </c>
      <c r="AY311" s="14" t="s">
        <v>149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4" t="s">
        <v>87</v>
      </c>
      <c r="BK311" s="227">
        <f>ROUND(I311*H311,2)</f>
        <v>0</v>
      </c>
      <c r="BL311" s="14" t="s">
        <v>156</v>
      </c>
      <c r="BM311" s="226" t="s">
        <v>591</v>
      </c>
    </row>
    <row r="312" s="2" customFormat="1">
      <c r="A312" s="35"/>
      <c r="B312" s="36"/>
      <c r="C312" s="37"/>
      <c r="D312" s="228" t="s">
        <v>157</v>
      </c>
      <c r="E312" s="37"/>
      <c r="F312" s="229" t="s">
        <v>590</v>
      </c>
      <c r="G312" s="37"/>
      <c r="H312" s="37"/>
      <c r="I312" s="230"/>
      <c r="J312" s="37"/>
      <c r="K312" s="37"/>
      <c r="L312" s="41"/>
      <c r="M312" s="231"/>
      <c r="N312" s="232"/>
      <c r="O312" s="88"/>
      <c r="P312" s="88"/>
      <c r="Q312" s="88"/>
      <c r="R312" s="88"/>
      <c r="S312" s="88"/>
      <c r="T312" s="89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4" t="s">
        <v>157</v>
      </c>
      <c r="AU312" s="14" t="s">
        <v>89</v>
      </c>
    </row>
    <row r="313" s="2" customFormat="1" ht="24.15" customHeight="1">
      <c r="A313" s="35"/>
      <c r="B313" s="36"/>
      <c r="C313" s="215" t="s">
        <v>450</v>
      </c>
      <c r="D313" s="215" t="s">
        <v>151</v>
      </c>
      <c r="E313" s="216" t="s">
        <v>592</v>
      </c>
      <c r="F313" s="217" t="s">
        <v>593</v>
      </c>
      <c r="G313" s="218" t="s">
        <v>166</v>
      </c>
      <c r="H313" s="219">
        <v>31.469000000000001</v>
      </c>
      <c r="I313" s="220"/>
      <c r="J313" s="221">
        <f>ROUND(I313*H313,2)</f>
        <v>0</v>
      </c>
      <c r="K313" s="217" t="s">
        <v>155</v>
      </c>
      <c r="L313" s="41"/>
      <c r="M313" s="222" t="s">
        <v>1</v>
      </c>
      <c r="N313" s="223" t="s">
        <v>44</v>
      </c>
      <c r="O313" s="88"/>
      <c r="P313" s="224">
        <f>O313*H313</f>
        <v>0</v>
      </c>
      <c r="Q313" s="224">
        <v>0.023630000000000002</v>
      </c>
      <c r="R313" s="224">
        <f>Q313*H313</f>
        <v>0.74361247000000008</v>
      </c>
      <c r="S313" s="224">
        <v>0</v>
      </c>
      <c r="T313" s="225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26" t="s">
        <v>156</v>
      </c>
      <c r="AT313" s="226" t="s">
        <v>151</v>
      </c>
      <c r="AU313" s="226" t="s">
        <v>89</v>
      </c>
      <c r="AY313" s="14" t="s">
        <v>149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4" t="s">
        <v>87</v>
      </c>
      <c r="BK313" s="227">
        <f>ROUND(I313*H313,2)</f>
        <v>0</v>
      </c>
      <c r="BL313" s="14" t="s">
        <v>156</v>
      </c>
      <c r="BM313" s="226" t="s">
        <v>594</v>
      </c>
    </row>
    <row r="314" s="2" customFormat="1">
      <c r="A314" s="35"/>
      <c r="B314" s="36"/>
      <c r="C314" s="37"/>
      <c r="D314" s="228" t="s">
        <v>157</v>
      </c>
      <c r="E314" s="37"/>
      <c r="F314" s="229" t="s">
        <v>595</v>
      </c>
      <c r="G314" s="37"/>
      <c r="H314" s="37"/>
      <c r="I314" s="230"/>
      <c r="J314" s="37"/>
      <c r="K314" s="37"/>
      <c r="L314" s="41"/>
      <c r="M314" s="231"/>
      <c r="N314" s="232"/>
      <c r="O314" s="88"/>
      <c r="P314" s="88"/>
      <c r="Q314" s="88"/>
      <c r="R314" s="88"/>
      <c r="S314" s="88"/>
      <c r="T314" s="89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4" t="s">
        <v>157</v>
      </c>
      <c r="AU314" s="14" t="s">
        <v>89</v>
      </c>
    </row>
    <row r="315" s="2" customFormat="1">
      <c r="A315" s="35"/>
      <c r="B315" s="36"/>
      <c r="C315" s="37"/>
      <c r="D315" s="233" t="s">
        <v>159</v>
      </c>
      <c r="E315" s="37"/>
      <c r="F315" s="234" t="s">
        <v>596</v>
      </c>
      <c r="G315" s="37"/>
      <c r="H315" s="37"/>
      <c r="I315" s="230"/>
      <c r="J315" s="37"/>
      <c r="K315" s="37"/>
      <c r="L315" s="41"/>
      <c r="M315" s="231"/>
      <c r="N315" s="232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159</v>
      </c>
      <c r="AU315" s="14" t="s">
        <v>89</v>
      </c>
    </row>
    <row r="316" s="2" customFormat="1">
      <c r="A316" s="35"/>
      <c r="B316" s="36"/>
      <c r="C316" s="37"/>
      <c r="D316" s="228" t="s">
        <v>202</v>
      </c>
      <c r="E316" s="37"/>
      <c r="F316" s="235" t="s">
        <v>597</v>
      </c>
      <c r="G316" s="37"/>
      <c r="H316" s="37"/>
      <c r="I316" s="230"/>
      <c r="J316" s="37"/>
      <c r="K316" s="37"/>
      <c r="L316" s="41"/>
      <c r="M316" s="231"/>
      <c r="N316" s="232"/>
      <c r="O316" s="88"/>
      <c r="P316" s="88"/>
      <c r="Q316" s="88"/>
      <c r="R316" s="88"/>
      <c r="S316" s="88"/>
      <c r="T316" s="89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202</v>
      </c>
      <c r="AU316" s="14" t="s">
        <v>89</v>
      </c>
    </row>
    <row r="317" s="2" customFormat="1" ht="24.15" customHeight="1">
      <c r="A317" s="35"/>
      <c r="B317" s="36"/>
      <c r="C317" s="215" t="s">
        <v>598</v>
      </c>
      <c r="D317" s="215" t="s">
        <v>151</v>
      </c>
      <c r="E317" s="216" t="s">
        <v>599</v>
      </c>
      <c r="F317" s="217" t="s">
        <v>600</v>
      </c>
      <c r="G317" s="218" t="s">
        <v>166</v>
      </c>
      <c r="H317" s="219">
        <v>506</v>
      </c>
      <c r="I317" s="220"/>
      <c r="J317" s="221">
        <f>ROUND(I317*H317,2)</f>
        <v>0</v>
      </c>
      <c r="K317" s="217" t="s">
        <v>1</v>
      </c>
      <c r="L317" s="41"/>
      <c r="M317" s="222" t="s">
        <v>1</v>
      </c>
      <c r="N317" s="223" t="s">
        <v>44</v>
      </c>
      <c r="O317" s="88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26" t="s">
        <v>156</v>
      </c>
      <c r="AT317" s="226" t="s">
        <v>151</v>
      </c>
      <c r="AU317" s="226" t="s">
        <v>89</v>
      </c>
      <c r="AY317" s="14" t="s">
        <v>149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4" t="s">
        <v>87</v>
      </c>
      <c r="BK317" s="227">
        <f>ROUND(I317*H317,2)</f>
        <v>0</v>
      </c>
      <c r="BL317" s="14" t="s">
        <v>156</v>
      </c>
      <c r="BM317" s="226" t="s">
        <v>601</v>
      </c>
    </row>
    <row r="318" s="2" customFormat="1">
      <c r="A318" s="35"/>
      <c r="B318" s="36"/>
      <c r="C318" s="37"/>
      <c r="D318" s="228" t="s">
        <v>157</v>
      </c>
      <c r="E318" s="37"/>
      <c r="F318" s="229" t="s">
        <v>602</v>
      </c>
      <c r="G318" s="37"/>
      <c r="H318" s="37"/>
      <c r="I318" s="230"/>
      <c r="J318" s="37"/>
      <c r="K318" s="37"/>
      <c r="L318" s="41"/>
      <c r="M318" s="231"/>
      <c r="N318" s="232"/>
      <c r="O318" s="88"/>
      <c r="P318" s="88"/>
      <c r="Q318" s="88"/>
      <c r="R318" s="88"/>
      <c r="S318" s="88"/>
      <c r="T318" s="89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4" t="s">
        <v>157</v>
      </c>
      <c r="AU318" s="14" t="s">
        <v>89</v>
      </c>
    </row>
    <row r="319" s="2" customFormat="1">
      <c r="A319" s="35"/>
      <c r="B319" s="36"/>
      <c r="C319" s="37"/>
      <c r="D319" s="228" t="s">
        <v>202</v>
      </c>
      <c r="E319" s="37"/>
      <c r="F319" s="235" t="s">
        <v>603</v>
      </c>
      <c r="G319" s="37"/>
      <c r="H319" s="37"/>
      <c r="I319" s="230"/>
      <c r="J319" s="37"/>
      <c r="K319" s="37"/>
      <c r="L319" s="41"/>
      <c r="M319" s="231"/>
      <c r="N319" s="232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202</v>
      </c>
      <c r="AU319" s="14" t="s">
        <v>89</v>
      </c>
    </row>
    <row r="320" s="2" customFormat="1" ht="24.15" customHeight="1">
      <c r="A320" s="35"/>
      <c r="B320" s="36"/>
      <c r="C320" s="215" t="s">
        <v>455</v>
      </c>
      <c r="D320" s="215" t="s">
        <v>151</v>
      </c>
      <c r="E320" s="216" t="s">
        <v>599</v>
      </c>
      <c r="F320" s="217" t="s">
        <v>600</v>
      </c>
      <c r="G320" s="218" t="s">
        <v>166</v>
      </c>
      <c r="H320" s="219">
        <v>75.135999999999996</v>
      </c>
      <c r="I320" s="220"/>
      <c r="J320" s="221">
        <f>ROUND(I320*H320,2)</f>
        <v>0</v>
      </c>
      <c r="K320" s="217" t="s">
        <v>1</v>
      </c>
      <c r="L320" s="41"/>
      <c r="M320" s="222" t="s">
        <v>1</v>
      </c>
      <c r="N320" s="223" t="s">
        <v>44</v>
      </c>
      <c r="O320" s="88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26" t="s">
        <v>156</v>
      </c>
      <c r="AT320" s="226" t="s">
        <v>151</v>
      </c>
      <c r="AU320" s="226" t="s">
        <v>89</v>
      </c>
      <c r="AY320" s="14" t="s">
        <v>149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4" t="s">
        <v>87</v>
      </c>
      <c r="BK320" s="227">
        <f>ROUND(I320*H320,2)</f>
        <v>0</v>
      </c>
      <c r="BL320" s="14" t="s">
        <v>156</v>
      </c>
      <c r="BM320" s="226" t="s">
        <v>604</v>
      </c>
    </row>
    <row r="321" s="2" customFormat="1">
      <c r="A321" s="35"/>
      <c r="B321" s="36"/>
      <c r="C321" s="37"/>
      <c r="D321" s="228" t="s">
        <v>157</v>
      </c>
      <c r="E321" s="37"/>
      <c r="F321" s="229" t="s">
        <v>602</v>
      </c>
      <c r="G321" s="37"/>
      <c r="H321" s="37"/>
      <c r="I321" s="230"/>
      <c r="J321" s="37"/>
      <c r="K321" s="37"/>
      <c r="L321" s="41"/>
      <c r="M321" s="231"/>
      <c r="N321" s="232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157</v>
      </c>
      <c r="AU321" s="14" t="s">
        <v>89</v>
      </c>
    </row>
    <row r="322" s="2" customFormat="1">
      <c r="A322" s="35"/>
      <c r="B322" s="36"/>
      <c r="C322" s="37"/>
      <c r="D322" s="228" t="s">
        <v>202</v>
      </c>
      <c r="E322" s="37"/>
      <c r="F322" s="235" t="s">
        <v>545</v>
      </c>
      <c r="G322" s="37"/>
      <c r="H322" s="37"/>
      <c r="I322" s="230"/>
      <c r="J322" s="37"/>
      <c r="K322" s="37"/>
      <c r="L322" s="41"/>
      <c r="M322" s="231"/>
      <c r="N322" s="232"/>
      <c r="O322" s="88"/>
      <c r="P322" s="88"/>
      <c r="Q322" s="88"/>
      <c r="R322" s="88"/>
      <c r="S322" s="88"/>
      <c r="T322" s="89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4" t="s">
        <v>202</v>
      </c>
      <c r="AU322" s="14" t="s">
        <v>89</v>
      </c>
    </row>
    <row r="323" s="2" customFormat="1" ht="24.15" customHeight="1">
      <c r="A323" s="35"/>
      <c r="B323" s="36"/>
      <c r="C323" s="215" t="s">
        <v>605</v>
      </c>
      <c r="D323" s="215" t="s">
        <v>151</v>
      </c>
      <c r="E323" s="216" t="s">
        <v>606</v>
      </c>
      <c r="F323" s="217" t="s">
        <v>607</v>
      </c>
      <c r="G323" s="218" t="s">
        <v>166</v>
      </c>
      <c r="H323" s="219">
        <v>506</v>
      </c>
      <c r="I323" s="220"/>
      <c r="J323" s="221">
        <f>ROUND(I323*H323,2)</f>
        <v>0</v>
      </c>
      <c r="K323" s="217" t="s">
        <v>155</v>
      </c>
      <c r="L323" s="41"/>
      <c r="M323" s="222" t="s">
        <v>1</v>
      </c>
      <c r="N323" s="223" t="s">
        <v>44</v>
      </c>
      <c r="O323" s="88"/>
      <c r="P323" s="224">
        <f>O323*H323</f>
        <v>0</v>
      </c>
      <c r="Q323" s="224">
        <v>0.00022000000000000001</v>
      </c>
      <c r="R323" s="224">
        <f>Q323*H323</f>
        <v>0.11132</v>
      </c>
      <c r="S323" s="224">
        <v>0</v>
      </c>
      <c r="T323" s="225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26" t="s">
        <v>156</v>
      </c>
      <c r="AT323" s="226" t="s">
        <v>151</v>
      </c>
      <c r="AU323" s="226" t="s">
        <v>89</v>
      </c>
      <c r="AY323" s="14" t="s">
        <v>149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4" t="s">
        <v>87</v>
      </c>
      <c r="BK323" s="227">
        <f>ROUND(I323*H323,2)</f>
        <v>0</v>
      </c>
      <c r="BL323" s="14" t="s">
        <v>156</v>
      </c>
      <c r="BM323" s="226" t="s">
        <v>608</v>
      </c>
    </row>
    <row r="324" s="2" customFormat="1">
      <c r="A324" s="35"/>
      <c r="B324" s="36"/>
      <c r="C324" s="37"/>
      <c r="D324" s="228" t="s">
        <v>157</v>
      </c>
      <c r="E324" s="37"/>
      <c r="F324" s="229" t="s">
        <v>609</v>
      </c>
      <c r="G324" s="37"/>
      <c r="H324" s="37"/>
      <c r="I324" s="230"/>
      <c r="J324" s="37"/>
      <c r="K324" s="37"/>
      <c r="L324" s="41"/>
      <c r="M324" s="231"/>
      <c r="N324" s="232"/>
      <c r="O324" s="88"/>
      <c r="P324" s="88"/>
      <c r="Q324" s="88"/>
      <c r="R324" s="88"/>
      <c r="S324" s="88"/>
      <c r="T324" s="89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4" t="s">
        <v>157</v>
      </c>
      <c r="AU324" s="14" t="s">
        <v>89</v>
      </c>
    </row>
    <row r="325" s="2" customFormat="1">
      <c r="A325" s="35"/>
      <c r="B325" s="36"/>
      <c r="C325" s="37"/>
      <c r="D325" s="233" t="s">
        <v>159</v>
      </c>
      <c r="E325" s="37"/>
      <c r="F325" s="234" t="s">
        <v>610</v>
      </c>
      <c r="G325" s="37"/>
      <c r="H325" s="37"/>
      <c r="I325" s="230"/>
      <c r="J325" s="37"/>
      <c r="K325" s="37"/>
      <c r="L325" s="41"/>
      <c r="M325" s="231"/>
      <c r="N325" s="232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159</v>
      </c>
      <c r="AU325" s="14" t="s">
        <v>89</v>
      </c>
    </row>
    <row r="326" s="2" customFormat="1" ht="24.15" customHeight="1">
      <c r="A326" s="35"/>
      <c r="B326" s="36"/>
      <c r="C326" s="215" t="s">
        <v>460</v>
      </c>
      <c r="D326" s="215" t="s">
        <v>151</v>
      </c>
      <c r="E326" s="216" t="s">
        <v>606</v>
      </c>
      <c r="F326" s="217" t="s">
        <v>607</v>
      </c>
      <c r="G326" s="218" t="s">
        <v>166</v>
      </c>
      <c r="H326" s="219">
        <v>75.135999999999996</v>
      </c>
      <c r="I326" s="220"/>
      <c r="J326" s="221">
        <f>ROUND(I326*H326,2)</f>
        <v>0</v>
      </c>
      <c r="K326" s="217" t="s">
        <v>155</v>
      </c>
      <c r="L326" s="41"/>
      <c r="M326" s="222" t="s">
        <v>1</v>
      </c>
      <c r="N326" s="223" t="s">
        <v>44</v>
      </c>
      <c r="O326" s="88"/>
      <c r="P326" s="224">
        <f>O326*H326</f>
        <v>0</v>
      </c>
      <c r="Q326" s="224">
        <v>0.00022000000000000001</v>
      </c>
      <c r="R326" s="224">
        <f>Q326*H326</f>
        <v>0.01652992</v>
      </c>
      <c r="S326" s="224">
        <v>0</v>
      </c>
      <c r="T326" s="225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26" t="s">
        <v>156</v>
      </c>
      <c r="AT326" s="226" t="s">
        <v>151</v>
      </c>
      <c r="AU326" s="226" t="s">
        <v>89</v>
      </c>
      <c r="AY326" s="14" t="s">
        <v>149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4" t="s">
        <v>87</v>
      </c>
      <c r="BK326" s="227">
        <f>ROUND(I326*H326,2)</f>
        <v>0</v>
      </c>
      <c r="BL326" s="14" t="s">
        <v>156</v>
      </c>
      <c r="BM326" s="226" t="s">
        <v>611</v>
      </c>
    </row>
    <row r="327" s="2" customFormat="1">
      <c r="A327" s="35"/>
      <c r="B327" s="36"/>
      <c r="C327" s="37"/>
      <c r="D327" s="228" t="s">
        <v>157</v>
      </c>
      <c r="E327" s="37"/>
      <c r="F327" s="229" t="s">
        <v>609</v>
      </c>
      <c r="G327" s="37"/>
      <c r="H327" s="37"/>
      <c r="I327" s="230"/>
      <c r="J327" s="37"/>
      <c r="K327" s="37"/>
      <c r="L327" s="41"/>
      <c r="M327" s="231"/>
      <c r="N327" s="232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157</v>
      </c>
      <c r="AU327" s="14" t="s">
        <v>89</v>
      </c>
    </row>
    <row r="328" s="2" customFormat="1">
      <c r="A328" s="35"/>
      <c r="B328" s="36"/>
      <c r="C328" s="37"/>
      <c r="D328" s="233" t="s">
        <v>159</v>
      </c>
      <c r="E328" s="37"/>
      <c r="F328" s="234" t="s">
        <v>610</v>
      </c>
      <c r="G328" s="37"/>
      <c r="H328" s="37"/>
      <c r="I328" s="230"/>
      <c r="J328" s="37"/>
      <c r="K328" s="37"/>
      <c r="L328" s="41"/>
      <c r="M328" s="231"/>
      <c r="N328" s="232"/>
      <c r="O328" s="88"/>
      <c r="P328" s="88"/>
      <c r="Q328" s="88"/>
      <c r="R328" s="88"/>
      <c r="S328" s="88"/>
      <c r="T328" s="89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4" t="s">
        <v>159</v>
      </c>
      <c r="AU328" s="14" t="s">
        <v>89</v>
      </c>
    </row>
    <row r="329" s="12" customFormat="1" ht="22.8" customHeight="1">
      <c r="A329" s="12"/>
      <c r="B329" s="199"/>
      <c r="C329" s="200"/>
      <c r="D329" s="201" t="s">
        <v>78</v>
      </c>
      <c r="E329" s="213" t="s">
        <v>161</v>
      </c>
      <c r="F329" s="213" t="s">
        <v>162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SUM(P330:P360)</f>
        <v>0</v>
      </c>
      <c r="Q329" s="207"/>
      <c r="R329" s="208">
        <f>SUM(R330:R360)</f>
        <v>0.067500000000000004</v>
      </c>
      <c r="S329" s="207"/>
      <c r="T329" s="209">
        <f>SUM(T330:T360)</f>
        <v>1.856671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87</v>
      </c>
      <c r="AT329" s="211" t="s">
        <v>78</v>
      </c>
      <c r="AU329" s="211" t="s">
        <v>87</v>
      </c>
      <c r="AY329" s="210" t="s">
        <v>149</v>
      </c>
      <c r="BK329" s="212">
        <f>SUM(BK330:BK360)</f>
        <v>0</v>
      </c>
    </row>
    <row r="330" s="2" customFormat="1" ht="44.25" customHeight="1">
      <c r="A330" s="35"/>
      <c r="B330" s="36"/>
      <c r="C330" s="215" t="s">
        <v>612</v>
      </c>
      <c r="D330" s="215" t="s">
        <v>151</v>
      </c>
      <c r="E330" s="216" t="s">
        <v>613</v>
      </c>
      <c r="F330" s="217" t="s">
        <v>614</v>
      </c>
      <c r="G330" s="218" t="s">
        <v>280</v>
      </c>
      <c r="H330" s="219">
        <v>1</v>
      </c>
      <c r="I330" s="220"/>
      <c r="J330" s="221">
        <f>ROUND(I330*H330,2)</f>
        <v>0</v>
      </c>
      <c r="K330" s="217" t="s">
        <v>155</v>
      </c>
      <c r="L330" s="41"/>
      <c r="M330" s="222" t="s">
        <v>1</v>
      </c>
      <c r="N330" s="223" t="s">
        <v>44</v>
      </c>
      <c r="O330" s="88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26" t="s">
        <v>156</v>
      </c>
      <c r="AT330" s="226" t="s">
        <v>151</v>
      </c>
      <c r="AU330" s="226" t="s">
        <v>89</v>
      </c>
      <c r="AY330" s="14" t="s">
        <v>149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4" t="s">
        <v>87</v>
      </c>
      <c r="BK330" s="227">
        <f>ROUND(I330*H330,2)</f>
        <v>0</v>
      </c>
      <c r="BL330" s="14" t="s">
        <v>156</v>
      </c>
      <c r="BM330" s="226" t="s">
        <v>615</v>
      </c>
    </row>
    <row r="331" s="2" customFormat="1">
      <c r="A331" s="35"/>
      <c r="B331" s="36"/>
      <c r="C331" s="37"/>
      <c r="D331" s="228" t="s">
        <v>157</v>
      </c>
      <c r="E331" s="37"/>
      <c r="F331" s="229" t="s">
        <v>616</v>
      </c>
      <c r="G331" s="37"/>
      <c r="H331" s="37"/>
      <c r="I331" s="230"/>
      <c r="J331" s="37"/>
      <c r="K331" s="37"/>
      <c r="L331" s="41"/>
      <c r="M331" s="231"/>
      <c r="N331" s="232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157</v>
      </c>
      <c r="AU331" s="14" t="s">
        <v>89</v>
      </c>
    </row>
    <row r="332" s="2" customFormat="1">
      <c r="A332" s="35"/>
      <c r="B332" s="36"/>
      <c r="C332" s="37"/>
      <c r="D332" s="233" t="s">
        <v>159</v>
      </c>
      <c r="E332" s="37"/>
      <c r="F332" s="234" t="s">
        <v>617</v>
      </c>
      <c r="G332" s="37"/>
      <c r="H332" s="37"/>
      <c r="I332" s="230"/>
      <c r="J332" s="37"/>
      <c r="K332" s="37"/>
      <c r="L332" s="41"/>
      <c r="M332" s="231"/>
      <c r="N332" s="232"/>
      <c r="O332" s="88"/>
      <c r="P332" s="88"/>
      <c r="Q332" s="88"/>
      <c r="R332" s="88"/>
      <c r="S332" s="88"/>
      <c r="T332" s="89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4" t="s">
        <v>159</v>
      </c>
      <c r="AU332" s="14" t="s">
        <v>89</v>
      </c>
    </row>
    <row r="333" s="2" customFormat="1" ht="33" customHeight="1">
      <c r="A333" s="35"/>
      <c r="B333" s="36"/>
      <c r="C333" s="215" t="s">
        <v>465</v>
      </c>
      <c r="D333" s="215" t="s">
        <v>151</v>
      </c>
      <c r="E333" s="216" t="s">
        <v>164</v>
      </c>
      <c r="F333" s="217" t="s">
        <v>165</v>
      </c>
      <c r="G333" s="218" t="s">
        <v>166</v>
      </c>
      <c r="H333" s="219">
        <v>696</v>
      </c>
      <c r="I333" s="220"/>
      <c r="J333" s="221">
        <f>ROUND(I333*H333,2)</f>
        <v>0</v>
      </c>
      <c r="K333" s="217" t="s">
        <v>155</v>
      </c>
      <c r="L333" s="41"/>
      <c r="M333" s="222" t="s">
        <v>1</v>
      </c>
      <c r="N333" s="223" t="s">
        <v>44</v>
      </c>
      <c r="O333" s="88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26" t="s">
        <v>156</v>
      </c>
      <c r="AT333" s="226" t="s">
        <v>151</v>
      </c>
      <c r="AU333" s="226" t="s">
        <v>89</v>
      </c>
      <c r="AY333" s="14" t="s">
        <v>149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4" t="s">
        <v>87</v>
      </c>
      <c r="BK333" s="227">
        <f>ROUND(I333*H333,2)</f>
        <v>0</v>
      </c>
      <c r="BL333" s="14" t="s">
        <v>156</v>
      </c>
      <c r="BM333" s="226" t="s">
        <v>618</v>
      </c>
    </row>
    <row r="334" s="2" customFormat="1">
      <c r="A334" s="35"/>
      <c r="B334" s="36"/>
      <c r="C334" s="37"/>
      <c r="D334" s="228" t="s">
        <v>157</v>
      </c>
      <c r="E334" s="37"/>
      <c r="F334" s="229" t="s">
        <v>167</v>
      </c>
      <c r="G334" s="37"/>
      <c r="H334" s="37"/>
      <c r="I334" s="230"/>
      <c r="J334" s="37"/>
      <c r="K334" s="37"/>
      <c r="L334" s="41"/>
      <c r="M334" s="231"/>
      <c r="N334" s="232"/>
      <c r="O334" s="88"/>
      <c r="P334" s="88"/>
      <c r="Q334" s="88"/>
      <c r="R334" s="88"/>
      <c r="S334" s="88"/>
      <c r="T334" s="89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4" t="s">
        <v>157</v>
      </c>
      <c r="AU334" s="14" t="s">
        <v>89</v>
      </c>
    </row>
    <row r="335" s="2" customFormat="1">
      <c r="A335" s="35"/>
      <c r="B335" s="36"/>
      <c r="C335" s="37"/>
      <c r="D335" s="233" t="s">
        <v>159</v>
      </c>
      <c r="E335" s="37"/>
      <c r="F335" s="234" t="s">
        <v>168</v>
      </c>
      <c r="G335" s="37"/>
      <c r="H335" s="37"/>
      <c r="I335" s="230"/>
      <c r="J335" s="37"/>
      <c r="K335" s="37"/>
      <c r="L335" s="41"/>
      <c r="M335" s="231"/>
      <c r="N335" s="232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159</v>
      </c>
      <c r="AU335" s="14" t="s">
        <v>89</v>
      </c>
    </row>
    <row r="336" s="2" customFormat="1" ht="37.8" customHeight="1">
      <c r="A336" s="35"/>
      <c r="B336" s="36"/>
      <c r="C336" s="215" t="s">
        <v>619</v>
      </c>
      <c r="D336" s="215" t="s">
        <v>151</v>
      </c>
      <c r="E336" s="216" t="s">
        <v>170</v>
      </c>
      <c r="F336" s="217" t="s">
        <v>171</v>
      </c>
      <c r="G336" s="218" t="s">
        <v>166</v>
      </c>
      <c r="H336" s="219">
        <v>62640</v>
      </c>
      <c r="I336" s="220"/>
      <c r="J336" s="221">
        <f>ROUND(I336*H336,2)</f>
        <v>0</v>
      </c>
      <c r="K336" s="217" t="s">
        <v>155</v>
      </c>
      <c r="L336" s="41"/>
      <c r="M336" s="222" t="s">
        <v>1</v>
      </c>
      <c r="N336" s="223" t="s">
        <v>44</v>
      </c>
      <c r="O336" s="88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26" t="s">
        <v>156</v>
      </c>
      <c r="AT336" s="226" t="s">
        <v>151</v>
      </c>
      <c r="AU336" s="226" t="s">
        <v>89</v>
      </c>
      <c r="AY336" s="14" t="s">
        <v>149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4" t="s">
        <v>87</v>
      </c>
      <c r="BK336" s="227">
        <f>ROUND(I336*H336,2)</f>
        <v>0</v>
      </c>
      <c r="BL336" s="14" t="s">
        <v>156</v>
      </c>
      <c r="BM336" s="226" t="s">
        <v>620</v>
      </c>
    </row>
    <row r="337" s="2" customFormat="1">
      <c r="A337" s="35"/>
      <c r="B337" s="36"/>
      <c r="C337" s="37"/>
      <c r="D337" s="228" t="s">
        <v>157</v>
      </c>
      <c r="E337" s="37"/>
      <c r="F337" s="229" t="s">
        <v>173</v>
      </c>
      <c r="G337" s="37"/>
      <c r="H337" s="37"/>
      <c r="I337" s="230"/>
      <c r="J337" s="37"/>
      <c r="K337" s="37"/>
      <c r="L337" s="41"/>
      <c r="M337" s="231"/>
      <c r="N337" s="232"/>
      <c r="O337" s="88"/>
      <c r="P337" s="88"/>
      <c r="Q337" s="88"/>
      <c r="R337" s="88"/>
      <c r="S337" s="88"/>
      <c r="T337" s="89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4" t="s">
        <v>157</v>
      </c>
      <c r="AU337" s="14" t="s">
        <v>89</v>
      </c>
    </row>
    <row r="338" s="2" customFormat="1">
      <c r="A338" s="35"/>
      <c r="B338" s="36"/>
      <c r="C338" s="37"/>
      <c r="D338" s="233" t="s">
        <v>159</v>
      </c>
      <c r="E338" s="37"/>
      <c r="F338" s="234" t="s">
        <v>174</v>
      </c>
      <c r="G338" s="37"/>
      <c r="H338" s="37"/>
      <c r="I338" s="230"/>
      <c r="J338" s="37"/>
      <c r="K338" s="37"/>
      <c r="L338" s="41"/>
      <c r="M338" s="231"/>
      <c r="N338" s="232"/>
      <c r="O338" s="88"/>
      <c r="P338" s="88"/>
      <c r="Q338" s="88"/>
      <c r="R338" s="88"/>
      <c r="S338" s="88"/>
      <c r="T338" s="89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4" t="s">
        <v>159</v>
      </c>
      <c r="AU338" s="14" t="s">
        <v>89</v>
      </c>
    </row>
    <row r="339" s="2" customFormat="1" ht="33" customHeight="1">
      <c r="A339" s="35"/>
      <c r="B339" s="36"/>
      <c r="C339" s="215" t="s">
        <v>469</v>
      </c>
      <c r="D339" s="215" t="s">
        <v>151</v>
      </c>
      <c r="E339" s="216" t="s">
        <v>176</v>
      </c>
      <c r="F339" s="217" t="s">
        <v>177</v>
      </c>
      <c r="G339" s="218" t="s">
        <v>166</v>
      </c>
      <c r="H339" s="219">
        <v>696</v>
      </c>
      <c r="I339" s="220"/>
      <c r="J339" s="221">
        <f>ROUND(I339*H339,2)</f>
        <v>0</v>
      </c>
      <c r="K339" s="217" t="s">
        <v>155</v>
      </c>
      <c r="L339" s="41"/>
      <c r="M339" s="222" t="s">
        <v>1</v>
      </c>
      <c r="N339" s="223" t="s">
        <v>44</v>
      </c>
      <c r="O339" s="88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26" t="s">
        <v>156</v>
      </c>
      <c r="AT339" s="226" t="s">
        <v>151</v>
      </c>
      <c r="AU339" s="226" t="s">
        <v>89</v>
      </c>
      <c r="AY339" s="14" t="s">
        <v>149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4" t="s">
        <v>87</v>
      </c>
      <c r="BK339" s="227">
        <f>ROUND(I339*H339,2)</f>
        <v>0</v>
      </c>
      <c r="BL339" s="14" t="s">
        <v>156</v>
      </c>
      <c r="BM339" s="226" t="s">
        <v>621</v>
      </c>
    </row>
    <row r="340" s="2" customFormat="1">
      <c r="A340" s="35"/>
      <c r="B340" s="36"/>
      <c r="C340" s="37"/>
      <c r="D340" s="228" t="s">
        <v>157</v>
      </c>
      <c r="E340" s="37"/>
      <c r="F340" s="229" t="s">
        <v>179</v>
      </c>
      <c r="G340" s="37"/>
      <c r="H340" s="37"/>
      <c r="I340" s="230"/>
      <c r="J340" s="37"/>
      <c r="K340" s="37"/>
      <c r="L340" s="41"/>
      <c r="M340" s="231"/>
      <c r="N340" s="232"/>
      <c r="O340" s="88"/>
      <c r="P340" s="88"/>
      <c r="Q340" s="88"/>
      <c r="R340" s="88"/>
      <c r="S340" s="88"/>
      <c r="T340" s="89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4" t="s">
        <v>157</v>
      </c>
      <c r="AU340" s="14" t="s">
        <v>89</v>
      </c>
    </row>
    <row r="341" s="2" customFormat="1">
      <c r="A341" s="35"/>
      <c r="B341" s="36"/>
      <c r="C341" s="37"/>
      <c r="D341" s="233" t="s">
        <v>159</v>
      </c>
      <c r="E341" s="37"/>
      <c r="F341" s="234" t="s">
        <v>180</v>
      </c>
      <c r="G341" s="37"/>
      <c r="H341" s="37"/>
      <c r="I341" s="230"/>
      <c r="J341" s="37"/>
      <c r="K341" s="37"/>
      <c r="L341" s="41"/>
      <c r="M341" s="231"/>
      <c r="N341" s="232"/>
      <c r="O341" s="88"/>
      <c r="P341" s="88"/>
      <c r="Q341" s="88"/>
      <c r="R341" s="88"/>
      <c r="S341" s="88"/>
      <c r="T341" s="89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4" t="s">
        <v>159</v>
      </c>
      <c r="AU341" s="14" t="s">
        <v>89</v>
      </c>
    </row>
    <row r="342" s="2" customFormat="1" ht="37.8" customHeight="1">
      <c r="A342" s="35"/>
      <c r="B342" s="36"/>
      <c r="C342" s="215" t="s">
        <v>622</v>
      </c>
      <c r="D342" s="215" t="s">
        <v>151</v>
      </c>
      <c r="E342" s="216" t="s">
        <v>623</v>
      </c>
      <c r="F342" s="217" t="s">
        <v>624</v>
      </c>
      <c r="G342" s="218" t="s">
        <v>166</v>
      </c>
      <c r="H342" s="219">
        <v>250</v>
      </c>
      <c r="I342" s="220"/>
      <c r="J342" s="221">
        <f>ROUND(I342*H342,2)</f>
        <v>0</v>
      </c>
      <c r="K342" s="217" t="s">
        <v>155</v>
      </c>
      <c r="L342" s="41"/>
      <c r="M342" s="222" t="s">
        <v>1</v>
      </c>
      <c r="N342" s="223" t="s">
        <v>44</v>
      </c>
      <c r="O342" s="88"/>
      <c r="P342" s="224">
        <f>O342*H342</f>
        <v>0</v>
      </c>
      <c r="Q342" s="224">
        <v>0.00021000000000000001</v>
      </c>
      <c r="R342" s="224">
        <f>Q342*H342</f>
        <v>0.052500000000000005</v>
      </c>
      <c r="S342" s="224">
        <v>0</v>
      </c>
      <c r="T342" s="225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26" t="s">
        <v>156</v>
      </c>
      <c r="AT342" s="226" t="s">
        <v>151</v>
      </c>
      <c r="AU342" s="226" t="s">
        <v>89</v>
      </c>
      <c r="AY342" s="14" t="s">
        <v>149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4" t="s">
        <v>87</v>
      </c>
      <c r="BK342" s="227">
        <f>ROUND(I342*H342,2)</f>
        <v>0</v>
      </c>
      <c r="BL342" s="14" t="s">
        <v>156</v>
      </c>
      <c r="BM342" s="226" t="s">
        <v>625</v>
      </c>
    </row>
    <row r="343" s="2" customFormat="1">
      <c r="A343" s="35"/>
      <c r="B343" s="36"/>
      <c r="C343" s="37"/>
      <c r="D343" s="228" t="s">
        <v>157</v>
      </c>
      <c r="E343" s="37"/>
      <c r="F343" s="229" t="s">
        <v>626</v>
      </c>
      <c r="G343" s="37"/>
      <c r="H343" s="37"/>
      <c r="I343" s="230"/>
      <c r="J343" s="37"/>
      <c r="K343" s="37"/>
      <c r="L343" s="41"/>
      <c r="M343" s="231"/>
      <c r="N343" s="232"/>
      <c r="O343" s="88"/>
      <c r="P343" s="88"/>
      <c r="Q343" s="88"/>
      <c r="R343" s="88"/>
      <c r="S343" s="88"/>
      <c r="T343" s="89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4" t="s">
        <v>157</v>
      </c>
      <c r="AU343" s="14" t="s">
        <v>89</v>
      </c>
    </row>
    <row r="344" s="2" customFormat="1">
      <c r="A344" s="35"/>
      <c r="B344" s="36"/>
      <c r="C344" s="37"/>
      <c r="D344" s="233" t="s">
        <v>159</v>
      </c>
      <c r="E344" s="37"/>
      <c r="F344" s="234" t="s">
        <v>627</v>
      </c>
      <c r="G344" s="37"/>
      <c r="H344" s="37"/>
      <c r="I344" s="230"/>
      <c r="J344" s="37"/>
      <c r="K344" s="37"/>
      <c r="L344" s="41"/>
      <c r="M344" s="231"/>
      <c r="N344" s="232"/>
      <c r="O344" s="88"/>
      <c r="P344" s="88"/>
      <c r="Q344" s="88"/>
      <c r="R344" s="88"/>
      <c r="S344" s="88"/>
      <c r="T344" s="89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4" t="s">
        <v>159</v>
      </c>
      <c r="AU344" s="14" t="s">
        <v>89</v>
      </c>
    </row>
    <row r="345" s="2" customFormat="1" ht="24.15" customHeight="1">
      <c r="A345" s="35"/>
      <c r="B345" s="36"/>
      <c r="C345" s="215" t="s">
        <v>475</v>
      </c>
      <c r="D345" s="215" t="s">
        <v>151</v>
      </c>
      <c r="E345" s="216" t="s">
        <v>628</v>
      </c>
      <c r="F345" s="217" t="s">
        <v>629</v>
      </c>
      <c r="G345" s="218" t="s">
        <v>166</v>
      </c>
      <c r="H345" s="219">
        <v>500</v>
      </c>
      <c r="I345" s="220"/>
      <c r="J345" s="221">
        <f>ROUND(I345*H345,2)</f>
        <v>0</v>
      </c>
      <c r="K345" s="217" t="s">
        <v>155</v>
      </c>
      <c r="L345" s="41"/>
      <c r="M345" s="222" t="s">
        <v>1</v>
      </c>
      <c r="N345" s="223" t="s">
        <v>44</v>
      </c>
      <c r="O345" s="88"/>
      <c r="P345" s="224">
        <f>O345*H345</f>
        <v>0</v>
      </c>
      <c r="Q345" s="224">
        <v>3.0000000000000001E-05</v>
      </c>
      <c r="R345" s="224">
        <f>Q345*H345</f>
        <v>0.015000000000000001</v>
      </c>
      <c r="S345" s="224">
        <v>0</v>
      </c>
      <c r="T345" s="225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26" t="s">
        <v>156</v>
      </c>
      <c r="AT345" s="226" t="s">
        <v>151</v>
      </c>
      <c r="AU345" s="226" t="s">
        <v>89</v>
      </c>
      <c r="AY345" s="14" t="s">
        <v>149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4" t="s">
        <v>87</v>
      </c>
      <c r="BK345" s="227">
        <f>ROUND(I345*H345,2)</f>
        <v>0</v>
      </c>
      <c r="BL345" s="14" t="s">
        <v>156</v>
      </c>
      <c r="BM345" s="226" t="s">
        <v>630</v>
      </c>
    </row>
    <row r="346" s="2" customFormat="1">
      <c r="A346" s="35"/>
      <c r="B346" s="36"/>
      <c r="C346" s="37"/>
      <c r="D346" s="228" t="s">
        <v>157</v>
      </c>
      <c r="E346" s="37"/>
      <c r="F346" s="229" t="s">
        <v>631</v>
      </c>
      <c r="G346" s="37"/>
      <c r="H346" s="37"/>
      <c r="I346" s="230"/>
      <c r="J346" s="37"/>
      <c r="K346" s="37"/>
      <c r="L346" s="41"/>
      <c r="M346" s="231"/>
      <c r="N346" s="232"/>
      <c r="O346" s="88"/>
      <c r="P346" s="88"/>
      <c r="Q346" s="88"/>
      <c r="R346" s="88"/>
      <c r="S346" s="88"/>
      <c r="T346" s="89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4" t="s">
        <v>157</v>
      </c>
      <c r="AU346" s="14" t="s">
        <v>89</v>
      </c>
    </row>
    <row r="347" s="2" customFormat="1">
      <c r="A347" s="35"/>
      <c r="B347" s="36"/>
      <c r="C347" s="37"/>
      <c r="D347" s="233" t="s">
        <v>159</v>
      </c>
      <c r="E347" s="37"/>
      <c r="F347" s="234" t="s">
        <v>632</v>
      </c>
      <c r="G347" s="37"/>
      <c r="H347" s="37"/>
      <c r="I347" s="230"/>
      <c r="J347" s="37"/>
      <c r="K347" s="37"/>
      <c r="L347" s="41"/>
      <c r="M347" s="231"/>
      <c r="N347" s="232"/>
      <c r="O347" s="88"/>
      <c r="P347" s="88"/>
      <c r="Q347" s="88"/>
      <c r="R347" s="88"/>
      <c r="S347" s="88"/>
      <c r="T347" s="89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4" t="s">
        <v>159</v>
      </c>
      <c r="AU347" s="14" t="s">
        <v>89</v>
      </c>
    </row>
    <row r="348" s="2" customFormat="1" ht="16.5" customHeight="1">
      <c r="A348" s="35"/>
      <c r="B348" s="36"/>
      <c r="C348" s="215" t="s">
        <v>633</v>
      </c>
      <c r="D348" s="215" t="s">
        <v>151</v>
      </c>
      <c r="E348" s="216" t="s">
        <v>634</v>
      </c>
      <c r="F348" s="217" t="s">
        <v>635</v>
      </c>
      <c r="G348" s="218" t="s">
        <v>636</v>
      </c>
      <c r="H348" s="219">
        <v>1</v>
      </c>
      <c r="I348" s="220"/>
      <c r="J348" s="221">
        <f>ROUND(I348*H348,2)</f>
        <v>0</v>
      </c>
      <c r="K348" s="217" t="s">
        <v>1</v>
      </c>
      <c r="L348" s="41"/>
      <c r="M348" s="222" t="s">
        <v>1</v>
      </c>
      <c r="N348" s="223" t="s">
        <v>44</v>
      </c>
      <c r="O348" s="88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26" t="s">
        <v>156</v>
      </c>
      <c r="AT348" s="226" t="s">
        <v>151</v>
      </c>
      <c r="AU348" s="226" t="s">
        <v>89</v>
      </c>
      <c r="AY348" s="14" t="s">
        <v>149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4" t="s">
        <v>87</v>
      </c>
      <c r="BK348" s="227">
        <f>ROUND(I348*H348,2)</f>
        <v>0</v>
      </c>
      <c r="BL348" s="14" t="s">
        <v>156</v>
      </c>
      <c r="BM348" s="226" t="s">
        <v>637</v>
      </c>
    </row>
    <row r="349" s="2" customFormat="1">
      <c r="A349" s="35"/>
      <c r="B349" s="36"/>
      <c r="C349" s="37"/>
      <c r="D349" s="228" t="s">
        <v>157</v>
      </c>
      <c r="E349" s="37"/>
      <c r="F349" s="229" t="s">
        <v>635</v>
      </c>
      <c r="G349" s="37"/>
      <c r="H349" s="37"/>
      <c r="I349" s="230"/>
      <c r="J349" s="37"/>
      <c r="K349" s="37"/>
      <c r="L349" s="41"/>
      <c r="M349" s="231"/>
      <c r="N349" s="232"/>
      <c r="O349" s="88"/>
      <c r="P349" s="88"/>
      <c r="Q349" s="88"/>
      <c r="R349" s="88"/>
      <c r="S349" s="88"/>
      <c r="T349" s="89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4" t="s">
        <v>157</v>
      </c>
      <c r="AU349" s="14" t="s">
        <v>89</v>
      </c>
    </row>
    <row r="350" s="2" customFormat="1">
      <c r="A350" s="35"/>
      <c r="B350" s="36"/>
      <c r="C350" s="37"/>
      <c r="D350" s="228" t="s">
        <v>202</v>
      </c>
      <c r="E350" s="37"/>
      <c r="F350" s="235" t="s">
        <v>638</v>
      </c>
      <c r="G350" s="37"/>
      <c r="H350" s="37"/>
      <c r="I350" s="230"/>
      <c r="J350" s="37"/>
      <c r="K350" s="37"/>
      <c r="L350" s="41"/>
      <c r="M350" s="231"/>
      <c r="N350" s="232"/>
      <c r="O350" s="88"/>
      <c r="P350" s="88"/>
      <c r="Q350" s="88"/>
      <c r="R350" s="88"/>
      <c r="S350" s="88"/>
      <c r="T350" s="89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4" t="s">
        <v>202</v>
      </c>
      <c r="AU350" s="14" t="s">
        <v>89</v>
      </c>
    </row>
    <row r="351" s="2" customFormat="1" ht="37.8" customHeight="1">
      <c r="A351" s="35"/>
      <c r="B351" s="36"/>
      <c r="C351" s="215" t="s">
        <v>480</v>
      </c>
      <c r="D351" s="215" t="s">
        <v>151</v>
      </c>
      <c r="E351" s="216" t="s">
        <v>639</v>
      </c>
      <c r="F351" s="217" t="s">
        <v>640</v>
      </c>
      <c r="G351" s="218" t="s">
        <v>166</v>
      </c>
      <c r="H351" s="219">
        <v>31.469000000000001</v>
      </c>
      <c r="I351" s="220"/>
      <c r="J351" s="221">
        <f>ROUND(I351*H351,2)</f>
        <v>0</v>
      </c>
      <c r="K351" s="217" t="s">
        <v>155</v>
      </c>
      <c r="L351" s="41"/>
      <c r="M351" s="222" t="s">
        <v>1</v>
      </c>
      <c r="N351" s="223" t="s">
        <v>44</v>
      </c>
      <c r="O351" s="88"/>
      <c r="P351" s="224">
        <f>O351*H351</f>
        <v>0</v>
      </c>
      <c r="Q351" s="224">
        <v>0</v>
      </c>
      <c r="R351" s="224">
        <f>Q351*H351</f>
        <v>0</v>
      </c>
      <c r="S351" s="224">
        <v>0.058999999999999997</v>
      </c>
      <c r="T351" s="225">
        <f>S351*H351</f>
        <v>1.856671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26" t="s">
        <v>156</v>
      </c>
      <c r="AT351" s="226" t="s">
        <v>151</v>
      </c>
      <c r="AU351" s="226" t="s">
        <v>89</v>
      </c>
      <c r="AY351" s="14" t="s">
        <v>149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4" t="s">
        <v>87</v>
      </c>
      <c r="BK351" s="227">
        <f>ROUND(I351*H351,2)</f>
        <v>0</v>
      </c>
      <c r="BL351" s="14" t="s">
        <v>156</v>
      </c>
      <c r="BM351" s="226" t="s">
        <v>641</v>
      </c>
    </row>
    <row r="352" s="2" customFormat="1">
      <c r="A352" s="35"/>
      <c r="B352" s="36"/>
      <c r="C352" s="37"/>
      <c r="D352" s="228" t="s">
        <v>157</v>
      </c>
      <c r="E352" s="37"/>
      <c r="F352" s="229" t="s">
        <v>642</v>
      </c>
      <c r="G352" s="37"/>
      <c r="H352" s="37"/>
      <c r="I352" s="230"/>
      <c r="J352" s="37"/>
      <c r="K352" s="37"/>
      <c r="L352" s="41"/>
      <c r="M352" s="231"/>
      <c r="N352" s="232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157</v>
      </c>
      <c r="AU352" s="14" t="s">
        <v>89</v>
      </c>
    </row>
    <row r="353" s="2" customFormat="1">
      <c r="A353" s="35"/>
      <c r="B353" s="36"/>
      <c r="C353" s="37"/>
      <c r="D353" s="233" t="s">
        <v>159</v>
      </c>
      <c r="E353" s="37"/>
      <c r="F353" s="234" t="s">
        <v>643</v>
      </c>
      <c r="G353" s="37"/>
      <c r="H353" s="37"/>
      <c r="I353" s="230"/>
      <c r="J353" s="37"/>
      <c r="K353" s="37"/>
      <c r="L353" s="41"/>
      <c r="M353" s="231"/>
      <c r="N353" s="232"/>
      <c r="O353" s="88"/>
      <c r="P353" s="88"/>
      <c r="Q353" s="88"/>
      <c r="R353" s="88"/>
      <c r="S353" s="88"/>
      <c r="T353" s="89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4" t="s">
        <v>159</v>
      </c>
      <c r="AU353" s="14" t="s">
        <v>89</v>
      </c>
    </row>
    <row r="354" s="2" customFormat="1">
      <c r="A354" s="35"/>
      <c r="B354" s="36"/>
      <c r="C354" s="37"/>
      <c r="D354" s="228" t="s">
        <v>202</v>
      </c>
      <c r="E354" s="37"/>
      <c r="F354" s="235" t="s">
        <v>597</v>
      </c>
      <c r="G354" s="37"/>
      <c r="H354" s="37"/>
      <c r="I354" s="230"/>
      <c r="J354" s="37"/>
      <c r="K354" s="37"/>
      <c r="L354" s="41"/>
      <c r="M354" s="231"/>
      <c r="N354" s="232"/>
      <c r="O354" s="88"/>
      <c r="P354" s="88"/>
      <c r="Q354" s="88"/>
      <c r="R354" s="88"/>
      <c r="S354" s="88"/>
      <c r="T354" s="89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202</v>
      </c>
      <c r="AU354" s="14" t="s">
        <v>89</v>
      </c>
    </row>
    <row r="355" s="2" customFormat="1" ht="24.15" customHeight="1">
      <c r="A355" s="35"/>
      <c r="B355" s="36"/>
      <c r="C355" s="215" t="s">
        <v>644</v>
      </c>
      <c r="D355" s="215" t="s">
        <v>151</v>
      </c>
      <c r="E355" s="216" t="s">
        <v>645</v>
      </c>
      <c r="F355" s="217" t="s">
        <v>646</v>
      </c>
      <c r="G355" s="218" t="s">
        <v>166</v>
      </c>
      <c r="H355" s="219">
        <v>696</v>
      </c>
      <c r="I355" s="220"/>
      <c r="J355" s="221">
        <f>ROUND(I355*H355,2)</f>
        <v>0</v>
      </c>
      <c r="K355" s="217" t="s">
        <v>155</v>
      </c>
      <c r="L355" s="41"/>
      <c r="M355" s="222" t="s">
        <v>1</v>
      </c>
      <c r="N355" s="223" t="s">
        <v>44</v>
      </c>
      <c r="O355" s="88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26" t="s">
        <v>156</v>
      </c>
      <c r="AT355" s="226" t="s">
        <v>151</v>
      </c>
      <c r="AU355" s="226" t="s">
        <v>89</v>
      </c>
      <c r="AY355" s="14" t="s">
        <v>149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4" t="s">
        <v>87</v>
      </c>
      <c r="BK355" s="227">
        <f>ROUND(I355*H355,2)</f>
        <v>0</v>
      </c>
      <c r="BL355" s="14" t="s">
        <v>156</v>
      </c>
      <c r="BM355" s="226" t="s">
        <v>647</v>
      </c>
    </row>
    <row r="356" s="2" customFormat="1">
      <c r="A356" s="35"/>
      <c r="B356" s="36"/>
      <c r="C356" s="37"/>
      <c r="D356" s="228" t="s">
        <v>157</v>
      </c>
      <c r="E356" s="37"/>
      <c r="F356" s="229" t="s">
        <v>648</v>
      </c>
      <c r="G356" s="37"/>
      <c r="H356" s="37"/>
      <c r="I356" s="230"/>
      <c r="J356" s="37"/>
      <c r="K356" s="37"/>
      <c r="L356" s="41"/>
      <c r="M356" s="231"/>
      <c r="N356" s="232"/>
      <c r="O356" s="88"/>
      <c r="P356" s="88"/>
      <c r="Q356" s="88"/>
      <c r="R356" s="88"/>
      <c r="S356" s="88"/>
      <c r="T356" s="89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4" t="s">
        <v>157</v>
      </c>
      <c r="AU356" s="14" t="s">
        <v>89</v>
      </c>
    </row>
    <row r="357" s="2" customFormat="1">
      <c r="A357" s="35"/>
      <c r="B357" s="36"/>
      <c r="C357" s="37"/>
      <c r="D357" s="233" t="s">
        <v>159</v>
      </c>
      <c r="E357" s="37"/>
      <c r="F357" s="234" t="s">
        <v>649</v>
      </c>
      <c r="G357" s="37"/>
      <c r="H357" s="37"/>
      <c r="I357" s="230"/>
      <c r="J357" s="37"/>
      <c r="K357" s="37"/>
      <c r="L357" s="41"/>
      <c r="M357" s="231"/>
      <c r="N357" s="232"/>
      <c r="O357" s="88"/>
      <c r="P357" s="88"/>
      <c r="Q357" s="88"/>
      <c r="R357" s="88"/>
      <c r="S357" s="88"/>
      <c r="T357" s="89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4" t="s">
        <v>159</v>
      </c>
      <c r="AU357" s="14" t="s">
        <v>89</v>
      </c>
    </row>
    <row r="358" s="2" customFormat="1" ht="24.15" customHeight="1">
      <c r="A358" s="35"/>
      <c r="B358" s="36"/>
      <c r="C358" s="215" t="s">
        <v>486</v>
      </c>
      <c r="D358" s="215" t="s">
        <v>151</v>
      </c>
      <c r="E358" s="216" t="s">
        <v>650</v>
      </c>
      <c r="F358" s="217" t="s">
        <v>651</v>
      </c>
      <c r="G358" s="218" t="s">
        <v>166</v>
      </c>
      <c r="H358" s="219">
        <v>20880</v>
      </c>
      <c r="I358" s="220"/>
      <c r="J358" s="221">
        <f>ROUND(I358*H358,2)</f>
        <v>0</v>
      </c>
      <c r="K358" s="217" t="s">
        <v>155</v>
      </c>
      <c r="L358" s="41"/>
      <c r="M358" s="222" t="s">
        <v>1</v>
      </c>
      <c r="N358" s="223" t="s">
        <v>44</v>
      </c>
      <c r="O358" s="88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26" t="s">
        <v>156</v>
      </c>
      <c r="AT358" s="226" t="s">
        <v>151</v>
      </c>
      <c r="AU358" s="226" t="s">
        <v>89</v>
      </c>
      <c r="AY358" s="14" t="s">
        <v>149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4" t="s">
        <v>87</v>
      </c>
      <c r="BK358" s="227">
        <f>ROUND(I358*H358,2)</f>
        <v>0</v>
      </c>
      <c r="BL358" s="14" t="s">
        <v>156</v>
      </c>
      <c r="BM358" s="226" t="s">
        <v>652</v>
      </c>
    </row>
    <row r="359" s="2" customFormat="1">
      <c r="A359" s="35"/>
      <c r="B359" s="36"/>
      <c r="C359" s="37"/>
      <c r="D359" s="228" t="s">
        <v>157</v>
      </c>
      <c r="E359" s="37"/>
      <c r="F359" s="229" t="s">
        <v>653</v>
      </c>
      <c r="G359" s="37"/>
      <c r="H359" s="37"/>
      <c r="I359" s="230"/>
      <c r="J359" s="37"/>
      <c r="K359" s="37"/>
      <c r="L359" s="41"/>
      <c r="M359" s="231"/>
      <c r="N359" s="232"/>
      <c r="O359" s="88"/>
      <c r="P359" s="88"/>
      <c r="Q359" s="88"/>
      <c r="R359" s="88"/>
      <c r="S359" s="88"/>
      <c r="T359" s="89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4" t="s">
        <v>157</v>
      </c>
      <c r="AU359" s="14" t="s">
        <v>89</v>
      </c>
    </row>
    <row r="360" s="2" customFormat="1">
      <c r="A360" s="35"/>
      <c r="B360" s="36"/>
      <c r="C360" s="37"/>
      <c r="D360" s="233" t="s">
        <v>159</v>
      </c>
      <c r="E360" s="37"/>
      <c r="F360" s="234" t="s">
        <v>654</v>
      </c>
      <c r="G360" s="37"/>
      <c r="H360" s="37"/>
      <c r="I360" s="230"/>
      <c r="J360" s="37"/>
      <c r="K360" s="37"/>
      <c r="L360" s="41"/>
      <c r="M360" s="231"/>
      <c r="N360" s="232"/>
      <c r="O360" s="88"/>
      <c r="P360" s="88"/>
      <c r="Q360" s="88"/>
      <c r="R360" s="88"/>
      <c r="S360" s="88"/>
      <c r="T360" s="89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4" t="s">
        <v>159</v>
      </c>
      <c r="AU360" s="14" t="s">
        <v>89</v>
      </c>
    </row>
    <row r="361" s="12" customFormat="1" ht="22.8" customHeight="1">
      <c r="A361" s="12"/>
      <c r="B361" s="199"/>
      <c r="C361" s="200"/>
      <c r="D361" s="201" t="s">
        <v>78</v>
      </c>
      <c r="E361" s="213" t="s">
        <v>655</v>
      </c>
      <c r="F361" s="213" t="s">
        <v>656</v>
      </c>
      <c r="G361" s="200"/>
      <c r="H361" s="200"/>
      <c r="I361" s="203"/>
      <c r="J361" s="214">
        <f>BK361</f>
        <v>0</v>
      </c>
      <c r="K361" s="200"/>
      <c r="L361" s="205"/>
      <c r="M361" s="206"/>
      <c r="N361" s="207"/>
      <c r="O361" s="207"/>
      <c r="P361" s="208">
        <f>SUM(P362:P364)</f>
        <v>0</v>
      </c>
      <c r="Q361" s="207"/>
      <c r="R361" s="208">
        <f>SUM(R362:R364)</f>
        <v>0</v>
      </c>
      <c r="S361" s="207"/>
      <c r="T361" s="209">
        <f>SUM(T362:T364)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87</v>
      </c>
      <c r="AT361" s="211" t="s">
        <v>78</v>
      </c>
      <c r="AU361" s="211" t="s">
        <v>87</v>
      </c>
      <c r="AY361" s="210" t="s">
        <v>149</v>
      </c>
      <c r="BK361" s="212">
        <f>SUM(BK362:BK364)</f>
        <v>0</v>
      </c>
    </row>
    <row r="362" s="2" customFormat="1" ht="16.5" customHeight="1">
      <c r="A362" s="35"/>
      <c r="B362" s="36"/>
      <c r="C362" s="215" t="s">
        <v>657</v>
      </c>
      <c r="D362" s="215" t="s">
        <v>151</v>
      </c>
      <c r="E362" s="216" t="s">
        <v>658</v>
      </c>
      <c r="F362" s="217" t="s">
        <v>659</v>
      </c>
      <c r="G362" s="218" t="s">
        <v>230</v>
      </c>
      <c r="H362" s="219">
        <v>516.35599999999999</v>
      </c>
      <c r="I362" s="220"/>
      <c r="J362" s="221">
        <f>ROUND(I362*H362,2)</f>
        <v>0</v>
      </c>
      <c r="K362" s="217" t="s">
        <v>155</v>
      </c>
      <c r="L362" s="41"/>
      <c r="M362" s="222" t="s">
        <v>1</v>
      </c>
      <c r="N362" s="223" t="s">
        <v>44</v>
      </c>
      <c r="O362" s="88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26" t="s">
        <v>156</v>
      </c>
      <c r="AT362" s="226" t="s">
        <v>151</v>
      </c>
      <c r="AU362" s="226" t="s">
        <v>89</v>
      </c>
      <c r="AY362" s="14" t="s">
        <v>149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4" t="s">
        <v>87</v>
      </c>
      <c r="BK362" s="227">
        <f>ROUND(I362*H362,2)</f>
        <v>0</v>
      </c>
      <c r="BL362" s="14" t="s">
        <v>156</v>
      </c>
      <c r="BM362" s="226" t="s">
        <v>660</v>
      </c>
    </row>
    <row r="363" s="2" customFormat="1">
      <c r="A363" s="35"/>
      <c r="B363" s="36"/>
      <c r="C363" s="37"/>
      <c r="D363" s="228" t="s">
        <v>157</v>
      </c>
      <c r="E363" s="37"/>
      <c r="F363" s="229" t="s">
        <v>661</v>
      </c>
      <c r="G363" s="37"/>
      <c r="H363" s="37"/>
      <c r="I363" s="230"/>
      <c r="J363" s="37"/>
      <c r="K363" s="37"/>
      <c r="L363" s="41"/>
      <c r="M363" s="231"/>
      <c r="N363" s="232"/>
      <c r="O363" s="88"/>
      <c r="P363" s="88"/>
      <c r="Q363" s="88"/>
      <c r="R363" s="88"/>
      <c r="S363" s="88"/>
      <c r="T363" s="89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4" t="s">
        <v>157</v>
      </c>
      <c r="AU363" s="14" t="s">
        <v>89</v>
      </c>
    </row>
    <row r="364" s="2" customFormat="1">
      <c r="A364" s="35"/>
      <c r="B364" s="36"/>
      <c r="C364" s="37"/>
      <c r="D364" s="233" t="s">
        <v>159</v>
      </c>
      <c r="E364" s="37"/>
      <c r="F364" s="234" t="s">
        <v>662</v>
      </c>
      <c r="G364" s="37"/>
      <c r="H364" s="37"/>
      <c r="I364" s="230"/>
      <c r="J364" s="37"/>
      <c r="K364" s="37"/>
      <c r="L364" s="41"/>
      <c r="M364" s="231"/>
      <c r="N364" s="232"/>
      <c r="O364" s="88"/>
      <c r="P364" s="88"/>
      <c r="Q364" s="88"/>
      <c r="R364" s="88"/>
      <c r="S364" s="88"/>
      <c r="T364" s="89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4" t="s">
        <v>159</v>
      </c>
      <c r="AU364" s="14" t="s">
        <v>89</v>
      </c>
    </row>
    <row r="365" s="12" customFormat="1" ht="25.92" customHeight="1">
      <c r="A365" s="12"/>
      <c r="B365" s="199"/>
      <c r="C365" s="200"/>
      <c r="D365" s="201" t="s">
        <v>78</v>
      </c>
      <c r="E365" s="202" t="s">
        <v>250</v>
      </c>
      <c r="F365" s="202" t="s">
        <v>251</v>
      </c>
      <c r="G365" s="200"/>
      <c r="H365" s="200"/>
      <c r="I365" s="203"/>
      <c r="J365" s="204">
        <f>BK365</f>
        <v>0</v>
      </c>
      <c r="K365" s="200"/>
      <c r="L365" s="205"/>
      <c r="M365" s="206"/>
      <c r="N365" s="207"/>
      <c r="O365" s="207"/>
      <c r="P365" s="208">
        <f>P366+P405+P418+P450+P454+P457+P462+P475+P484+P515+P528+P549+P607+P716+P744+P756+P769+P776+P787</f>
        <v>0</v>
      </c>
      <c r="Q365" s="207"/>
      <c r="R365" s="208">
        <f>R366+R405+R418+R450+R454+R457+R462+R475+R484+R515+R528+R549+R607+R716+R744+R756+R769+R776+R787</f>
        <v>13.616549859999999</v>
      </c>
      <c r="S365" s="207"/>
      <c r="T365" s="209">
        <f>T366+T405+T418+T450+T454+T457+T462+T475+T484+T515+T528+T549+T607+T716+T744+T756+T769+T776+T787</f>
        <v>0.064500000000000002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0" t="s">
        <v>89</v>
      </c>
      <c r="AT365" s="211" t="s">
        <v>78</v>
      </c>
      <c r="AU365" s="211" t="s">
        <v>79</v>
      </c>
      <c r="AY365" s="210" t="s">
        <v>149</v>
      </c>
      <c r="BK365" s="212">
        <f>BK366+BK405+BK418+BK450+BK454+BK457+BK462+BK475+BK484+BK515+BK528+BK549+BK607+BK716+BK744+BK756+BK769+BK776+BK787</f>
        <v>0</v>
      </c>
    </row>
    <row r="366" s="12" customFormat="1" ht="22.8" customHeight="1">
      <c r="A366" s="12"/>
      <c r="B366" s="199"/>
      <c r="C366" s="200"/>
      <c r="D366" s="201" t="s">
        <v>78</v>
      </c>
      <c r="E366" s="213" t="s">
        <v>252</v>
      </c>
      <c r="F366" s="213" t="s">
        <v>253</v>
      </c>
      <c r="G366" s="200"/>
      <c r="H366" s="200"/>
      <c r="I366" s="203"/>
      <c r="J366" s="214">
        <f>BK366</f>
        <v>0</v>
      </c>
      <c r="K366" s="200"/>
      <c r="L366" s="205"/>
      <c r="M366" s="206"/>
      <c r="N366" s="207"/>
      <c r="O366" s="207"/>
      <c r="P366" s="208">
        <f>SUM(P367:P404)</f>
        <v>0</v>
      </c>
      <c r="Q366" s="207"/>
      <c r="R366" s="208">
        <f>SUM(R367:R404)</f>
        <v>0.54944280000000001</v>
      </c>
      <c r="S366" s="207"/>
      <c r="T366" s="209">
        <f>SUM(T367:T404)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89</v>
      </c>
      <c r="AT366" s="211" t="s">
        <v>78</v>
      </c>
      <c r="AU366" s="211" t="s">
        <v>87</v>
      </c>
      <c r="AY366" s="210" t="s">
        <v>149</v>
      </c>
      <c r="BK366" s="212">
        <f>SUM(BK367:BK404)</f>
        <v>0</v>
      </c>
    </row>
    <row r="367" s="2" customFormat="1" ht="24.15" customHeight="1">
      <c r="A367" s="35"/>
      <c r="B367" s="36"/>
      <c r="C367" s="215" t="s">
        <v>492</v>
      </c>
      <c r="D367" s="215" t="s">
        <v>151</v>
      </c>
      <c r="E367" s="216" t="s">
        <v>663</v>
      </c>
      <c r="F367" s="217" t="s">
        <v>664</v>
      </c>
      <c r="G367" s="218" t="s">
        <v>166</v>
      </c>
      <c r="H367" s="219">
        <v>477.93000000000001</v>
      </c>
      <c r="I367" s="220"/>
      <c r="J367" s="221">
        <f>ROUND(I367*H367,2)</f>
        <v>0</v>
      </c>
      <c r="K367" s="217" t="s">
        <v>155</v>
      </c>
      <c r="L367" s="41"/>
      <c r="M367" s="222" t="s">
        <v>1</v>
      </c>
      <c r="N367" s="223" t="s">
        <v>44</v>
      </c>
      <c r="O367" s="88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26" t="s">
        <v>199</v>
      </c>
      <c r="AT367" s="226" t="s">
        <v>151</v>
      </c>
      <c r="AU367" s="226" t="s">
        <v>89</v>
      </c>
      <c r="AY367" s="14" t="s">
        <v>149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4" t="s">
        <v>87</v>
      </c>
      <c r="BK367" s="227">
        <f>ROUND(I367*H367,2)</f>
        <v>0</v>
      </c>
      <c r="BL367" s="14" t="s">
        <v>199</v>
      </c>
      <c r="BM367" s="226" t="s">
        <v>665</v>
      </c>
    </row>
    <row r="368" s="2" customFormat="1">
      <c r="A368" s="35"/>
      <c r="B368" s="36"/>
      <c r="C368" s="37"/>
      <c r="D368" s="228" t="s">
        <v>157</v>
      </c>
      <c r="E368" s="37"/>
      <c r="F368" s="229" t="s">
        <v>666</v>
      </c>
      <c r="G368" s="37"/>
      <c r="H368" s="37"/>
      <c r="I368" s="230"/>
      <c r="J368" s="37"/>
      <c r="K368" s="37"/>
      <c r="L368" s="41"/>
      <c r="M368" s="231"/>
      <c r="N368" s="232"/>
      <c r="O368" s="88"/>
      <c r="P368" s="88"/>
      <c r="Q368" s="88"/>
      <c r="R368" s="88"/>
      <c r="S368" s="88"/>
      <c r="T368" s="89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4" t="s">
        <v>157</v>
      </c>
      <c r="AU368" s="14" t="s">
        <v>89</v>
      </c>
    </row>
    <row r="369" s="2" customFormat="1">
      <c r="A369" s="35"/>
      <c r="B369" s="36"/>
      <c r="C369" s="37"/>
      <c r="D369" s="233" t="s">
        <v>159</v>
      </c>
      <c r="E369" s="37"/>
      <c r="F369" s="234" t="s">
        <v>667</v>
      </c>
      <c r="G369" s="37"/>
      <c r="H369" s="37"/>
      <c r="I369" s="230"/>
      <c r="J369" s="37"/>
      <c r="K369" s="37"/>
      <c r="L369" s="41"/>
      <c r="M369" s="231"/>
      <c r="N369" s="232"/>
      <c r="O369" s="88"/>
      <c r="P369" s="88"/>
      <c r="Q369" s="88"/>
      <c r="R369" s="88"/>
      <c r="S369" s="88"/>
      <c r="T369" s="89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4" t="s">
        <v>159</v>
      </c>
      <c r="AU369" s="14" t="s">
        <v>89</v>
      </c>
    </row>
    <row r="370" s="2" customFormat="1" ht="16.5" customHeight="1">
      <c r="A370" s="35"/>
      <c r="B370" s="36"/>
      <c r="C370" s="240" t="s">
        <v>668</v>
      </c>
      <c r="D370" s="240" t="s">
        <v>525</v>
      </c>
      <c r="E370" s="241" t="s">
        <v>669</v>
      </c>
      <c r="F370" s="242" t="s">
        <v>670</v>
      </c>
      <c r="G370" s="243" t="s">
        <v>230</v>
      </c>
      <c r="H370" s="244">
        <v>0.14299999999999999</v>
      </c>
      <c r="I370" s="245"/>
      <c r="J370" s="246">
        <f>ROUND(I370*H370,2)</f>
        <v>0</v>
      </c>
      <c r="K370" s="242" t="s">
        <v>528</v>
      </c>
      <c r="L370" s="247"/>
      <c r="M370" s="248" t="s">
        <v>1</v>
      </c>
      <c r="N370" s="249" t="s">
        <v>44</v>
      </c>
      <c r="O370" s="88"/>
      <c r="P370" s="224">
        <f>O370*H370</f>
        <v>0</v>
      </c>
      <c r="Q370" s="224">
        <v>1</v>
      </c>
      <c r="R370" s="224">
        <f>Q370*H370</f>
        <v>0.14299999999999999</v>
      </c>
      <c r="S370" s="224">
        <v>0</v>
      </c>
      <c r="T370" s="225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26" t="s">
        <v>169</v>
      </c>
      <c r="AT370" s="226" t="s">
        <v>525</v>
      </c>
      <c r="AU370" s="226" t="s">
        <v>89</v>
      </c>
      <c r="AY370" s="14" t="s">
        <v>149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4" t="s">
        <v>87</v>
      </c>
      <c r="BK370" s="227">
        <f>ROUND(I370*H370,2)</f>
        <v>0</v>
      </c>
      <c r="BL370" s="14" t="s">
        <v>199</v>
      </c>
      <c r="BM370" s="226" t="s">
        <v>671</v>
      </c>
    </row>
    <row r="371" s="2" customFormat="1">
      <c r="A371" s="35"/>
      <c r="B371" s="36"/>
      <c r="C371" s="37"/>
      <c r="D371" s="228" t="s">
        <v>157</v>
      </c>
      <c r="E371" s="37"/>
      <c r="F371" s="229" t="s">
        <v>670</v>
      </c>
      <c r="G371" s="37"/>
      <c r="H371" s="37"/>
      <c r="I371" s="230"/>
      <c r="J371" s="37"/>
      <c r="K371" s="37"/>
      <c r="L371" s="41"/>
      <c r="M371" s="231"/>
      <c r="N371" s="232"/>
      <c r="O371" s="88"/>
      <c r="P371" s="88"/>
      <c r="Q371" s="88"/>
      <c r="R371" s="88"/>
      <c r="S371" s="88"/>
      <c r="T371" s="89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4" t="s">
        <v>157</v>
      </c>
      <c r="AU371" s="14" t="s">
        <v>89</v>
      </c>
    </row>
    <row r="372" s="2" customFormat="1" ht="24.15" customHeight="1">
      <c r="A372" s="35"/>
      <c r="B372" s="36"/>
      <c r="C372" s="215" t="s">
        <v>498</v>
      </c>
      <c r="D372" s="215" t="s">
        <v>151</v>
      </c>
      <c r="E372" s="216" t="s">
        <v>672</v>
      </c>
      <c r="F372" s="217" t="s">
        <v>673</v>
      </c>
      <c r="G372" s="218" t="s">
        <v>166</v>
      </c>
      <c r="H372" s="219">
        <v>147.07499999999999</v>
      </c>
      <c r="I372" s="220"/>
      <c r="J372" s="221">
        <f>ROUND(I372*H372,2)</f>
        <v>0</v>
      </c>
      <c r="K372" s="217" t="s">
        <v>155</v>
      </c>
      <c r="L372" s="41"/>
      <c r="M372" s="222" t="s">
        <v>1</v>
      </c>
      <c r="N372" s="223" t="s">
        <v>44</v>
      </c>
      <c r="O372" s="88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26" t="s">
        <v>199</v>
      </c>
      <c r="AT372" s="226" t="s">
        <v>151</v>
      </c>
      <c r="AU372" s="226" t="s">
        <v>89</v>
      </c>
      <c r="AY372" s="14" t="s">
        <v>149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4" t="s">
        <v>87</v>
      </c>
      <c r="BK372" s="227">
        <f>ROUND(I372*H372,2)</f>
        <v>0</v>
      </c>
      <c r="BL372" s="14" t="s">
        <v>199</v>
      </c>
      <c r="BM372" s="226" t="s">
        <v>674</v>
      </c>
    </row>
    <row r="373" s="2" customFormat="1">
      <c r="A373" s="35"/>
      <c r="B373" s="36"/>
      <c r="C373" s="37"/>
      <c r="D373" s="228" t="s">
        <v>157</v>
      </c>
      <c r="E373" s="37"/>
      <c r="F373" s="229" t="s">
        <v>675</v>
      </c>
      <c r="G373" s="37"/>
      <c r="H373" s="37"/>
      <c r="I373" s="230"/>
      <c r="J373" s="37"/>
      <c r="K373" s="37"/>
      <c r="L373" s="41"/>
      <c r="M373" s="231"/>
      <c r="N373" s="232"/>
      <c r="O373" s="88"/>
      <c r="P373" s="88"/>
      <c r="Q373" s="88"/>
      <c r="R373" s="88"/>
      <c r="S373" s="88"/>
      <c r="T373" s="89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4" t="s">
        <v>157</v>
      </c>
      <c r="AU373" s="14" t="s">
        <v>89</v>
      </c>
    </row>
    <row r="374" s="2" customFormat="1">
      <c r="A374" s="35"/>
      <c r="B374" s="36"/>
      <c r="C374" s="37"/>
      <c r="D374" s="233" t="s">
        <v>159</v>
      </c>
      <c r="E374" s="37"/>
      <c r="F374" s="234" t="s">
        <v>676</v>
      </c>
      <c r="G374" s="37"/>
      <c r="H374" s="37"/>
      <c r="I374" s="230"/>
      <c r="J374" s="37"/>
      <c r="K374" s="37"/>
      <c r="L374" s="41"/>
      <c r="M374" s="231"/>
      <c r="N374" s="232"/>
      <c r="O374" s="88"/>
      <c r="P374" s="88"/>
      <c r="Q374" s="88"/>
      <c r="R374" s="88"/>
      <c r="S374" s="88"/>
      <c r="T374" s="89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4" t="s">
        <v>159</v>
      </c>
      <c r="AU374" s="14" t="s">
        <v>89</v>
      </c>
    </row>
    <row r="375" s="2" customFormat="1" ht="16.5" customHeight="1">
      <c r="A375" s="35"/>
      <c r="B375" s="36"/>
      <c r="C375" s="240" t="s">
        <v>677</v>
      </c>
      <c r="D375" s="240" t="s">
        <v>525</v>
      </c>
      <c r="E375" s="241" t="s">
        <v>669</v>
      </c>
      <c r="F375" s="242" t="s">
        <v>670</v>
      </c>
      <c r="G375" s="243" t="s">
        <v>230</v>
      </c>
      <c r="H375" s="244">
        <v>0.050999999999999997</v>
      </c>
      <c r="I375" s="245"/>
      <c r="J375" s="246">
        <f>ROUND(I375*H375,2)</f>
        <v>0</v>
      </c>
      <c r="K375" s="242" t="s">
        <v>528</v>
      </c>
      <c r="L375" s="247"/>
      <c r="M375" s="248" t="s">
        <v>1</v>
      </c>
      <c r="N375" s="249" t="s">
        <v>44</v>
      </c>
      <c r="O375" s="88"/>
      <c r="P375" s="224">
        <f>O375*H375</f>
        <v>0</v>
      </c>
      <c r="Q375" s="224">
        <v>1</v>
      </c>
      <c r="R375" s="224">
        <f>Q375*H375</f>
        <v>0.050999999999999997</v>
      </c>
      <c r="S375" s="224">
        <v>0</v>
      </c>
      <c r="T375" s="225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26" t="s">
        <v>169</v>
      </c>
      <c r="AT375" s="226" t="s">
        <v>525</v>
      </c>
      <c r="AU375" s="226" t="s">
        <v>89</v>
      </c>
      <c r="AY375" s="14" t="s">
        <v>149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4" t="s">
        <v>87</v>
      </c>
      <c r="BK375" s="227">
        <f>ROUND(I375*H375,2)</f>
        <v>0</v>
      </c>
      <c r="BL375" s="14" t="s">
        <v>199</v>
      </c>
      <c r="BM375" s="226" t="s">
        <v>678</v>
      </c>
    </row>
    <row r="376" s="2" customFormat="1">
      <c r="A376" s="35"/>
      <c r="B376" s="36"/>
      <c r="C376" s="37"/>
      <c r="D376" s="228" t="s">
        <v>157</v>
      </c>
      <c r="E376" s="37"/>
      <c r="F376" s="229" t="s">
        <v>670</v>
      </c>
      <c r="G376" s="37"/>
      <c r="H376" s="37"/>
      <c r="I376" s="230"/>
      <c r="J376" s="37"/>
      <c r="K376" s="37"/>
      <c r="L376" s="41"/>
      <c r="M376" s="231"/>
      <c r="N376" s="232"/>
      <c r="O376" s="88"/>
      <c r="P376" s="88"/>
      <c r="Q376" s="88"/>
      <c r="R376" s="88"/>
      <c r="S376" s="88"/>
      <c r="T376" s="89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4" t="s">
        <v>157</v>
      </c>
      <c r="AU376" s="14" t="s">
        <v>89</v>
      </c>
    </row>
    <row r="377" s="2" customFormat="1" ht="24.15" customHeight="1">
      <c r="A377" s="35"/>
      <c r="B377" s="36"/>
      <c r="C377" s="215" t="s">
        <v>503</v>
      </c>
      <c r="D377" s="215" t="s">
        <v>151</v>
      </c>
      <c r="E377" s="216" t="s">
        <v>679</v>
      </c>
      <c r="F377" s="217" t="s">
        <v>680</v>
      </c>
      <c r="G377" s="218" t="s">
        <v>166</v>
      </c>
      <c r="H377" s="219">
        <v>477.93000000000001</v>
      </c>
      <c r="I377" s="220"/>
      <c r="J377" s="221">
        <f>ROUND(I377*H377,2)</f>
        <v>0</v>
      </c>
      <c r="K377" s="217" t="s">
        <v>155</v>
      </c>
      <c r="L377" s="41"/>
      <c r="M377" s="222" t="s">
        <v>1</v>
      </c>
      <c r="N377" s="223" t="s">
        <v>44</v>
      </c>
      <c r="O377" s="88"/>
      <c r="P377" s="224">
        <f>O377*H377</f>
        <v>0</v>
      </c>
      <c r="Q377" s="224">
        <v>0.00040000000000000002</v>
      </c>
      <c r="R377" s="224">
        <f>Q377*H377</f>
        <v>0.19117200000000001</v>
      </c>
      <c r="S377" s="224">
        <v>0</v>
      </c>
      <c r="T377" s="225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26" t="s">
        <v>199</v>
      </c>
      <c r="AT377" s="226" t="s">
        <v>151</v>
      </c>
      <c r="AU377" s="226" t="s">
        <v>89</v>
      </c>
      <c r="AY377" s="14" t="s">
        <v>149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4" t="s">
        <v>87</v>
      </c>
      <c r="BK377" s="227">
        <f>ROUND(I377*H377,2)</f>
        <v>0</v>
      </c>
      <c r="BL377" s="14" t="s">
        <v>199</v>
      </c>
      <c r="BM377" s="226" t="s">
        <v>681</v>
      </c>
    </row>
    <row r="378" s="2" customFormat="1">
      <c r="A378" s="35"/>
      <c r="B378" s="36"/>
      <c r="C378" s="37"/>
      <c r="D378" s="228" t="s">
        <v>157</v>
      </c>
      <c r="E378" s="37"/>
      <c r="F378" s="229" t="s">
        <v>682</v>
      </c>
      <c r="G378" s="37"/>
      <c r="H378" s="37"/>
      <c r="I378" s="230"/>
      <c r="J378" s="37"/>
      <c r="K378" s="37"/>
      <c r="L378" s="41"/>
      <c r="M378" s="231"/>
      <c r="N378" s="232"/>
      <c r="O378" s="88"/>
      <c r="P378" s="88"/>
      <c r="Q378" s="88"/>
      <c r="R378" s="88"/>
      <c r="S378" s="88"/>
      <c r="T378" s="89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4" t="s">
        <v>157</v>
      </c>
      <c r="AU378" s="14" t="s">
        <v>89</v>
      </c>
    </row>
    <row r="379" s="2" customFormat="1">
      <c r="A379" s="35"/>
      <c r="B379" s="36"/>
      <c r="C379" s="37"/>
      <c r="D379" s="233" t="s">
        <v>159</v>
      </c>
      <c r="E379" s="37"/>
      <c r="F379" s="234" t="s">
        <v>683</v>
      </c>
      <c r="G379" s="37"/>
      <c r="H379" s="37"/>
      <c r="I379" s="230"/>
      <c r="J379" s="37"/>
      <c r="K379" s="37"/>
      <c r="L379" s="41"/>
      <c r="M379" s="231"/>
      <c r="N379" s="232"/>
      <c r="O379" s="88"/>
      <c r="P379" s="88"/>
      <c r="Q379" s="88"/>
      <c r="R379" s="88"/>
      <c r="S379" s="88"/>
      <c r="T379" s="89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4" t="s">
        <v>159</v>
      </c>
      <c r="AU379" s="14" t="s">
        <v>89</v>
      </c>
    </row>
    <row r="380" s="2" customFormat="1" ht="16.5" customHeight="1">
      <c r="A380" s="35"/>
      <c r="B380" s="36"/>
      <c r="C380" s="240" t="s">
        <v>684</v>
      </c>
      <c r="D380" s="240" t="s">
        <v>525</v>
      </c>
      <c r="E380" s="241" t="s">
        <v>685</v>
      </c>
      <c r="F380" s="242" t="s">
        <v>686</v>
      </c>
      <c r="G380" s="243" t="s">
        <v>166</v>
      </c>
      <c r="H380" s="244">
        <v>549.62</v>
      </c>
      <c r="I380" s="245"/>
      <c r="J380" s="246">
        <f>ROUND(I380*H380,2)</f>
        <v>0</v>
      </c>
      <c r="K380" s="242" t="s">
        <v>1</v>
      </c>
      <c r="L380" s="247"/>
      <c r="M380" s="248" t="s">
        <v>1</v>
      </c>
      <c r="N380" s="249" t="s">
        <v>44</v>
      </c>
      <c r="O380" s="88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26" t="s">
        <v>169</v>
      </c>
      <c r="AT380" s="226" t="s">
        <v>525</v>
      </c>
      <c r="AU380" s="226" t="s">
        <v>89</v>
      </c>
      <c r="AY380" s="14" t="s">
        <v>149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4" t="s">
        <v>87</v>
      </c>
      <c r="BK380" s="227">
        <f>ROUND(I380*H380,2)</f>
        <v>0</v>
      </c>
      <c r="BL380" s="14" t="s">
        <v>199</v>
      </c>
      <c r="BM380" s="226" t="s">
        <v>687</v>
      </c>
    </row>
    <row r="381" s="2" customFormat="1">
      <c r="A381" s="35"/>
      <c r="B381" s="36"/>
      <c r="C381" s="37"/>
      <c r="D381" s="228" t="s">
        <v>157</v>
      </c>
      <c r="E381" s="37"/>
      <c r="F381" s="229" t="s">
        <v>686</v>
      </c>
      <c r="G381" s="37"/>
      <c r="H381" s="37"/>
      <c r="I381" s="230"/>
      <c r="J381" s="37"/>
      <c r="K381" s="37"/>
      <c r="L381" s="41"/>
      <c r="M381" s="231"/>
      <c r="N381" s="232"/>
      <c r="O381" s="88"/>
      <c r="P381" s="88"/>
      <c r="Q381" s="88"/>
      <c r="R381" s="88"/>
      <c r="S381" s="88"/>
      <c r="T381" s="89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4" t="s">
        <v>157</v>
      </c>
      <c r="AU381" s="14" t="s">
        <v>89</v>
      </c>
    </row>
    <row r="382" s="2" customFormat="1" ht="24.15" customHeight="1">
      <c r="A382" s="35"/>
      <c r="B382" s="36"/>
      <c r="C382" s="215" t="s">
        <v>509</v>
      </c>
      <c r="D382" s="215" t="s">
        <v>151</v>
      </c>
      <c r="E382" s="216" t="s">
        <v>688</v>
      </c>
      <c r="F382" s="217" t="s">
        <v>689</v>
      </c>
      <c r="G382" s="218" t="s">
        <v>166</v>
      </c>
      <c r="H382" s="219">
        <v>147.07499999999999</v>
      </c>
      <c r="I382" s="220"/>
      <c r="J382" s="221">
        <f>ROUND(I382*H382,2)</f>
        <v>0</v>
      </c>
      <c r="K382" s="217" t="s">
        <v>155</v>
      </c>
      <c r="L382" s="41"/>
      <c r="M382" s="222" t="s">
        <v>1</v>
      </c>
      <c r="N382" s="223" t="s">
        <v>44</v>
      </c>
      <c r="O382" s="88"/>
      <c r="P382" s="224">
        <f>O382*H382</f>
        <v>0</v>
      </c>
      <c r="Q382" s="224">
        <v>0.00040000000000000002</v>
      </c>
      <c r="R382" s="224">
        <f>Q382*H382</f>
        <v>0.05883</v>
      </c>
      <c r="S382" s="224">
        <v>0</v>
      </c>
      <c r="T382" s="225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26" t="s">
        <v>199</v>
      </c>
      <c r="AT382" s="226" t="s">
        <v>151</v>
      </c>
      <c r="AU382" s="226" t="s">
        <v>89</v>
      </c>
      <c r="AY382" s="14" t="s">
        <v>149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4" t="s">
        <v>87</v>
      </c>
      <c r="BK382" s="227">
        <f>ROUND(I382*H382,2)</f>
        <v>0</v>
      </c>
      <c r="BL382" s="14" t="s">
        <v>199</v>
      </c>
      <c r="BM382" s="226" t="s">
        <v>690</v>
      </c>
    </row>
    <row r="383" s="2" customFormat="1">
      <c r="A383" s="35"/>
      <c r="B383" s="36"/>
      <c r="C383" s="37"/>
      <c r="D383" s="228" t="s">
        <v>157</v>
      </c>
      <c r="E383" s="37"/>
      <c r="F383" s="229" t="s">
        <v>691</v>
      </c>
      <c r="G383" s="37"/>
      <c r="H383" s="37"/>
      <c r="I383" s="230"/>
      <c r="J383" s="37"/>
      <c r="K383" s="37"/>
      <c r="L383" s="41"/>
      <c r="M383" s="231"/>
      <c r="N383" s="232"/>
      <c r="O383" s="88"/>
      <c r="P383" s="88"/>
      <c r="Q383" s="88"/>
      <c r="R383" s="88"/>
      <c r="S383" s="88"/>
      <c r="T383" s="89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4" t="s">
        <v>157</v>
      </c>
      <c r="AU383" s="14" t="s">
        <v>89</v>
      </c>
    </row>
    <row r="384" s="2" customFormat="1">
      <c r="A384" s="35"/>
      <c r="B384" s="36"/>
      <c r="C384" s="37"/>
      <c r="D384" s="233" t="s">
        <v>159</v>
      </c>
      <c r="E384" s="37"/>
      <c r="F384" s="234" t="s">
        <v>692</v>
      </c>
      <c r="G384" s="37"/>
      <c r="H384" s="37"/>
      <c r="I384" s="230"/>
      <c r="J384" s="37"/>
      <c r="K384" s="37"/>
      <c r="L384" s="41"/>
      <c r="M384" s="231"/>
      <c r="N384" s="232"/>
      <c r="O384" s="88"/>
      <c r="P384" s="88"/>
      <c r="Q384" s="88"/>
      <c r="R384" s="88"/>
      <c r="S384" s="88"/>
      <c r="T384" s="89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4" t="s">
        <v>159</v>
      </c>
      <c r="AU384" s="14" t="s">
        <v>89</v>
      </c>
    </row>
    <row r="385" s="2" customFormat="1" ht="16.5" customHeight="1">
      <c r="A385" s="35"/>
      <c r="B385" s="36"/>
      <c r="C385" s="240" t="s">
        <v>693</v>
      </c>
      <c r="D385" s="240" t="s">
        <v>525</v>
      </c>
      <c r="E385" s="241" t="s">
        <v>685</v>
      </c>
      <c r="F385" s="242" t="s">
        <v>686</v>
      </c>
      <c r="G385" s="243" t="s">
        <v>166</v>
      </c>
      <c r="H385" s="244">
        <v>169.136</v>
      </c>
      <c r="I385" s="245"/>
      <c r="J385" s="246">
        <f>ROUND(I385*H385,2)</f>
        <v>0</v>
      </c>
      <c r="K385" s="242" t="s">
        <v>1</v>
      </c>
      <c r="L385" s="247"/>
      <c r="M385" s="248" t="s">
        <v>1</v>
      </c>
      <c r="N385" s="249" t="s">
        <v>44</v>
      </c>
      <c r="O385" s="88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26" t="s">
        <v>169</v>
      </c>
      <c r="AT385" s="226" t="s">
        <v>525</v>
      </c>
      <c r="AU385" s="226" t="s">
        <v>89</v>
      </c>
      <c r="AY385" s="14" t="s">
        <v>149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4" t="s">
        <v>87</v>
      </c>
      <c r="BK385" s="227">
        <f>ROUND(I385*H385,2)</f>
        <v>0</v>
      </c>
      <c r="BL385" s="14" t="s">
        <v>199</v>
      </c>
      <c r="BM385" s="226" t="s">
        <v>694</v>
      </c>
    </row>
    <row r="386" s="2" customFormat="1">
      <c r="A386" s="35"/>
      <c r="B386" s="36"/>
      <c r="C386" s="37"/>
      <c r="D386" s="228" t="s">
        <v>157</v>
      </c>
      <c r="E386" s="37"/>
      <c r="F386" s="229" t="s">
        <v>686</v>
      </c>
      <c r="G386" s="37"/>
      <c r="H386" s="37"/>
      <c r="I386" s="230"/>
      <c r="J386" s="37"/>
      <c r="K386" s="37"/>
      <c r="L386" s="41"/>
      <c r="M386" s="231"/>
      <c r="N386" s="232"/>
      <c r="O386" s="88"/>
      <c r="P386" s="88"/>
      <c r="Q386" s="88"/>
      <c r="R386" s="88"/>
      <c r="S386" s="88"/>
      <c r="T386" s="89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4" t="s">
        <v>157</v>
      </c>
      <c r="AU386" s="14" t="s">
        <v>89</v>
      </c>
    </row>
    <row r="387" s="2" customFormat="1" ht="24.15" customHeight="1">
      <c r="A387" s="35"/>
      <c r="B387" s="36"/>
      <c r="C387" s="215" t="s">
        <v>514</v>
      </c>
      <c r="D387" s="215" t="s">
        <v>151</v>
      </c>
      <c r="E387" s="216" t="s">
        <v>695</v>
      </c>
      <c r="F387" s="217" t="s">
        <v>696</v>
      </c>
      <c r="G387" s="218" t="s">
        <v>166</v>
      </c>
      <c r="H387" s="219">
        <v>38.369999999999997</v>
      </c>
      <c r="I387" s="220"/>
      <c r="J387" s="221">
        <f>ROUND(I387*H387,2)</f>
        <v>0</v>
      </c>
      <c r="K387" s="217" t="s">
        <v>155</v>
      </c>
      <c r="L387" s="41"/>
      <c r="M387" s="222" t="s">
        <v>1</v>
      </c>
      <c r="N387" s="223" t="s">
        <v>44</v>
      </c>
      <c r="O387" s="88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26" t="s">
        <v>199</v>
      </c>
      <c r="AT387" s="226" t="s">
        <v>151</v>
      </c>
      <c r="AU387" s="226" t="s">
        <v>89</v>
      </c>
      <c r="AY387" s="14" t="s">
        <v>149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4" t="s">
        <v>87</v>
      </c>
      <c r="BK387" s="227">
        <f>ROUND(I387*H387,2)</f>
        <v>0</v>
      </c>
      <c r="BL387" s="14" t="s">
        <v>199</v>
      </c>
      <c r="BM387" s="226" t="s">
        <v>697</v>
      </c>
    </row>
    <row r="388" s="2" customFormat="1">
      <c r="A388" s="35"/>
      <c r="B388" s="36"/>
      <c r="C388" s="37"/>
      <c r="D388" s="228" t="s">
        <v>157</v>
      </c>
      <c r="E388" s="37"/>
      <c r="F388" s="229" t="s">
        <v>698</v>
      </c>
      <c r="G388" s="37"/>
      <c r="H388" s="37"/>
      <c r="I388" s="230"/>
      <c r="J388" s="37"/>
      <c r="K388" s="37"/>
      <c r="L388" s="41"/>
      <c r="M388" s="231"/>
      <c r="N388" s="232"/>
      <c r="O388" s="88"/>
      <c r="P388" s="88"/>
      <c r="Q388" s="88"/>
      <c r="R388" s="88"/>
      <c r="S388" s="88"/>
      <c r="T388" s="89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4" t="s">
        <v>157</v>
      </c>
      <c r="AU388" s="14" t="s">
        <v>89</v>
      </c>
    </row>
    <row r="389" s="2" customFormat="1">
      <c r="A389" s="35"/>
      <c r="B389" s="36"/>
      <c r="C389" s="37"/>
      <c r="D389" s="233" t="s">
        <v>159</v>
      </c>
      <c r="E389" s="37"/>
      <c r="F389" s="234" t="s">
        <v>699</v>
      </c>
      <c r="G389" s="37"/>
      <c r="H389" s="37"/>
      <c r="I389" s="230"/>
      <c r="J389" s="37"/>
      <c r="K389" s="37"/>
      <c r="L389" s="41"/>
      <c r="M389" s="231"/>
      <c r="N389" s="232"/>
      <c r="O389" s="88"/>
      <c r="P389" s="88"/>
      <c r="Q389" s="88"/>
      <c r="R389" s="88"/>
      <c r="S389" s="88"/>
      <c r="T389" s="89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4" t="s">
        <v>159</v>
      </c>
      <c r="AU389" s="14" t="s">
        <v>89</v>
      </c>
    </row>
    <row r="390" s="2" customFormat="1">
      <c r="A390" s="35"/>
      <c r="B390" s="36"/>
      <c r="C390" s="37"/>
      <c r="D390" s="228" t="s">
        <v>202</v>
      </c>
      <c r="E390" s="37"/>
      <c r="F390" s="235" t="s">
        <v>700</v>
      </c>
      <c r="G390" s="37"/>
      <c r="H390" s="37"/>
      <c r="I390" s="230"/>
      <c r="J390" s="37"/>
      <c r="K390" s="37"/>
      <c r="L390" s="41"/>
      <c r="M390" s="231"/>
      <c r="N390" s="232"/>
      <c r="O390" s="88"/>
      <c r="P390" s="88"/>
      <c r="Q390" s="88"/>
      <c r="R390" s="88"/>
      <c r="S390" s="88"/>
      <c r="T390" s="89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4" t="s">
        <v>202</v>
      </c>
      <c r="AU390" s="14" t="s">
        <v>89</v>
      </c>
    </row>
    <row r="391" s="2" customFormat="1" ht="16.5" customHeight="1">
      <c r="A391" s="35"/>
      <c r="B391" s="36"/>
      <c r="C391" s="240" t="s">
        <v>701</v>
      </c>
      <c r="D391" s="240" t="s">
        <v>525</v>
      </c>
      <c r="E391" s="241" t="s">
        <v>702</v>
      </c>
      <c r="F391" s="242" t="s">
        <v>703</v>
      </c>
      <c r="G391" s="243" t="s">
        <v>704</v>
      </c>
      <c r="H391" s="244">
        <v>57.555</v>
      </c>
      <c r="I391" s="245"/>
      <c r="J391" s="246">
        <f>ROUND(I391*H391,2)</f>
        <v>0</v>
      </c>
      <c r="K391" s="242" t="s">
        <v>528</v>
      </c>
      <c r="L391" s="247"/>
      <c r="M391" s="248" t="s">
        <v>1</v>
      </c>
      <c r="N391" s="249" t="s">
        <v>44</v>
      </c>
      <c r="O391" s="88"/>
      <c r="P391" s="224">
        <f>O391*H391</f>
        <v>0</v>
      </c>
      <c r="Q391" s="224">
        <v>0.001</v>
      </c>
      <c r="R391" s="224">
        <f>Q391*H391</f>
        <v>0.057555000000000002</v>
      </c>
      <c r="S391" s="224">
        <v>0</v>
      </c>
      <c r="T391" s="225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26" t="s">
        <v>169</v>
      </c>
      <c r="AT391" s="226" t="s">
        <v>525</v>
      </c>
      <c r="AU391" s="226" t="s">
        <v>89</v>
      </c>
      <c r="AY391" s="14" t="s">
        <v>149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4" t="s">
        <v>87</v>
      </c>
      <c r="BK391" s="227">
        <f>ROUND(I391*H391,2)</f>
        <v>0</v>
      </c>
      <c r="BL391" s="14" t="s">
        <v>199</v>
      </c>
      <c r="BM391" s="226" t="s">
        <v>705</v>
      </c>
    </row>
    <row r="392" s="2" customFormat="1">
      <c r="A392" s="35"/>
      <c r="B392" s="36"/>
      <c r="C392" s="37"/>
      <c r="D392" s="228" t="s">
        <v>157</v>
      </c>
      <c r="E392" s="37"/>
      <c r="F392" s="229" t="s">
        <v>703</v>
      </c>
      <c r="G392" s="37"/>
      <c r="H392" s="37"/>
      <c r="I392" s="230"/>
      <c r="J392" s="37"/>
      <c r="K392" s="37"/>
      <c r="L392" s="41"/>
      <c r="M392" s="231"/>
      <c r="N392" s="232"/>
      <c r="O392" s="88"/>
      <c r="P392" s="88"/>
      <c r="Q392" s="88"/>
      <c r="R392" s="88"/>
      <c r="S392" s="88"/>
      <c r="T392" s="89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4" t="s">
        <v>157</v>
      </c>
      <c r="AU392" s="14" t="s">
        <v>89</v>
      </c>
    </row>
    <row r="393" s="2" customFormat="1">
      <c r="A393" s="35"/>
      <c r="B393" s="36"/>
      <c r="C393" s="37"/>
      <c r="D393" s="228" t="s">
        <v>202</v>
      </c>
      <c r="E393" s="37"/>
      <c r="F393" s="235" t="s">
        <v>706</v>
      </c>
      <c r="G393" s="37"/>
      <c r="H393" s="37"/>
      <c r="I393" s="230"/>
      <c r="J393" s="37"/>
      <c r="K393" s="37"/>
      <c r="L393" s="41"/>
      <c r="M393" s="231"/>
      <c r="N393" s="232"/>
      <c r="O393" s="88"/>
      <c r="P393" s="88"/>
      <c r="Q393" s="88"/>
      <c r="R393" s="88"/>
      <c r="S393" s="88"/>
      <c r="T393" s="89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4" t="s">
        <v>202</v>
      </c>
      <c r="AU393" s="14" t="s">
        <v>89</v>
      </c>
    </row>
    <row r="394" s="2" customFormat="1" ht="24.15" customHeight="1">
      <c r="A394" s="35"/>
      <c r="B394" s="36"/>
      <c r="C394" s="215" t="s">
        <v>518</v>
      </c>
      <c r="D394" s="215" t="s">
        <v>151</v>
      </c>
      <c r="E394" s="216" t="s">
        <v>707</v>
      </c>
      <c r="F394" s="217" t="s">
        <v>708</v>
      </c>
      <c r="G394" s="218" t="s">
        <v>166</v>
      </c>
      <c r="H394" s="219">
        <v>147.07499999999999</v>
      </c>
      <c r="I394" s="220"/>
      <c r="J394" s="221">
        <f>ROUND(I394*H394,2)</f>
        <v>0</v>
      </c>
      <c r="K394" s="217" t="s">
        <v>155</v>
      </c>
      <c r="L394" s="41"/>
      <c r="M394" s="222" t="s">
        <v>1</v>
      </c>
      <c r="N394" s="223" t="s">
        <v>44</v>
      </c>
      <c r="O394" s="88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26" t="s">
        <v>199</v>
      </c>
      <c r="AT394" s="226" t="s">
        <v>151</v>
      </c>
      <c r="AU394" s="226" t="s">
        <v>89</v>
      </c>
      <c r="AY394" s="14" t="s">
        <v>149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4" t="s">
        <v>87</v>
      </c>
      <c r="BK394" s="227">
        <f>ROUND(I394*H394,2)</f>
        <v>0</v>
      </c>
      <c r="BL394" s="14" t="s">
        <v>199</v>
      </c>
      <c r="BM394" s="226" t="s">
        <v>709</v>
      </c>
    </row>
    <row r="395" s="2" customFormat="1">
      <c r="A395" s="35"/>
      <c r="B395" s="36"/>
      <c r="C395" s="37"/>
      <c r="D395" s="228" t="s">
        <v>157</v>
      </c>
      <c r="E395" s="37"/>
      <c r="F395" s="229" t="s">
        <v>710</v>
      </c>
      <c r="G395" s="37"/>
      <c r="H395" s="37"/>
      <c r="I395" s="230"/>
      <c r="J395" s="37"/>
      <c r="K395" s="37"/>
      <c r="L395" s="41"/>
      <c r="M395" s="231"/>
      <c r="N395" s="232"/>
      <c r="O395" s="88"/>
      <c r="P395" s="88"/>
      <c r="Q395" s="88"/>
      <c r="R395" s="88"/>
      <c r="S395" s="88"/>
      <c r="T395" s="89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4" t="s">
        <v>157</v>
      </c>
      <c r="AU395" s="14" t="s">
        <v>89</v>
      </c>
    </row>
    <row r="396" s="2" customFormat="1">
      <c r="A396" s="35"/>
      <c r="B396" s="36"/>
      <c r="C396" s="37"/>
      <c r="D396" s="233" t="s">
        <v>159</v>
      </c>
      <c r="E396" s="37"/>
      <c r="F396" s="234" t="s">
        <v>711</v>
      </c>
      <c r="G396" s="37"/>
      <c r="H396" s="37"/>
      <c r="I396" s="230"/>
      <c r="J396" s="37"/>
      <c r="K396" s="37"/>
      <c r="L396" s="41"/>
      <c r="M396" s="231"/>
      <c r="N396" s="232"/>
      <c r="O396" s="88"/>
      <c r="P396" s="88"/>
      <c r="Q396" s="88"/>
      <c r="R396" s="88"/>
      <c r="S396" s="88"/>
      <c r="T396" s="89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4" t="s">
        <v>159</v>
      </c>
      <c r="AU396" s="14" t="s">
        <v>89</v>
      </c>
    </row>
    <row r="397" s="2" customFormat="1" ht="24.15" customHeight="1">
      <c r="A397" s="35"/>
      <c r="B397" s="36"/>
      <c r="C397" s="240" t="s">
        <v>712</v>
      </c>
      <c r="D397" s="240" t="s">
        <v>525</v>
      </c>
      <c r="E397" s="241" t="s">
        <v>713</v>
      </c>
      <c r="F397" s="242" t="s">
        <v>714</v>
      </c>
      <c r="G397" s="243" t="s">
        <v>166</v>
      </c>
      <c r="H397" s="244">
        <v>154.429</v>
      </c>
      <c r="I397" s="245"/>
      <c r="J397" s="246">
        <f>ROUND(I397*H397,2)</f>
        <v>0</v>
      </c>
      <c r="K397" s="242" t="s">
        <v>528</v>
      </c>
      <c r="L397" s="247"/>
      <c r="M397" s="248" t="s">
        <v>1</v>
      </c>
      <c r="N397" s="249" t="s">
        <v>44</v>
      </c>
      <c r="O397" s="88"/>
      <c r="P397" s="224">
        <f>O397*H397</f>
        <v>0</v>
      </c>
      <c r="Q397" s="224">
        <v>0.00020000000000000001</v>
      </c>
      <c r="R397" s="224">
        <f>Q397*H397</f>
        <v>0.030885800000000001</v>
      </c>
      <c r="S397" s="224">
        <v>0</v>
      </c>
      <c r="T397" s="225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26" t="s">
        <v>169</v>
      </c>
      <c r="AT397" s="226" t="s">
        <v>525</v>
      </c>
      <c r="AU397" s="226" t="s">
        <v>89</v>
      </c>
      <c r="AY397" s="14" t="s">
        <v>149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4" t="s">
        <v>87</v>
      </c>
      <c r="BK397" s="227">
        <f>ROUND(I397*H397,2)</f>
        <v>0</v>
      </c>
      <c r="BL397" s="14" t="s">
        <v>199</v>
      </c>
      <c r="BM397" s="226" t="s">
        <v>715</v>
      </c>
    </row>
    <row r="398" s="2" customFormat="1">
      <c r="A398" s="35"/>
      <c r="B398" s="36"/>
      <c r="C398" s="37"/>
      <c r="D398" s="228" t="s">
        <v>157</v>
      </c>
      <c r="E398" s="37"/>
      <c r="F398" s="229" t="s">
        <v>714</v>
      </c>
      <c r="G398" s="37"/>
      <c r="H398" s="37"/>
      <c r="I398" s="230"/>
      <c r="J398" s="37"/>
      <c r="K398" s="37"/>
      <c r="L398" s="41"/>
      <c r="M398" s="231"/>
      <c r="N398" s="232"/>
      <c r="O398" s="88"/>
      <c r="P398" s="88"/>
      <c r="Q398" s="88"/>
      <c r="R398" s="88"/>
      <c r="S398" s="88"/>
      <c r="T398" s="89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4" t="s">
        <v>157</v>
      </c>
      <c r="AU398" s="14" t="s">
        <v>89</v>
      </c>
    </row>
    <row r="399" s="2" customFormat="1" ht="24.15" customHeight="1">
      <c r="A399" s="35"/>
      <c r="B399" s="36"/>
      <c r="C399" s="215" t="s">
        <v>521</v>
      </c>
      <c r="D399" s="215" t="s">
        <v>151</v>
      </c>
      <c r="E399" s="216" t="s">
        <v>716</v>
      </c>
      <c r="F399" s="217" t="s">
        <v>717</v>
      </c>
      <c r="G399" s="218" t="s">
        <v>264</v>
      </c>
      <c r="H399" s="219">
        <v>85</v>
      </c>
      <c r="I399" s="220"/>
      <c r="J399" s="221">
        <f>ROUND(I399*H399,2)</f>
        <v>0</v>
      </c>
      <c r="K399" s="217" t="s">
        <v>155</v>
      </c>
      <c r="L399" s="41"/>
      <c r="M399" s="222" t="s">
        <v>1</v>
      </c>
      <c r="N399" s="223" t="s">
        <v>44</v>
      </c>
      <c r="O399" s="88"/>
      <c r="P399" s="224">
        <f>O399*H399</f>
        <v>0</v>
      </c>
      <c r="Q399" s="224">
        <v>0.00020000000000000001</v>
      </c>
      <c r="R399" s="224">
        <f>Q399*H399</f>
        <v>0.017000000000000001</v>
      </c>
      <c r="S399" s="224">
        <v>0</v>
      </c>
      <c r="T399" s="225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26" t="s">
        <v>199</v>
      </c>
      <c r="AT399" s="226" t="s">
        <v>151</v>
      </c>
      <c r="AU399" s="226" t="s">
        <v>89</v>
      </c>
      <c r="AY399" s="14" t="s">
        <v>149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4" t="s">
        <v>87</v>
      </c>
      <c r="BK399" s="227">
        <f>ROUND(I399*H399,2)</f>
        <v>0</v>
      </c>
      <c r="BL399" s="14" t="s">
        <v>199</v>
      </c>
      <c r="BM399" s="226" t="s">
        <v>718</v>
      </c>
    </row>
    <row r="400" s="2" customFormat="1">
      <c r="A400" s="35"/>
      <c r="B400" s="36"/>
      <c r="C400" s="37"/>
      <c r="D400" s="228" t="s">
        <v>157</v>
      </c>
      <c r="E400" s="37"/>
      <c r="F400" s="229" t="s">
        <v>719</v>
      </c>
      <c r="G400" s="37"/>
      <c r="H400" s="37"/>
      <c r="I400" s="230"/>
      <c r="J400" s="37"/>
      <c r="K400" s="37"/>
      <c r="L400" s="41"/>
      <c r="M400" s="231"/>
      <c r="N400" s="232"/>
      <c r="O400" s="88"/>
      <c r="P400" s="88"/>
      <c r="Q400" s="88"/>
      <c r="R400" s="88"/>
      <c r="S400" s="88"/>
      <c r="T400" s="89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4" t="s">
        <v>157</v>
      </c>
      <c r="AU400" s="14" t="s">
        <v>89</v>
      </c>
    </row>
    <row r="401" s="2" customFormat="1">
      <c r="A401" s="35"/>
      <c r="B401" s="36"/>
      <c r="C401" s="37"/>
      <c r="D401" s="233" t="s">
        <v>159</v>
      </c>
      <c r="E401" s="37"/>
      <c r="F401" s="234" t="s">
        <v>720</v>
      </c>
      <c r="G401" s="37"/>
      <c r="H401" s="37"/>
      <c r="I401" s="230"/>
      <c r="J401" s="37"/>
      <c r="K401" s="37"/>
      <c r="L401" s="41"/>
      <c r="M401" s="231"/>
      <c r="N401" s="232"/>
      <c r="O401" s="88"/>
      <c r="P401" s="88"/>
      <c r="Q401" s="88"/>
      <c r="R401" s="88"/>
      <c r="S401" s="88"/>
      <c r="T401" s="89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4" t="s">
        <v>159</v>
      </c>
      <c r="AU401" s="14" t="s">
        <v>89</v>
      </c>
    </row>
    <row r="402" s="2" customFormat="1" ht="24.15" customHeight="1">
      <c r="A402" s="35"/>
      <c r="B402" s="36"/>
      <c r="C402" s="215" t="s">
        <v>721</v>
      </c>
      <c r="D402" s="215" t="s">
        <v>151</v>
      </c>
      <c r="E402" s="216" t="s">
        <v>722</v>
      </c>
      <c r="F402" s="217" t="s">
        <v>723</v>
      </c>
      <c r="G402" s="218" t="s">
        <v>230</v>
      </c>
      <c r="H402" s="219">
        <v>3.7480000000000002</v>
      </c>
      <c r="I402" s="220"/>
      <c r="J402" s="221">
        <f>ROUND(I402*H402,2)</f>
        <v>0</v>
      </c>
      <c r="K402" s="217" t="s">
        <v>155</v>
      </c>
      <c r="L402" s="41"/>
      <c r="M402" s="222" t="s">
        <v>1</v>
      </c>
      <c r="N402" s="223" t="s">
        <v>44</v>
      </c>
      <c r="O402" s="88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26" t="s">
        <v>199</v>
      </c>
      <c r="AT402" s="226" t="s">
        <v>151</v>
      </c>
      <c r="AU402" s="226" t="s">
        <v>89</v>
      </c>
      <c r="AY402" s="14" t="s">
        <v>149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4" t="s">
        <v>87</v>
      </c>
      <c r="BK402" s="227">
        <f>ROUND(I402*H402,2)</f>
        <v>0</v>
      </c>
      <c r="BL402" s="14" t="s">
        <v>199</v>
      </c>
      <c r="BM402" s="226" t="s">
        <v>724</v>
      </c>
    </row>
    <row r="403" s="2" customFormat="1">
      <c r="A403" s="35"/>
      <c r="B403" s="36"/>
      <c r="C403" s="37"/>
      <c r="D403" s="228" t="s">
        <v>157</v>
      </c>
      <c r="E403" s="37"/>
      <c r="F403" s="229" t="s">
        <v>725</v>
      </c>
      <c r="G403" s="37"/>
      <c r="H403" s="37"/>
      <c r="I403" s="230"/>
      <c r="J403" s="37"/>
      <c r="K403" s="37"/>
      <c r="L403" s="41"/>
      <c r="M403" s="231"/>
      <c r="N403" s="232"/>
      <c r="O403" s="88"/>
      <c r="P403" s="88"/>
      <c r="Q403" s="88"/>
      <c r="R403" s="88"/>
      <c r="S403" s="88"/>
      <c r="T403" s="89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4" t="s">
        <v>157</v>
      </c>
      <c r="AU403" s="14" t="s">
        <v>89</v>
      </c>
    </row>
    <row r="404" s="2" customFormat="1">
      <c r="A404" s="35"/>
      <c r="B404" s="36"/>
      <c r="C404" s="37"/>
      <c r="D404" s="233" t="s">
        <v>159</v>
      </c>
      <c r="E404" s="37"/>
      <c r="F404" s="234" t="s">
        <v>726</v>
      </c>
      <c r="G404" s="37"/>
      <c r="H404" s="37"/>
      <c r="I404" s="230"/>
      <c r="J404" s="37"/>
      <c r="K404" s="37"/>
      <c r="L404" s="41"/>
      <c r="M404" s="231"/>
      <c r="N404" s="232"/>
      <c r="O404" s="88"/>
      <c r="P404" s="88"/>
      <c r="Q404" s="88"/>
      <c r="R404" s="88"/>
      <c r="S404" s="88"/>
      <c r="T404" s="89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4" t="s">
        <v>159</v>
      </c>
      <c r="AU404" s="14" t="s">
        <v>89</v>
      </c>
    </row>
    <row r="405" s="12" customFormat="1" ht="22.8" customHeight="1">
      <c r="A405" s="12"/>
      <c r="B405" s="199"/>
      <c r="C405" s="200"/>
      <c r="D405" s="201" t="s">
        <v>78</v>
      </c>
      <c r="E405" s="213" t="s">
        <v>727</v>
      </c>
      <c r="F405" s="213" t="s">
        <v>728</v>
      </c>
      <c r="G405" s="200"/>
      <c r="H405" s="200"/>
      <c r="I405" s="203"/>
      <c r="J405" s="214">
        <f>BK405</f>
        <v>0</v>
      </c>
      <c r="K405" s="200"/>
      <c r="L405" s="205"/>
      <c r="M405" s="206"/>
      <c r="N405" s="207"/>
      <c r="O405" s="207"/>
      <c r="P405" s="208">
        <f>SUM(P406:P417)</f>
        <v>0</v>
      </c>
      <c r="Q405" s="207"/>
      <c r="R405" s="208">
        <f>SUM(R406:R417)</f>
        <v>0</v>
      </c>
      <c r="S405" s="207"/>
      <c r="T405" s="209">
        <f>SUM(T406:T417)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0" t="s">
        <v>89</v>
      </c>
      <c r="AT405" s="211" t="s">
        <v>78</v>
      </c>
      <c r="AU405" s="211" t="s">
        <v>87</v>
      </c>
      <c r="AY405" s="210" t="s">
        <v>149</v>
      </c>
      <c r="BK405" s="212">
        <f>SUM(BK406:BK417)</f>
        <v>0</v>
      </c>
    </row>
    <row r="406" s="2" customFormat="1" ht="37.8" customHeight="1">
      <c r="A406" s="35"/>
      <c r="B406" s="36"/>
      <c r="C406" s="215" t="s">
        <v>529</v>
      </c>
      <c r="D406" s="215" t="s">
        <v>151</v>
      </c>
      <c r="E406" s="216" t="s">
        <v>729</v>
      </c>
      <c r="F406" s="217" t="s">
        <v>730</v>
      </c>
      <c r="G406" s="218" t="s">
        <v>264</v>
      </c>
      <c r="H406" s="219">
        <v>44.954999999999998</v>
      </c>
      <c r="I406" s="220"/>
      <c r="J406" s="221">
        <f>ROUND(I406*H406,2)</f>
        <v>0</v>
      </c>
      <c r="K406" s="217" t="s">
        <v>1</v>
      </c>
      <c r="L406" s="41"/>
      <c r="M406" s="222" t="s">
        <v>1</v>
      </c>
      <c r="N406" s="223" t="s">
        <v>44</v>
      </c>
      <c r="O406" s="88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26" t="s">
        <v>199</v>
      </c>
      <c r="AT406" s="226" t="s">
        <v>151</v>
      </c>
      <c r="AU406" s="226" t="s">
        <v>89</v>
      </c>
      <c r="AY406" s="14" t="s">
        <v>149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4" t="s">
        <v>87</v>
      </c>
      <c r="BK406" s="227">
        <f>ROUND(I406*H406,2)</f>
        <v>0</v>
      </c>
      <c r="BL406" s="14" t="s">
        <v>199</v>
      </c>
      <c r="BM406" s="226" t="s">
        <v>731</v>
      </c>
    </row>
    <row r="407" s="2" customFormat="1">
      <c r="A407" s="35"/>
      <c r="B407" s="36"/>
      <c r="C407" s="37"/>
      <c r="D407" s="228" t="s">
        <v>157</v>
      </c>
      <c r="E407" s="37"/>
      <c r="F407" s="229" t="s">
        <v>732</v>
      </c>
      <c r="G407" s="37"/>
      <c r="H407" s="37"/>
      <c r="I407" s="230"/>
      <c r="J407" s="37"/>
      <c r="K407" s="37"/>
      <c r="L407" s="41"/>
      <c r="M407" s="231"/>
      <c r="N407" s="232"/>
      <c r="O407" s="88"/>
      <c r="P407" s="88"/>
      <c r="Q407" s="88"/>
      <c r="R407" s="88"/>
      <c r="S407" s="88"/>
      <c r="T407" s="89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4" t="s">
        <v>157</v>
      </c>
      <c r="AU407" s="14" t="s">
        <v>89</v>
      </c>
    </row>
    <row r="408" s="2" customFormat="1" ht="33" customHeight="1">
      <c r="A408" s="35"/>
      <c r="B408" s="36"/>
      <c r="C408" s="215" t="s">
        <v>733</v>
      </c>
      <c r="D408" s="215" t="s">
        <v>151</v>
      </c>
      <c r="E408" s="216" t="s">
        <v>734</v>
      </c>
      <c r="F408" s="217" t="s">
        <v>735</v>
      </c>
      <c r="G408" s="218" t="s">
        <v>264</v>
      </c>
      <c r="H408" s="219">
        <v>69.814999999999998</v>
      </c>
      <c r="I408" s="220"/>
      <c r="J408" s="221">
        <f>ROUND(I408*H408,2)</f>
        <v>0</v>
      </c>
      <c r="K408" s="217" t="s">
        <v>1</v>
      </c>
      <c r="L408" s="41"/>
      <c r="M408" s="222" t="s">
        <v>1</v>
      </c>
      <c r="N408" s="223" t="s">
        <v>44</v>
      </c>
      <c r="O408" s="88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26" t="s">
        <v>199</v>
      </c>
      <c r="AT408" s="226" t="s">
        <v>151</v>
      </c>
      <c r="AU408" s="226" t="s">
        <v>89</v>
      </c>
      <c r="AY408" s="14" t="s">
        <v>149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4" t="s">
        <v>87</v>
      </c>
      <c r="BK408" s="227">
        <f>ROUND(I408*H408,2)</f>
        <v>0</v>
      </c>
      <c r="BL408" s="14" t="s">
        <v>199</v>
      </c>
      <c r="BM408" s="226" t="s">
        <v>736</v>
      </c>
    </row>
    <row r="409" s="2" customFormat="1">
      <c r="A409" s="35"/>
      <c r="B409" s="36"/>
      <c r="C409" s="37"/>
      <c r="D409" s="228" t="s">
        <v>157</v>
      </c>
      <c r="E409" s="37"/>
      <c r="F409" s="229" t="s">
        <v>737</v>
      </c>
      <c r="G409" s="37"/>
      <c r="H409" s="37"/>
      <c r="I409" s="230"/>
      <c r="J409" s="37"/>
      <c r="K409" s="37"/>
      <c r="L409" s="41"/>
      <c r="M409" s="231"/>
      <c r="N409" s="232"/>
      <c r="O409" s="88"/>
      <c r="P409" s="88"/>
      <c r="Q409" s="88"/>
      <c r="R409" s="88"/>
      <c r="S409" s="88"/>
      <c r="T409" s="89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4" t="s">
        <v>157</v>
      </c>
      <c r="AU409" s="14" t="s">
        <v>89</v>
      </c>
    </row>
    <row r="410" s="2" customFormat="1" ht="24.15" customHeight="1">
      <c r="A410" s="35"/>
      <c r="B410" s="36"/>
      <c r="C410" s="215" t="s">
        <v>738</v>
      </c>
      <c r="D410" s="215" t="s">
        <v>151</v>
      </c>
      <c r="E410" s="216" t="s">
        <v>739</v>
      </c>
      <c r="F410" s="217" t="s">
        <v>740</v>
      </c>
      <c r="G410" s="218" t="s">
        <v>166</v>
      </c>
      <c r="H410" s="219">
        <v>552.79999999999995</v>
      </c>
      <c r="I410" s="220"/>
      <c r="J410" s="221">
        <f>ROUND(I410*H410,2)</f>
        <v>0</v>
      </c>
      <c r="K410" s="217" t="s">
        <v>155</v>
      </c>
      <c r="L410" s="41"/>
      <c r="M410" s="222" t="s">
        <v>1</v>
      </c>
      <c r="N410" s="223" t="s">
        <v>44</v>
      </c>
      <c r="O410" s="88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26" t="s">
        <v>199</v>
      </c>
      <c r="AT410" s="226" t="s">
        <v>151</v>
      </c>
      <c r="AU410" s="226" t="s">
        <v>89</v>
      </c>
      <c r="AY410" s="14" t="s">
        <v>149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4" t="s">
        <v>87</v>
      </c>
      <c r="BK410" s="227">
        <f>ROUND(I410*H410,2)</f>
        <v>0</v>
      </c>
      <c r="BL410" s="14" t="s">
        <v>199</v>
      </c>
      <c r="BM410" s="226" t="s">
        <v>741</v>
      </c>
    </row>
    <row r="411" s="2" customFormat="1">
      <c r="A411" s="35"/>
      <c r="B411" s="36"/>
      <c r="C411" s="37"/>
      <c r="D411" s="228" t="s">
        <v>157</v>
      </c>
      <c r="E411" s="37"/>
      <c r="F411" s="229" t="s">
        <v>742</v>
      </c>
      <c r="G411" s="37"/>
      <c r="H411" s="37"/>
      <c r="I411" s="230"/>
      <c r="J411" s="37"/>
      <c r="K411" s="37"/>
      <c r="L411" s="41"/>
      <c r="M411" s="231"/>
      <c r="N411" s="232"/>
      <c r="O411" s="88"/>
      <c r="P411" s="88"/>
      <c r="Q411" s="88"/>
      <c r="R411" s="88"/>
      <c r="S411" s="88"/>
      <c r="T411" s="89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4" t="s">
        <v>157</v>
      </c>
      <c r="AU411" s="14" t="s">
        <v>89</v>
      </c>
    </row>
    <row r="412" s="2" customFormat="1">
      <c r="A412" s="35"/>
      <c r="B412" s="36"/>
      <c r="C412" s="37"/>
      <c r="D412" s="233" t="s">
        <v>159</v>
      </c>
      <c r="E412" s="37"/>
      <c r="F412" s="234" t="s">
        <v>743</v>
      </c>
      <c r="G412" s="37"/>
      <c r="H412" s="37"/>
      <c r="I412" s="230"/>
      <c r="J412" s="37"/>
      <c r="K412" s="37"/>
      <c r="L412" s="41"/>
      <c r="M412" s="231"/>
      <c r="N412" s="232"/>
      <c r="O412" s="88"/>
      <c r="P412" s="88"/>
      <c r="Q412" s="88"/>
      <c r="R412" s="88"/>
      <c r="S412" s="88"/>
      <c r="T412" s="89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4" t="s">
        <v>159</v>
      </c>
      <c r="AU412" s="14" t="s">
        <v>89</v>
      </c>
    </row>
    <row r="413" s="2" customFormat="1" ht="24.15" customHeight="1">
      <c r="A413" s="35"/>
      <c r="B413" s="36"/>
      <c r="C413" s="240" t="s">
        <v>538</v>
      </c>
      <c r="D413" s="240" t="s">
        <v>525</v>
      </c>
      <c r="E413" s="241" t="s">
        <v>744</v>
      </c>
      <c r="F413" s="242" t="s">
        <v>745</v>
      </c>
      <c r="G413" s="243" t="s">
        <v>166</v>
      </c>
      <c r="H413" s="244">
        <v>635.72000000000003</v>
      </c>
      <c r="I413" s="245"/>
      <c r="J413" s="246">
        <f>ROUND(I413*H413,2)</f>
        <v>0</v>
      </c>
      <c r="K413" s="242" t="s">
        <v>1</v>
      </c>
      <c r="L413" s="247"/>
      <c r="M413" s="248" t="s">
        <v>1</v>
      </c>
      <c r="N413" s="249" t="s">
        <v>44</v>
      </c>
      <c r="O413" s="88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26" t="s">
        <v>169</v>
      </c>
      <c r="AT413" s="226" t="s">
        <v>525</v>
      </c>
      <c r="AU413" s="226" t="s">
        <v>89</v>
      </c>
      <c r="AY413" s="14" t="s">
        <v>149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4" t="s">
        <v>87</v>
      </c>
      <c r="BK413" s="227">
        <f>ROUND(I413*H413,2)</f>
        <v>0</v>
      </c>
      <c r="BL413" s="14" t="s">
        <v>199</v>
      </c>
      <c r="BM413" s="226" t="s">
        <v>746</v>
      </c>
    </row>
    <row r="414" s="2" customFormat="1">
      <c r="A414" s="35"/>
      <c r="B414" s="36"/>
      <c r="C414" s="37"/>
      <c r="D414" s="228" t="s">
        <v>157</v>
      </c>
      <c r="E414" s="37"/>
      <c r="F414" s="229" t="s">
        <v>745</v>
      </c>
      <c r="G414" s="37"/>
      <c r="H414" s="37"/>
      <c r="I414" s="230"/>
      <c r="J414" s="37"/>
      <c r="K414" s="37"/>
      <c r="L414" s="41"/>
      <c r="M414" s="231"/>
      <c r="N414" s="232"/>
      <c r="O414" s="88"/>
      <c r="P414" s="88"/>
      <c r="Q414" s="88"/>
      <c r="R414" s="88"/>
      <c r="S414" s="88"/>
      <c r="T414" s="89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4" t="s">
        <v>157</v>
      </c>
      <c r="AU414" s="14" t="s">
        <v>89</v>
      </c>
    </row>
    <row r="415" s="2" customFormat="1" ht="24.15" customHeight="1">
      <c r="A415" s="35"/>
      <c r="B415" s="36"/>
      <c r="C415" s="215" t="s">
        <v>747</v>
      </c>
      <c r="D415" s="215" t="s">
        <v>151</v>
      </c>
      <c r="E415" s="216" t="s">
        <v>748</v>
      </c>
      <c r="F415" s="217" t="s">
        <v>749</v>
      </c>
      <c r="G415" s="218" t="s">
        <v>230</v>
      </c>
      <c r="H415" s="219">
        <v>1.4379999999999999</v>
      </c>
      <c r="I415" s="220"/>
      <c r="J415" s="221">
        <f>ROUND(I415*H415,2)</f>
        <v>0</v>
      </c>
      <c r="K415" s="217" t="s">
        <v>155</v>
      </c>
      <c r="L415" s="41"/>
      <c r="M415" s="222" t="s">
        <v>1</v>
      </c>
      <c r="N415" s="223" t="s">
        <v>44</v>
      </c>
      <c r="O415" s="88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26" t="s">
        <v>199</v>
      </c>
      <c r="AT415" s="226" t="s">
        <v>151</v>
      </c>
      <c r="AU415" s="226" t="s">
        <v>89</v>
      </c>
      <c r="AY415" s="14" t="s">
        <v>149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4" t="s">
        <v>87</v>
      </c>
      <c r="BK415" s="227">
        <f>ROUND(I415*H415,2)</f>
        <v>0</v>
      </c>
      <c r="BL415" s="14" t="s">
        <v>199</v>
      </c>
      <c r="BM415" s="226" t="s">
        <v>750</v>
      </c>
    </row>
    <row r="416" s="2" customFormat="1">
      <c r="A416" s="35"/>
      <c r="B416" s="36"/>
      <c r="C416" s="37"/>
      <c r="D416" s="228" t="s">
        <v>157</v>
      </c>
      <c r="E416" s="37"/>
      <c r="F416" s="229" t="s">
        <v>751</v>
      </c>
      <c r="G416" s="37"/>
      <c r="H416" s="37"/>
      <c r="I416" s="230"/>
      <c r="J416" s="37"/>
      <c r="K416" s="37"/>
      <c r="L416" s="41"/>
      <c r="M416" s="231"/>
      <c r="N416" s="232"/>
      <c r="O416" s="88"/>
      <c r="P416" s="88"/>
      <c r="Q416" s="88"/>
      <c r="R416" s="88"/>
      <c r="S416" s="88"/>
      <c r="T416" s="89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4" t="s">
        <v>157</v>
      </c>
      <c r="AU416" s="14" t="s">
        <v>89</v>
      </c>
    </row>
    <row r="417" s="2" customFormat="1">
      <c r="A417" s="35"/>
      <c r="B417" s="36"/>
      <c r="C417" s="37"/>
      <c r="D417" s="233" t="s">
        <v>159</v>
      </c>
      <c r="E417" s="37"/>
      <c r="F417" s="234" t="s">
        <v>752</v>
      </c>
      <c r="G417" s="37"/>
      <c r="H417" s="37"/>
      <c r="I417" s="230"/>
      <c r="J417" s="37"/>
      <c r="K417" s="37"/>
      <c r="L417" s="41"/>
      <c r="M417" s="231"/>
      <c r="N417" s="232"/>
      <c r="O417" s="88"/>
      <c r="P417" s="88"/>
      <c r="Q417" s="88"/>
      <c r="R417" s="88"/>
      <c r="S417" s="88"/>
      <c r="T417" s="89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4" t="s">
        <v>159</v>
      </c>
      <c r="AU417" s="14" t="s">
        <v>89</v>
      </c>
    </row>
    <row r="418" s="12" customFormat="1" ht="22.8" customHeight="1">
      <c r="A418" s="12"/>
      <c r="B418" s="199"/>
      <c r="C418" s="200"/>
      <c r="D418" s="201" t="s">
        <v>78</v>
      </c>
      <c r="E418" s="213" t="s">
        <v>753</v>
      </c>
      <c r="F418" s="213" t="s">
        <v>754</v>
      </c>
      <c r="G418" s="200"/>
      <c r="H418" s="200"/>
      <c r="I418" s="203"/>
      <c r="J418" s="214">
        <f>BK418</f>
        <v>0</v>
      </c>
      <c r="K418" s="200"/>
      <c r="L418" s="205"/>
      <c r="M418" s="206"/>
      <c r="N418" s="207"/>
      <c r="O418" s="207"/>
      <c r="P418" s="208">
        <f>SUM(P419:P449)</f>
        <v>0</v>
      </c>
      <c r="Q418" s="207"/>
      <c r="R418" s="208">
        <f>SUM(R419:R449)</f>
        <v>1.9928394000000003</v>
      </c>
      <c r="S418" s="207"/>
      <c r="T418" s="209">
        <f>SUM(T419:T449)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0" t="s">
        <v>89</v>
      </c>
      <c r="AT418" s="211" t="s">
        <v>78</v>
      </c>
      <c r="AU418" s="211" t="s">
        <v>87</v>
      </c>
      <c r="AY418" s="210" t="s">
        <v>149</v>
      </c>
      <c r="BK418" s="212">
        <f>SUM(BK419:BK449)</f>
        <v>0</v>
      </c>
    </row>
    <row r="419" s="2" customFormat="1" ht="24.15" customHeight="1">
      <c r="A419" s="35"/>
      <c r="B419" s="36"/>
      <c r="C419" s="215" t="s">
        <v>542</v>
      </c>
      <c r="D419" s="215" t="s">
        <v>151</v>
      </c>
      <c r="E419" s="216" t="s">
        <v>755</v>
      </c>
      <c r="F419" s="217" t="s">
        <v>756</v>
      </c>
      <c r="G419" s="218" t="s">
        <v>166</v>
      </c>
      <c r="H419" s="219">
        <v>884.12</v>
      </c>
      <c r="I419" s="220"/>
      <c r="J419" s="221">
        <f>ROUND(I419*H419,2)</f>
        <v>0</v>
      </c>
      <c r="K419" s="217" t="s">
        <v>155</v>
      </c>
      <c r="L419" s="41"/>
      <c r="M419" s="222" t="s">
        <v>1</v>
      </c>
      <c r="N419" s="223" t="s">
        <v>44</v>
      </c>
      <c r="O419" s="88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26" t="s">
        <v>199</v>
      </c>
      <c r="AT419" s="226" t="s">
        <v>151</v>
      </c>
      <c r="AU419" s="226" t="s">
        <v>89</v>
      </c>
      <c r="AY419" s="14" t="s">
        <v>149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4" t="s">
        <v>87</v>
      </c>
      <c r="BK419" s="227">
        <f>ROUND(I419*H419,2)</f>
        <v>0</v>
      </c>
      <c r="BL419" s="14" t="s">
        <v>199</v>
      </c>
      <c r="BM419" s="226" t="s">
        <v>757</v>
      </c>
    </row>
    <row r="420" s="2" customFormat="1">
      <c r="A420" s="35"/>
      <c r="B420" s="36"/>
      <c r="C420" s="37"/>
      <c r="D420" s="228" t="s">
        <v>157</v>
      </c>
      <c r="E420" s="37"/>
      <c r="F420" s="229" t="s">
        <v>758</v>
      </c>
      <c r="G420" s="37"/>
      <c r="H420" s="37"/>
      <c r="I420" s="230"/>
      <c r="J420" s="37"/>
      <c r="K420" s="37"/>
      <c r="L420" s="41"/>
      <c r="M420" s="231"/>
      <c r="N420" s="232"/>
      <c r="O420" s="88"/>
      <c r="P420" s="88"/>
      <c r="Q420" s="88"/>
      <c r="R420" s="88"/>
      <c r="S420" s="88"/>
      <c r="T420" s="89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4" t="s">
        <v>157</v>
      </c>
      <c r="AU420" s="14" t="s">
        <v>89</v>
      </c>
    </row>
    <row r="421" s="2" customFormat="1">
      <c r="A421" s="35"/>
      <c r="B421" s="36"/>
      <c r="C421" s="37"/>
      <c r="D421" s="233" t="s">
        <v>159</v>
      </c>
      <c r="E421" s="37"/>
      <c r="F421" s="234" t="s">
        <v>759</v>
      </c>
      <c r="G421" s="37"/>
      <c r="H421" s="37"/>
      <c r="I421" s="230"/>
      <c r="J421" s="37"/>
      <c r="K421" s="37"/>
      <c r="L421" s="41"/>
      <c r="M421" s="231"/>
      <c r="N421" s="232"/>
      <c r="O421" s="88"/>
      <c r="P421" s="88"/>
      <c r="Q421" s="88"/>
      <c r="R421" s="88"/>
      <c r="S421" s="88"/>
      <c r="T421" s="89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4" t="s">
        <v>159</v>
      </c>
      <c r="AU421" s="14" t="s">
        <v>89</v>
      </c>
    </row>
    <row r="422" s="2" customFormat="1">
      <c r="A422" s="35"/>
      <c r="B422" s="36"/>
      <c r="C422" s="37"/>
      <c r="D422" s="228" t="s">
        <v>202</v>
      </c>
      <c r="E422" s="37"/>
      <c r="F422" s="235" t="s">
        <v>760</v>
      </c>
      <c r="G422" s="37"/>
      <c r="H422" s="37"/>
      <c r="I422" s="230"/>
      <c r="J422" s="37"/>
      <c r="K422" s="37"/>
      <c r="L422" s="41"/>
      <c r="M422" s="231"/>
      <c r="N422" s="232"/>
      <c r="O422" s="88"/>
      <c r="P422" s="88"/>
      <c r="Q422" s="88"/>
      <c r="R422" s="88"/>
      <c r="S422" s="88"/>
      <c r="T422" s="89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4" t="s">
        <v>202</v>
      </c>
      <c r="AU422" s="14" t="s">
        <v>89</v>
      </c>
    </row>
    <row r="423" s="2" customFormat="1" ht="66.75" customHeight="1">
      <c r="A423" s="35"/>
      <c r="B423" s="36"/>
      <c r="C423" s="240" t="s">
        <v>761</v>
      </c>
      <c r="D423" s="240" t="s">
        <v>525</v>
      </c>
      <c r="E423" s="241" t="s">
        <v>762</v>
      </c>
      <c r="F423" s="242" t="s">
        <v>763</v>
      </c>
      <c r="G423" s="243" t="s">
        <v>166</v>
      </c>
      <c r="H423" s="244">
        <v>442.06</v>
      </c>
      <c r="I423" s="245"/>
      <c r="J423" s="246">
        <f>ROUND(I423*H423,2)</f>
        <v>0</v>
      </c>
      <c r="K423" s="242" t="s">
        <v>1</v>
      </c>
      <c r="L423" s="247"/>
      <c r="M423" s="248" t="s">
        <v>1</v>
      </c>
      <c r="N423" s="249" t="s">
        <v>44</v>
      </c>
      <c r="O423" s="88"/>
      <c r="P423" s="224">
        <f>O423*H423</f>
        <v>0</v>
      </c>
      <c r="Q423" s="224">
        <v>0.0014</v>
      </c>
      <c r="R423" s="224">
        <f>Q423*H423</f>
        <v>0.61888399999999999</v>
      </c>
      <c r="S423" s="224">
        <v>0</v>
      </c>
      <c r="T423" s="225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26" t="s">
        <v>169</v>
      </c>
      <c r="AT423" s="226" t="s">
        <v>525</v>
      </c>
      <c r="AU423" s="226" t="s">
        <v>89</v>
      </c>
      <c r="AY423" s="14" t="s">
        <v>149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4" t="s">
        <v>87</v>
      </c>
      <c r="BK423" s="227">
        <f>ROUND(I423*H423,2)</f>
        <v>0</v>
      </c>
      <c r="BL423" s="14" t="s">
        <v>199</v>
      </c>
      <c r="BM423" s="226" t="s">
        <v>764</v>
      </c>
    </row>
    <row r="424" s="2" customFormat="1">
      <c r="A424" s="35"/>
      <c r="B424" s="36"/>
      <c r="C424" s="37"/>
      <c r="D424" s="228" t="s">
        <v>157</v>
      </c>
      <c r="E424" s="37"/>
      <c r="F424" s="229" t="s">
        <v>763</v>
      </c>
      <c r="G424" s="37"/>
      <c r="H424" s="37"/>
      <c r="I424" s="230"/>
      <c r="J424" s="37"/>
      <c r="K424" s="37"/>
      <c r="L424" s="41"/>
      <c r="M424" s="231"/>
      <c r="N424" s="232"/>
      <c r="O424" s="88"/>
      <c r="P424" s="88"/>
      <c r="Q424" s="88"/>
      <c r="R424" s="88"/>
      <c r="S424" s="88"/>
      <c r="T424" s="89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4" t="s">
        <v>157</v>
      </c>
      <c r="AU424" s="14" t="s">
        <v>89</v>
      </c>
    </row>
    <row r="425" s="2" customFormat="1">
      <c r="A425" s="35"/>
      <c r="B425" s="36"/>
      <c r="C425" s="37"/>
      <c r="D425" s="228" t="s">
        <v>202</v>
      </c>
      <c r="E425" s="37"/>
      <c r="F425" s="235" t="s">
        <v>765</v>
      </c>
      <c r="G425" s="37"/>
      <c r="H425" s="37"/>
      <c r="I425" s="230"/>
      <c r="J425" s="37"/>
      <c r="K425" s="37"/>
      <c r="L425" s="41"/>
      <c r="M425" s="231"/>
      <c r="N425" s="232"/>
      <c r="O425" s="88"/>
      <c r="P425" s="88"/>
      <c r="Q425" s="88"/>
      <c r="R425" s="88"/>
      <c r="S425" s="88"/>
      <c r="T425" s="89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4" t="s">
        <v>202</v>
      </c>
      <c r="AU425" s="14" t="s">
        <v>89</v>
      </c>
    </row>
    <row r="426" s="2" customFormat="1" ht="66.75" customHeight="1">
      <c r="A426" s="35"/>
      <c r="B426" s="36"/>
      <c r="C426" s="240" t="s">
        <v>549</v>
      </c>
      <c r="D426" s="240" t="s">
        <v>525</v>
      </c>
      <c r="E426" s="241" t="s">
        <v>766</v>
      </c>
      <c r="F426" s="242" t="s">
        <v>767</v>
      </c>
      <c r="G426" s="243" t="s">
        <v>166</v>
      </c>
      <c r="H426" s="244">
        <v>442.06</v>
      </c>
      <c r="I426" s="245"/>
      <c r="J426" s="246">
        <f>ROUND(I426*H426,2)</f>
        <v>0</v>
      </c>
      <c r="K426" s="242" t="s">
        <v>1</v>
      </c>
      <c r="L426" s="247"/>
      <c r="M426" s="248" t="s">
        <v>1</v>
      </c>
      <c r="N426" s="249" t="s">
        <v>44</v>
      </c>
      <c r="O426" s="88"/>
      <c r="P426" s="224">
        <f>O426*H426</f>
        <v>0</v>
      </c>
      <c r="Q426" s="224">
        <v>0.0025000000000000001</v>
      </c>
      <c r="R426" s="224">
        <f>Q426*H426</f>
        <v>1.1051500000000001</v>
      </c>
      <c r="S426" s="224">
        <v>0</v>
      </c>
      <c r="T426" s="225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26" t="s">
        <v>169</v>
      </c>
      <c r="AT426" s="226" t="s">
        <v>525</v>
      </c>
      <c r="AU426" s="226" t="s">
        <v>89</v>
      </c>
      <c r="AY426" s="14" t="s">
        <v>149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4" t="s">
        <v>87</v>
      </c>
      <c r="BK426" s="227">
        <f>ROUND(I426*H426,2)</f>
        <v>0</v>
      </c>
      <c r="BL426" s="14" t="s">
        <v>199</v>
      </c>
      <c r="BM426" s="226" t="s">
        <v>768</v>
      </c>
    </row>
    <row r="427" s="2" customFormat="1">
      <c r="A427" s="35"/>
      <c r="B427" s="36"/>
      <c r="C427" s="37"/>
      <c r="D427" s="228" t="s">
        <v>157</v>
      </c>
      <c r="E427" s="37"/>
      <c r="F427" s="229" t="s">
        <v>767</v>
      </c>
      <c r="G427" s="37"/>
      <c r="H427" s="37"/>
      <c r="I427" s="230"/>
      <c r="J427" s="37"/>
      <c r="K427" s="37"/>
      <c r="L427" s="41"/>
      <c r="M427" s="231"/>
      <c r="N427" s="232"/>
      <c r="O427" s="88"/>
      <c r="P427" s="88"/>
      <c r="Q427" s="88"/>
      <c r="R427" s="88"/>
      <c r="S427" s="88"/>
      <c r="T427" s="89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4" t="s">
        <v>157</v>
      </c>
      <c r="AU427" s="14" t="s">
        <v>89</v>
      </c>
    </row>
    <row r="428" s="2" customFormat="1">
      <c r="A428" s="35"/>
      <c r="B428" s="36"/>
      <c r="C428" s="37"/>
      <c r="D428" s="228" t="s">
        <v>202</v>
      </c>
      <c r="E428" s="37"/>
      <c r="F428" s="235" t="s">
        <v>765</v>
      </c>
      <c r="G428" s="37"/>
      <c r="H428" s="37"/>
      <c r="I428" s="230"/>
      <c r="J428" s="37"/>
      <c r="K428" s="37"/>
      <c r="L428" s="41"/>
      <c r="M428" s="231"/>
      <c r="N428" s="232"/>
      <c r="O428" s="88"/>
      <c r="P428" s="88"/>
      <c r="Q428" s="88"/>
      <c r="R428" s="88"/>
      <c r="S428" s="88"/>
      <c r="T428" s="89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4" t="s">
        <v>202</v>
      </c>
      <c r="AU428" s="14" t="s">
        <v>89</v>
      </c>
    </row>
    <row r="429" s="2" customFormat="1" ht="37.8" customHeight="1">
      <c r="A429" s="35"/>
      <c r="B429" s="36"/>
      <c r="C429" s="215" t="s">
        <v>769</v>
      </c>
      <c r="D429" s="215" t="s">
        <v>151</v>
      </c>
      <c r="E429" s="216" t="s">
        <v>770</v>
      </c>
      <c r="F429" s="217" t="s">
        <v>771</v>
      </c>
      <c r="G429" s="218" t="s">
        <v>166</v>
      </c>
      <c r="H429" s="219">
        <v>552.79999999999995</v>
      </c>
      <c r="I429" s="220"/>
      <c r="J429" s="221">
        <f>ROUND(I429*H429,2)</f>
        <v>0</v>
      </c>
      <c r="K429" s="217" t="s">
        <v>155</v>
      </c>
      <c r="L429" s="41"/>
      <c r="M429" s="222" t="s">
        <v>1</v>
      </c>
      <c r="N429" s="223" t="s">
        <v>44</v>
      </c>
      <c r="O429" s="88"/>
      <c r="P429" s="224">
        <f>O429*H429</f>
        <v>0</v>
      </c>
      <c r="Q429" s="224">
        <v>8.0000000000000007E-05</v>
      </c>
      <c r="R429" s="224">
        <f>Q429*H429</f>
        <v>0.044223999999999999</v>
      </c>
      <c r="S429" s="224">
        <v>0</v>
      </c>
      <c r="T429" s="225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26" t="s">
        <v>199</v>
      </c>
      <c r="AT429" s="226" t="s">
        <v>151</v>
      </c>
      <c r="AU429" s="226" t="s">
        <v>89</v>
      </c>
      <c r="AY429" s="14" t="s">
        <v>149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4" t="s">
        <v>87</v>
      </c>
      <c r="BK429" s="227">
        <f>ROUND(I429*H429,2)</f>
        <v>0</v>
      </c>
      <c r="BL429" s="14" t="s">
        <v>199</v>
      </c>
      <c r="BM429" s="226" t="s">
        <v>772</v>
      </c>
    </row>
    <row r="430" s="2" customFormat="1">
      <c r="A430" s="35"/>
      <c r="B430" s="36"/>
      <c r="C430" s="37"/>
      <c r="D430" s="228" t="s">
        <v>157</v>
      </c>
      <c r="E430" s="37"/>
      <c r="F430" s="229" t="s">
        <v>773</v>
      </c>
      <c r="G430" s="37"/>
      <c r="H430" s="37"/>
      <c r="I430" s="230"/>
      <c r="J430" s="37"/>
      <c r="K430" s="37"/>
      <c r="L430" s="41"/>
      <c r="M430" s="231"/>
      <c r="N430" s="232"/>
      <c r="O430" s="88"/>
      <c r="P430" s="88"/>
      <c r="Q430" s="88"/>
      <c r="R430" s="88"/>
      <c r="S430" s="88"/>
      <c r="T430" s="89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4" t="s">
        <v>157</v>
      </c>
      <c r="AU430" s="14" t="s">
        <v>89</v>
      </c>
    </row>
    <row r="431" s="2" customFormat="1">
      <c r="A431" s="35"/>
      <c r="B431" s="36"/>
      <c r="C431" s="37"/>
      <c r="D431" s="233" t="s">
        <v>159</v>
      </c>
      <c r="E431" s="37"/>
      <c r="F431" s="234" t="s">
        <v>774</v>
      </c>
      <c r="G431" s="37"/>
      <c r="H431" s="37"/>
      <c r="I431" s="230"/>
      <c r="J431" s="37"/>
      <c r="K431" s="37"/>
      <c r="L431" s="41"/>
      <c r="M431" s="231"/>
      <c r="N431" s="232"/>
      <c r="O431" s="88"/>
      <c r="P431" s="88"/>
      <c r="Q431" s="88"/>
      <c r="R431" s="88"/>
      <c r="S431" s="88"/>
      <c r="T431" s="89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4" t="s">
        <v>159</v>
      </c>
      <c r="AU431" s="14" t="s">
        <v>89</v>
      </c>
    </row>
    <row r="432" s="2" customFormat="1" ht="16.5" customHeight="1">
      <c r="A432" s="35"/>
      <c r="B432" s="36"/>
      <c r="C432" s="240" t="s">
        <v>552</v>
      </c>
      <c r="D432" s="240" t="s">
        <v>525</v>
      </c>
      <c r="E432" s="241" t="s">
        <v>775</v>
      </c>
      <c r="F432" s="242" t="s">
        <v>776</v>
      </c>
      <c r="G432" s="243" t="s">
        <v>154</v>
      </c>
      <c r="H432" s="244">
        <v>58.043999999999997</v>
      </c>
      <c r="I432" s="245"/>
      <c r="J432" s="246">
        <f>ROUND(I432*H432,2)</f>
        <v>0</v>
      </c>
      <c r="K432" s="242" t="s">
        <v>1</v>
      </c>
      <c r="L432" s="247"/>
      <c r="M432" s="248" t="s">
        <v>1</v>
      </c>
      <c r="N432" s="249" t="s">
        <v>44</v>
      </c>
      <c r="O432" s="88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26" t="s">
        <v>169</v>
      </c>
      <c r="AT432" s="226" t="s">
        <v>525</v>
      </c>
      <c r="AU432" s="226" t="s">
        <v>89</v>
      </c>
      <c r="AY432" s="14" t="s">
        <v>149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4" t="s">
        <v>87</v>
      </c>
      <c r="BK432" s="227">
        <f>ROUND(I432*H432,2)</f>
        <v>0</v>
      </c>
      <c r="BL432" s="14" t="s">
        <v>199</v>
      </c>
      <c r="BM432" s="226" t="s">
        <v>777</v>
      </c>
    </row>
    <row r="433" s="2" customFormat="1">
      <c r="A433" s="35"/>
      <c r="B433" s="36"/>
      <c r="C433" s="37"/>
      <c r="D433" s="228" t="s">
        <v>157</v>
      </c>
      <c r="E433" s="37"/>
      <c r="F433" s="229" t="s">
        <v>778</v>
      </c>
      <c r="G433" s="37"/>
      <c r="H433" s="37"/>
      <c r="I433" s="230"/>
      <c r="J433" s="37"/>
      <c r="K433" s="37"/>
      <c r="L433" s="41"/>
      <c r="M433" s="231"/>
      <c r="N433" s="232"/>
      <c r="O433" s="88"/>
      <c r="P433" s="88"/>
      <c r="Q433" s="88"/>
      <c r="R433" s="88"/>
      <c r="S433" s="88"/>
      <c r="T433" s="89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4" t="s">
        <v>157</v>
      </c>
      <c r="AU433" s="14" t="s">
        <v>89</v>
      </c>
    </row>
    <row r="434" s="2" customFormat="1" ht="16.5" customHeight="1">
      <c r="A434" s="35"/>
      <c r="B434" s="36"/>
      <c r="C434" s="240" t="s">
        <v>779</v>
      </c>
      <c r="D434" s="240" t="s">
        <v>525</v>
      </c>
      <c r="E434" s="241" t="s">
        <v>780</v>
      </c>
      <c r="F434" s="242" t="s">
        <v>781</v>
      </c>
      <c r="G434" s="243" t="s">
        <v>154</v>
      </c>
      <c r="H434" s="244">
        <v>46.435000000000002</v>
      </c>
      <c r="I434" s="245"/>
      <c r="J434" s="246">
        <f>ROUND(I434*H434,2)</f>
        <v>0</v>
      </c>
      <c r="K434" s="242" t="s">
        <v>1</v>
      </c>
      <c r="L434" s="247"/>
      <c r="M434" s="248" t="s">
        <v>1</v>
      </c>
      <c r="N434" s="249" t="s">
        <v>44</v>
      </c>
      <c r="O434" s="88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26" t="s">
        <v>169</v>
      </c>
      <c r="AT434" s="226" t="s">
        <v>525</v>
      </c>
      <c r="AU434" s="226" t="s">
        <v>89</v>
      </c>
      <c r="AY434" s="14" t="s">
        <v>149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4" t="s">
        <v>87</v>
      </c>
      <c r="BK434" s="227">
        <f>ROUND(I434*H434,2)</f>
        <v>0</v>
      </c>
      <c r="BL434" s="14" t="s">
        <v>199</v>
      </c>
      <c r="BM434" s="226" t="s">
        <v>782</v>
      </c>
    </row>
    <row r="435" s="2" customFormat="1">
      <c r="A435" s="35"/>
      <c r="B435" s="36"/>
      <c r="C435" s="37"/>
      <c r="D435" s="228" t="s">
        <v>157</v>
      </c>
      <c r="E435" s="37"/>
      <c r="F435" s="229" t="s">
        <v>781</v>
      </c>
      <c r="G435" s="37"/>
      <c r="H435" s="37"/>
      <c r="I435" s="230"/>
      <c r="J435" s="37"/>
      <c r="K435" s="37"/>
      <c r="L435" s="41"/>
      <c r="M435" s="231"/>
      <c r="N435" s="232"/>
      <c r="O435" s="88"/>
      <c r="P435" s="88"/>
      <c r="Q435" s="88"/>
      <c r="R435" s="88"/>
      <c r="S435" s="88"/>
      <c r="T435" s="89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4" t="s">
        <v>157</v>
      </c>
      <c r="AU435" s="14" t="s">
        <v>89</v>
      </c>
    </row>
    <row r="436" s="2" customFormat="1" ht="24.15" customHeight="1">
      <c r="A436" s="35"/>
      <c r="B436" s="36"/>
      <c r="C436" s="215" t="s">
        <v>558</v>
      </c>
      <c r="D436" s="215" t="s">
        <v>151</v>
      </c>
      <c r="E436" s="216" t="s">
        <v>783</v>
      </c>
      <c r="F436" s="217" t="s">
        <v>784</v>
      </c>
      <c r="G436" s="218" t="s">
        <v>264</v>
      </c>
      <c r="H436" s="219">
        <v>114.47</v>
      </c>
      <c r="I436" s="220"/>
      <c r="J436" s="221">
        <f>ROUND(I436*H436,2)</f>
        <v>0</v>
      </c>
      <c r="K436" s="217" t="s">
        <v>155</v>
      </c>
      <c r="L436" s="41"/>
      <c r="M436" s="222" t="s">
        <v>1</v>
      </c>
      <c r="N436" s="223" t="s">
        <v>44</v>
      </c>
      <c r="O436" s="88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26" t="s">
        <v>199</v>
      </c>
      <c r="AT436" s="226" t="s">
        <v>151</v>
      </c>
      <c r="AU436" s="226" t="s">
        <v>89</v>
      </c>
      <c r="AY436" s="14" t="s">
        <v>149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4" t="s">
        <v>87</v>
      </c>
      <c r="BK436" s="227">
        <f>ROUND(I436*H436,2)</f>
        <v>0</v>
      </c>
      <c r="BL436" s="14" t="s">
        <v>199</v>
      </c>
      <c r="BM436" s="226" t="s">
        <v>785</v>
      </c>
    </row>
    <row r="437" s="2" customFormat="1">
      <c r="A437" s="35"/>
      <c r="B437" s="36"/>
      <c r="C437" s="37"/>
      <c r="D437" s="228" t="s">
        <v>157</v>
      </c>
      <c r="E437" s="37"/>
      <c r="F437" s="229" t="s">
        <v>786</v>
      </c>
      <c r="G437" s="37"/>
      <c r="H437" s="37"/>
      <c r="I437" s="230"/>
      <c r="J437" s="37"/>
      <c r="K437" s="37"/>
      <c r="L437" s="41"/>
      <c r="M437" s="231"/>
      <c r="N437" s="232"/>
      <c r="O437" s="88"/>
      <c r="P437" s="88"/>
      <c r="Q437" s="88"/>
      <c r="R437" s="88"/>
      <c r="S437" s="88"/>
      <c r="T437" s="89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4" t="s">
        <v>157</v>
      </c>
      <c r="AU437" s="14" t="s">
        <v>89</v>
      </c>
    </row>
    <row r="438" s="2" customFormat="1">
      <c r="A438" s="35"/>
      <c r="B438" s="36"/>
      <c r="C438" s="37"/>
      <c r="D438" s="233" t="s">
        <v>159</v>
      </c>
      <c r="E438" s="37"/>
      <c r="F438" s="234" t="s">
        <v>787</v>
      </c>
      <c r="G438" s="37"/>
      <c r="H438" s="37"/>
      <c r="I438" s="230"/>
      <c r="J438" s="37"/>
      <c r="K438" s="37"/>
      <c r="L438" s="41"/>
      <c r="M438" s="231"/>
      <c r="N438" s="232"/>
      <c r="O438" s="88"/>
      <c r="P438" s="88"/>
      <c r="Q438" s="88"/>
      <c r="R438" s="88"/>
      <c r="S438" s="88"/>
      <c r="T438" s="89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4" t="s">
        <v>159</v>
      </c>
      <c r="AU438" s="14" t="s">
        <v>89</v>
      </c>
    </row>
    <row r="439" s="2" customFormat="1">
      <c r="A439" s="35"/>
      <c r="B439" s="36"/>
      <c r="C439" s="37"/>
      <c r="D439" s="228" t="s">
        <v>202</v>
      </c>
      <c r="E439" s="37"/>
      <c r="F439" s="235" t="s">
        <v>788</v>
      </c>
      <c r="G439" s="37"/>
      <c r="H439" s="37"/>
      <c r="I439" s="230"/>
      <c r="J439" s="37"/>
      <c r="K439" s="37"/>
      <c r="L439" s="41"/>
      <c r="M439" s="231"/>
      <c r="N439" s="232"/>
      <c r="O439" s="88"/>
      <c r="P439" s="88"/>
      <c r="Q439" s="88"/>
      <c r="R439" s="88"/>
      <c r="S439" s="88"/>
      <c r="T439" s="89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4" t="s">
        <v>202</v>
      </c>
      <c r="AU439" s="14" t="s">
        <v>89</v>
      </c>
    </row>
    <row r="440" s="2" customFormat="1" ht="16.5" customHeight="1">
      <c r="A440" s="35"/>
      <c r="B440" s="36"/>
      <c r="C440" s="240" t="s">
        <v>789</v>
      </c>
      <c r="D440" s="240" t="s">
        <v>525</v>
      </c>
      <c r="E440" s="241" t="s">
        <v>790</v>
      </c>
      <c r="F440" s="242" t="s">
        <v>791</v>
      </c>
      <c r="G440" s="243" t="s">
        <v>154</v>
      </c>
      <c r="H440" s="244">
        <v>1.2030000000000001</v>
      </c>
      <c r="I440" s="245"/>
      <c r="J440" s="246">
        <f>ROUND(I440*H440,2)</f>
        <v>0</v>
      </c>
      <c r="K440" s="242" t="s">
        <v>528</v>
      </c>
      <c r="L440" s="247"/>
      <c r="M440" s="248" t="s">
        <v>1</v>
      </c>
      <c r="N440" s="249" t="s">
        <v>44</v>
      </c>
      <c r="O440" s="88"/>
      <c r="P440" s="224">
        <f>O440*H440</f>
        <v>0</v>
      </c>
      <c r="Q440" s="224">
        <v>0.025000000000000001</v>
      </c>
      <c r="R440" s="224">
        <f>Q440*H440</f>
        <v>0.030075000000000005</v>
      </c>
      <c r="S440" s="224">
        <v>0</v>
      </c>
      <c r="T440" s="225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26" t="s">
        <v>169</v>
      </c>
      <c r="AT440" s="226" t="s">
        <v>525</v>
      </c>
      <c r="AU440" s="226" t="s">
        <v>89</v>
      </c>
      <c r="AY440" s="14" t="s">
        <v>149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4" t="s">
        <v>87</v>
      </c>
      <c r="BK440" s="227">
        <f>ROUND(I440*H440,2)</f>
        <v>0</v>
      </c>
      <c r="BL440" s="14" t="s">
        <v>199</v>
      </c>
      <c r="BM440" s="226" t="s">
        <v>792</v>
      </c>
    </row>
    <row r="441" s="2" customFormat="1">
      <c r="A441" s="35"/>
      <c r="B441" s="36"/>
      <c r="C441" s="37"/>
      <c r="D441" s="228" t="s">
        <v>157</v>
      </c>
      <c r="E441" s="37"/>
      <c r="F441" s="229" t="s">
        <v>791</v>
      </c>
      <c r="G441" s="37"/>
      <c r="H441" s="37"/>
      <c r="I441" s="230"/>
      <c r="J441" s="37"/>
      <c r="K441" s="37"/>
      <c r="L441" s="41"/>
      <c r="M441" s="231"/>
      <c r="N441" s="232"/>
      <c r="O441" s="88"/>
      <c r="P441" s="88"/>
      <c r="Q441" s="88"/>
      <c r="R441" s="88"/>
      <c r="S441" s="88"/>
      <c r="T441" s="89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4" t="s">
        <v>157</v>
      </c>
      <c r="AU441" s="14" t="s">
        <v>89</v>
      </c>
    </row>
    <row r="442" s="2" customFormat="1" ht="24.15" customHeight="1">
      <c r="A442" s="35"/>
      <c r="B442" s="36"/>
      <c r="C442" s="215" t="s">
        <v>561</v>
      </c>
      <c r="D442" s="215" t="s">
        <v>151</v>
      </c>
      <c r="E442" s="216" t="s">
        <v>793</v>
      </c>
      <c r="F442" s="217" t="s">
        <v>794</v>
      </c>
      <c r="G442" s="218" t="s">
        <v>166</v>
      </c>
      <c r="H442" s="219">
        <v>442.06</v>
      </c>
      <c r="I442" s="220"/>
      <c r="J442" s="221">
        <f>ROUND(I442*H442,2)</f>
        <v>0</v>
      </c>
      <c r="K442" s="217" t="s">
        <v>155</v>
      </c>
      <c r="L442" s="41"/>
      <c r="M442" s="222" t="s">
        <v>1</v>
      </c>
      <c r="N442" s="223" t="s">
        <v>44</v>
      </c>
      <c r="O442" s="88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26" t="s">
        <v>199</v>
      </c>
      <c r="AT442" s="226" t="s">
        <v>151</v>
      </c>
      <c r="AU442" s="226" t="s">
        <v>89</v>
      </c>
      <c r="AY442" s="14" t="s">
        <v>149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4" t="s">
        <v>87</v>
      </c>
      <c r="BK442" s="227">
        <f>ROUND(I442*H442,2)</f>
        <v>0</v>
      </c>
      <c r="BL442" s="14" t="s">
        <v>199</v>
      </c>
      <c r="BM442" s="226" t="s">
        <v>795</v>
      </c>
    </row>
    <row r="443" s="2" customFormat="1">
      <c r="A443" s="35"/>
      <c r="B443" s="36"/>
      <c r="C443" s="37"/>
      <c r="D443" s="228" t="s">
        <v>157</v>
      </c>
      <c r="E443" s="37"/>
      <c r="F443" s="229" t="s">
        <v>796</v>
      </c>
      <c r="G443" s="37"/>
      <c r="H443" s="37"/>
      <c r="I443" s="230"/>
      <c r="J443" s="37"/>
      <c r="K443" s="37"/>
      <c r="L443" s="41"/>
      <c r="M443" s="231"/>
      <c r="N443" s="232"/>
      <c r="O443" s="88"/>
      <c r="P443" s="88"/>
      <c r="Q443" s="88"/>
      <c r="R443" s="88"/>
      <c r="S443" s="88"/>
      <c r="T443" s="89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4" t="s">
        <v>157</v>
      </c>
      <c r="AU443" s="14" t="s">
        <v>89</v>
      </c>
    </row>
    <row r="444" s="2" customFormat="1">
      <c r="A444" s="35"/>
      <c r="B444" s="36"/>
      <c r="C444" s="37"/>
      <c r="D444" s="233" t="s">
        <v>159</v>
      </c>
      <c r="E444" s="37"/>
      <c r="F444" s="234" t="s">
        <v>797</v>
      </c>
      <c r="G444" s="37"/>
      <c r="H444" s="37"/>
      <c r="I444" s="230"/>
      <c r="J444" s="37"/>
      <c r="K444" s="37"/>
      <c r="L444" s="41"/>
      <c r="M444" s="231"/>
      <c r="N444" s="232"/>
      <c r="O444" s="88"/>
      <c r="P444" s="88"/>
      <c r="Q444" s="88"/>
      <c r="R444" s="88"/>
      <c r="S444" s="88"/>
      <c r="T444" s="89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4" t="s">
        <v>159</v>
      </c>
      <c r="AU444" s="14" t="s">
        <v>89</v>
      </c>
    </row>
    <row r="445" s="2" customFormat="1" ht="24.15" customHeight="1">
      <c r="A445" s="35"/>
      <c r="B445" s="36"/>
      <c r="C445" s="240" t="s">
        <v>798</v>
      </c>
      <c r="D445" s="240" t="s">
        <v>525</v>
      </c>
      <c r="E445" s="241" t="s">
        <v>799</v>
      </c>
      <c r="F445" s="242" t="s">
        <v>800</v>
      </c>
      <c r="G445" s="243" t="s">
        <v>166</v>
      </c>
      <c r="H445" s="244">
        <v>486.26600000000002</v>
      </c>
      <c r="I445" s="245"/>
      <c r="J445" s="246">
        <f>ROUND(I445*H445,2)</f>
        <v>0</v>
      </c>
      <c r="K445" s="242" t="s">
        <v>528</v>
      </c>
      <c r="L445" s="247"/>
      <c r="M445" s="248" t="s">
        <v>1</v>
      </c>
      <c r="N445" s="249" t="s">
        <v>44</v>
      </c>
      <c r="O445" s="88"/>
      <c r="P445" s="224">
        <f>O445*H445</f>
        <v>0</v>
      </c>
      <c r="Q445" s="224">
        <v>0.00040000000000000002</v>
      </c>
      <c r="R445" s="224">
        <f>Q445*H445</f>
        <v>0.19450640000000002</v>
      </c>
      <c r="S445" s="224">
        <v>0</v>
      </c>
      <c r="T445" s="225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26" t="s">
        <v>169</v>
      </c>
      <c r="AT445" s="226" t="s">
        <v>525</v>
      </c>
      <c r="AU445" s="226" t="s">
        <v>89</v>
      </c>
      <c r="AY445" s="14" t="s">
        <v>149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4" t="s">
        <v>87</v>
      </c>
      <c r="BK445" s="227">
        <f>ROUND(I445*H445,2)</f>
        <v>0</v>
      </c>
      <c r="BL445" s="14" t="s">
        <v>199</v>
      </c>
      <c r="BM445" s="226" t="s">
        <v>801</v>
      </c>
    </row>
    <row r="446" s="2" customFormat="1">
      <c r="A446" s="35"/>
      <c r="B446" s="36"/>
      <c r="C446" s="37"/>
      <c r="D446" s="228" t="s">
        <v>157</v>
      </c>
      <c r="E446" s="37"/>
      <c r="F446" s="229" t="s">
        <v>800</v>
      </c>
      <c r="G446" s="37"/>
      <c r="H446" s="37"/>
      <c r="I446" s="230"/>
      <c r="J446" s="37"/>
      <c r="K446" s="37"/>
      <c r="L446" s="41"/>
      <c r="M446" s="231"/>
      <c r="N446" s="232"/>
      <c r="O446" s="88"/>
      <c r="P446" s="88"/>
      <c r="Q446" s="88"/>
      <c r="R446" s="88"/>
      <c r="S446" s="88"/>
      <c r="T446" s="89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4" t="s">
        <v>157</v>
      </c>
      <c r="AU446" s="14" t="s">
        <v>89</v>
      </c>
    </row>
    <row r="447" s="2" customFormat="1" ht="24.15" customHeight="1">
      <c r="A447" s="35"/>
      <c r="B447" s="36"/>
      <c r="C447" s="215" t="s">
        <v>567</v>
      </c>
      <c r="D447" s="215" t="s">
        <v>151</v>
      </c>
      <c r="E447" s="216" t="s">
        <v>802</v>
      </c>
      <c r="F447" s="217" t="s">
        <v>803</v>
      </c>
      <c r="G447" s="218" t="s">
        <v>230</v>
      </c>
      <c r="H447" s="219">
        <v>3.4079999999999999</v>
      </c>
      <c r="I447" s="220"/>
      <c r="J447" s="221">
        <f>ROUND(I447*H447,2)</f>
        <v>0</v>
      </c>
      <c r="K447" s="217" t="s">
        <v>155</v>
      </c>
      <c r="L447" s="41"/>
      <c r="M447" s="222" t="s">
        <v>1</v>
      </c>
      <c r="N447" s="223" t="s">
        <v>44</v>
      </c>
      <c r="O447" s="88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26" t="s">
        <v>199</v>
      </c>
      <c r="AT447" s="226" t="s">
        <v>151</v>
      </c>
      <c r="AU447" s="226" t="s">
        <v>89</v>
      </c>
      <c r="AY447" s="14" t="s">
        <v>149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4" t="s">
        <v>87</v>
      </c>
      <c r="BK447" s="227">
        <f>ROUND(I447*H447,2)</f>
        <v>0</v>
      </c>
      <c r="BL447" s="14" t="s">
        <v>199</v>
      </c>
      <c r="BM447" s="226" t="s">
        <v>804</v>
      </c>
    </row>
    <row r="448" s="2" customFormat="1">
      <c r="A448" s="35"/>
      <c r="B448" s="36"/>
      <c r="C448" s="37"/>
      <c r="D448" s="228" t="s">
        <v>157</v>
      </c>
      <c r="E448" s="37"/>
      <c r="F448" s="229" t="s">
        <v>805</v>
      </c>
      <c r="G448" s="37"/>
      <c r="H448" s="37"/>
      <c r="I448" s="230"/>
      <c r="J448" s="37"/>
      <c r="K448" s="37"/>
      <c r="L448" s="41"/>
      <c r="M448" s="231"/>
      <c r="N448" s="232"/>
      <c r="O448" s="88"/>
      <c r="P448" s="88"/>
      <c r="Q448" s="88"/>
      <c r="R448" s="88"/>
      <c r="S448" s="88"/>
      <c r="T448" s="89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4" t="s">
        <v>157</v>
      </c>
      <c r="AU448" s="14" t="s">
        <v>89</v>
      </c>
    </row>
    <row r="449" s="2" customFormat="1">
      <c r="A449" s="35"/>
      <c r="B449" s="36"/>
      <c r="C449" s="37"/>
      <c r="D449" s="233" t="s">
        <v>159</v>
      </c>
      <c r="E449" s="37"/>
      <c r="F449" s="234" t="s">
        <v>806</v>
      </c>
      <c r="G449" s="37"/>
      <c r="H449" s="37"/>
      <c r="I449" s="230"/>
      <c r="J449" s="37"/>
      <c r="K449" s="37"/>
      <c r="L449" s="41"/>
      <c r="M449" s="231"/>
      <c r="N449" s="232"/>
      <c r="O449" s="88"/>
      <c r="P449" s="88"/>
      <c r="Q449" s="88"/>
      <c r="R449" s="88"/>
      <c r="S449" s="88"/>
      <c r="T449" s="89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4" t="s">
        <v>159</v>
      </c>
      <c r="AU449" s="14" t="s">
        <v>89</v>
      </c>
    </row>
    <row r="450" s="12" customFormat="1" ht="22.8" customHeight="1">
      <c r="A450" s="12"/>
      <c r="B450" s="199"/>
      <c r="C450" s="200"/>
      <c r="D450" s="201" t="s">
        <v>78</v>
      </c>
      <c r="E450" s="213" t="s">
        <v>807</v>
      </c>
      <c r="F450" s="213" t="s">
        <v>808</v>
      </c>
      <c r="G450" s="200"/>
      <c r="H450" s="200"/>
      <c r="I450" s="203"/>
      <c r="J450" s="214">
        <f>BK450</f>
        <v>0</v>
      </c>
      <c r="K450" s="200"/>
      <c r="L450" s="205"/>
      <c r="M450" s="206"/>
      <c r="N450" s="207"/>
      <c r="O450" s="207"/>
      <c r="P450" s="208">
        <f>SUM(P451:P453)</f>
        <v>0</v>
      </c>
      <c r="Q450" s="207"/>
      <c r="R450" s="208">
        <f>SUM(R451:R453)</f>
        <v>0.0033</v>
      </c>
      <c r="S450" s="207"/>
      <c r="T450" s="209">
        <f>SUM(T451:T453)</f>
        <v>0.064500000000000002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10" t="s">
        <v>89</v>
      </c>
      <c r="AT450" s="211" t="s">
        <v>78</v>
      </c>
      <c r="AU450" s="211" t="s">
        <v>87</v>
      </c>
      <c r="AY450" s="210" t="s">
        <v>149</v>
      </c>
      <c r="BK450" s="212">
        <f>SUM(BK451:BK453)</f>
        <v>0</v>
      </c>
    </row>
    <row r="451" s="2" customFormat="1" ht="24.15" customHeight="1">
      <c r="A451" s="35"/>
      <c r="B451" s="36"/>
      <c r="C451" s="215" t="s">
        <v>809</v>
      </c>
      <c r="D451" s="215" t="s">
        <v>151</v>
      </c>
      <c r="E451" s="216" t="s">
        <v>810</v>
      </c>
      <c r="F451" s="217" t="s">
        <v>811</v>
      </c>
      <c r="G451" s="218" t="s">
        <v>264</v>
      </c>
      <c r="H451" s="219">
        <v>30</v>
      </c>
      <c r="I451" s="220"/>
      <c r="J451" s="221">
        <f>ROUND(I451*H451,2)</f>
        <v>0</v>
      </c>
      <c r="K451" s="217" t="s">
        <v>155</v>
      </c>
      <c r="L451" s="41"/>
      <c r="M451" s="222" t="s">
        <v>1</v>
      </c>
      <c r="N451" s="223" t="s">
        <v>44</v>
      </c>
      <c r="O451" s="88"/>
      <c r="P451" s="224">
        <f>O451*H451</f>
        <v>0</v>
      </c>
      <c r="Q451" s="224">
        <v>0.00011</v>
      </c>
      <c r="R451" s="224">
        <f>Q451*H451</f>
        <v>0.0033</v>
      </c>
      <c r="S451" s="224">
        <v>0.00215</v>
      </c>
      <c r="T451" s="225">
        <f>S451*H451</f>
        <v>0.064500000000000002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26" t="s">
        <v>199</v>
      </c>
      <c r="AT451" s="226" t="s">
        <v>151</v>
      </c>
      <c r="AU451" s="226" t="s">
        <v>89</v>
      </c>
      <c r="AY451" s="14" t="s">
        <v>149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4" t="s">
        <v>87</v>
      </c>
      <c r="BK451" s="227">
        <f>ROUND(I451*H451,2)</f>
        <v>0</v>
      </c>
      <c r="BL451" s="14" t="s">
        <v>199</v>
      </c>
      <c r="BM451" s="226" t="s">
        <v>812</v>
      </c>
    </row>
    <row r="452" s="2" customFormat="1">
      <c r="A452" s="35"/>
      <c r="B452" s="36"/>
      <c r="C452" s="37"/>
      <c r="D452" s="228" t="s">
        <v>157</v>
      </c>
      <c r="E452" s="37"/>
      <c r="F452" s="229" t="s">
        <v>813</v>
      </c>
      <c r="G452" s="37"/>
      <c r="H452" s="37"/>
      <c r="I452" s="230"/>
      <c r="J452" s="37"/>
      <c r="K452" s="37"/>
      <c r="L452" s="41"/>
      <c r="M452" s="231"/>
      <c r="N452" s="232"/>
      <c r="O452" s="88"/>
      <c r="P452" s="88"/>
      <c r="Q452" s="88"/>
      <c r="R452" s="88"/>
      <c r="S452" s="88"/>
      <c r="T452" s="89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4" t="s">
        <v>157</v>
      </c>
      <c r="AU452" s="14" t="s">
        <v>89</v>
      </c>
    </row>
    <row r="453" s="2" customFormat="1">
      <c r="A453" s="35"/>
      <c r="B453" s="36"/>
      <c r="C453" s="37"/>
      <c r="D453" s="233" t="s">
        <v>159</v>
      </c>
      <c r="E453" s="37"/>
      <c r="F453" s="234" t="s">
        <v>814</v>
      </c>
      <c r="G453" s="37"/>
      <c r="H453" s="37"/>
      <c r="I453" s="230"/>
      <c r="J453" s="37"/>
      <c r="K453" s="37"/>
      <c r="L453" s="41"/>
      <c r="M453" s="231"/>
      <c r="N453" s="232"/>
      <c r="O453" s="88"/>
      <c r="P453" s="88"/>
      <c r="Q453" s="88"/>
      <c r="R453" s="88"/>
      <c r="S453" s="88"/>
      <c r="T453" s="89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4" t="s">
        <v>159</v>
      </c>
      <c r="AU453" s="14" t="s">
        <v>89</v>
      </c>
    </row>
    <row r="454" s="12" customFormat="1" ht="22.8" customHeight="1">
      <c r="A454" s="12"/>
      <c r="B454" s="199"/>
      <c r="C454" s="200"/>
      <c r="D454" s="201" t="s">
        <v>78</v>
      </c>
      <c r="E454" s="213" t="s">
        <v>815</v>
      </c>
      <c r="F454" s="213" t="s">
        <v>816</v>
      </c>
      <c r="G454" s="200"/>
      <c r="H454" s="200"/>
      <c r="I454" s="203"/>
      <c r="J454" s="214">
        <f>BK454</f>
        <v>0</v>
      </c>
      <c r="K454" s="200"/>
      <c r="L454" s="205"/>
      <c r="M454" s="206"/>
      <c r="N454" s="207"/>
      <c r="O454" s="207"/>
      <c r="P454" s="208">
        <f>SUM(P455:P456)</f>
        <v>0</v>
      </c>
      <c r="Q454" s="207"/>
      <c r="R454" s="208">
        <f>SUM(R455:R456)</f>
        <v>0</v>
      </c>
      <c r="S454" s="207"/>
      <c r="T454" s="209">
        <f>SUM(T455:T456)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0" t="s">
        <v>89</v>
      </c>
      <c r="AT454" s="211" t="s">
        <v>78</v>
      </c>
      <c r="AU454" s="211" t="s">
        <v>87</v>
      </c>
      <c r="AY454" s="210" t="s">
        <v>149</v>
      </c>
      <c r="BK454" s="212">
        <f>SUM(BK455:BK456)</f>
        <v>0</v>
      </c>
    </row>
    <row r="455" s="2" customFormat="1" ht="24.15" customHeight="1">
      <c r="A455" s="35"/>
      <c r="B455" s="36"/>
      <c r="C455" s="215" t="s">
        <v>570</v>
      </c>
      <c r="D455" s="215" t="s">
        <v>151</v>
      </c>
      <c r="E455" s="216" t="s">
        <v>817</v>
      </c>
      <c r="F455" s="217" t="s">
        <v>818</v>
      </c>
      <c r="G455" s="218" t="s">
        <v>636</v>
      </c>
      <c r="H455" s="219">
        <v>1</v>
      </c>
      <c r="I455" s="220"/>
      <c r="J455" s="221">
        <f>ROUND(I455*H455,2)</f>
        <v>0</v>
      </c>
      <c r="K455" s="217" t="s">
        <v>1</v>
      </c>
      <c r="L455" s="41"/>
      <c r="M455" s="222" t="s">
        <v>1</v>
      </c>
      <c r="N455" s="223" t="s">
        <v>44</v>
      </c>
      <c r="O455" s="88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26" t="s">
        <v>199</v>
      </c>
      <c r="AT455" s="226" t="s">
        <v>151</v>
      </c>
      <c r="AU455" s="226" t="s">
        <v>89</v>
      </c>
      <c r="AY455" s="14" t="s">
        <v>149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4" t="s">
        <v>87</v>
      </c>
      <c r="BK455" s="227">
        <f>ROUND(I455*H455,2)</f>
        <v>0</v>
      </c>
      <c r="BL455" s="14" t="s">
        <v>199</v>
      </c>
      <c r="BM455" s="226" t="s">
        <v>819</v>
      </c>
    </row>
    <row r="456" s="2" customFormat="1">
      <c r="A456" s="35"/>
      <c r="B456" s="36"/>
      <c r="C456" s="37"/>
      <c r="D456" s="228" t="s">
        <v>157</v>
      </c>
      <c r="E456" s="37"/>
      <c r="F456" s="229" t="s">
        <v>818</v>
      </c>
      <c r="G456" s="37"/>
      <c r="H456" s="37"/>
      <c r="I456" s="230"/>
      <c r="J456" s="37"/>
      <c r="K456" s="37"/>
      <c r="L456" s="41"/>
      <c r="M456" s="231"/>
      <c r="N456" s="232"/>
      <c r="O456" s="88"/>
      <c r="P456" s="88"/>
      <c r="Q456" s="88"/>
      <c r="R456" s="88"/>
      <c r="S456" s="88"/>
      <c r="T456" s="89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4" t="s">
        <v>157</v>
      </c>
      <c r="AU456" s="14" t="s">
        <v>89</v>
      </c>
    </row>
    <row r="457" s="12" customFormat="1" ht="22.8" customHeight="1">
      <c r="A457" s="12"/>
      <c r="B457" s="199"/>
      <c r="C457" s="200"/>
      <c r="D457" s="201" t="s">
        <v>78</v>
      </c>
      <c r="E457" s="213" t="s">
        <v>820</v>
      </c>
      <c r="F457" s="213" t="s">
        <v>821</v>
      </c>
      <c r="G457" s="200"/>
      <c r="H457" s="200"/>
      <c r="I457" s="203"/>
      <c r="J457" s="214">
        <f>BK457</f>
        <v>0</v>
      </c>
      <c r="K457" s="200"/>
      <c r="L457" s="205"/>
      <c r="M457" s="206"/>
      <c r="N457" s="207"/>
      <c r="O457" s="207"/>
      <c r="P457" s="208">
        <f>SUM(P458:P461)</f>
        <v>0</v>
      </c>
      <c r="Q457" s="207"/>
      <c r="R457" s="208">
        <f>SUM(R458:R461)</f>
        <v>0</v>
      </c>
      <c r="S457" s="207"/>
      <c r="T457" s="209">
        <f>SUM(T458:T461)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89</v>
      </c>
      <c r="AT457" s="211" t="s">
        <v>78</v>
      </c>
      <c r="AU457" s="211" t="s">
        <v>87</v>
      </c>
      <c r="AY457" s="210" t="s">
        <v>149</v>
      </c>
      <c r="BK457" s="212">
        <f>SUM(BK458:BK461)</f>
        <v>0</v>
      </c>
    </row>
    <row r="458" s="2" customFormat="1" ht="24.15" customHeight="1">
      <c r="A458" s="35"/>
      <c r="B458" s="36"/>
      <c r="C458" s="215" t="s">
        <v>822</v>
      </c>
      <c r="D458" s="215" t="s">
        <v>151</v>
      </c>
      <c r="E458" s="216" t="s">
        <v>823</v>
      </c>
      <c r="F458" s="217" t="s">
        <v>824</v>
      </c>
      <c r="G458" s="218" t="s">
        <v>280</v>
      </c>
      <c r="H458" s="219">
        <v>1</v>
      </c>
      <c r="I458" s="220"/>
      <c r="J458" s="221">
        <f>ROUND(I458*H458,2)</f>
        <v>0</v>
      </c>
      <c r="K458" s="217" t="s">
        <v>155</v>
      </c>
      <c r="L458" s="41"/>
      <c r="M458" s="222" t="s">
        <v>1</v>
      </c>
      <c r="N458" s="223" t="s">
        <v>44</v>
      </c>
      <c r="O458" s="88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26" t="s">
        <v>199</v>
      </c>
      <c r="AT458" s="226" t="s">
        <v>151</v>
      </c>
      <c r="AU458" s="226" t="s">
        <v>89</v>
      </c>
      <c r="AY458" s="14" t="s">
        <v>149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4" t="s">
        <v>87</v>
      </c>
      <c r="BK458" s="227">
        <f>ROUND(I458*H458,2)</f>
        <v>0</v>
      </c>
      <c r="BL458" s="14" t="s">
        <v>199</v>
      </c>
      <c r="BM458" s="226" t="s">
        <v>825</v>
      </c>
    </row>
    <row r="459" s="2" customFormat="1">
      <c r="A459" s="35"/>
      <c r="B459" s="36"/>
      <c r="C459" s="37"/>
      <c r="D459" s="228" t="s">
        <v>157</v>
      </c>
      <c r="E459" s="37"/>
      <c r="F459" s="229" t="s">
        <v>826</v>
      </c>
      <c r="G459" s="37"/>
      <c r="H459" s="37"/>
      <c r="I459" s="230"/>
      <c r="J459" s="37"/>
      <c r="K459" s="37"/>
      <c r="L459" s="41"/>
      <c r="M459" s="231"/>
      <c r="N459" s="232"/>
      <c r="O459" s="88"/>
      <c r="P459" s="88"/>
      <c r="Q459" s="88"/>
      <c r="R459" s="88"/>
      <c r="S459" s="88"/>
      <c r="T459" s="89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4" t="s">
        <v>157</v>
      </c>
      <c r="AU459" s="14" t="s">
        <v>89</v>
      </c>
    </row>
    <row r="460" s="2" customFormat="1">
      <c r="A460" s="35"/>
      <c r="B460" s="36"/>
      <c r="C460" s="37"/>
      <c r="D460" s="233" t="s">
        <v>159</v>
      </c>
      <c r="E460" s="37"/>
      <c r="F460" s="234" t="s">
        <v>827</v>
      </c>
      <c r="G460" s="37"/>
      <c r="H460" s="37"/>
      <c r="I460" s="230"/>
      <c r="J460" s="37"/>
      <c r="K460" s="37"/>
      <c r="L460" s="41"/>
      <c r="M460" s="231"/>
      <c r="N460" s="232"/>
      <c r="O460" s="88"/>
      <c r="P460" s="88"/>
      <c r="Q460" s="88"/>
      <c r="R460" s="88"/>
      <c r="S460" s="88"/>
      <c r="T460" s="89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4" t="s">
        <v>159</v>
      </c>
      <c r="AU460" s="14" t="s">
        <v>89</v>
      </c>
    </row>
    <row r="461" s="2" customFormat="1">
      <c r="A461" s="35"/>
      <c r="B461" s="36"/>
      <c r="C461" s="37"/>
      <c r="D461" s="228" t="s">
        <v>202</v>
      </c>
      <c r="E461" s="37"/>
      <c r="F461" s="235" t="s">
        <v>828</v>
      </c>
      <c r="G461" s="37"/>
      <c r="H461" s="37"/>
      <c r="I461" s="230"/>
      <c r="J461" s="37"/>
      <c r="K461" s="37"/>
      <c r="L461" s="41"/>
      <c r="M461" s="231"/>
      <c r="N461" s="232"/>
      <c r="O461" s="88"/>
      <c r="P461" s="88"/>
      <c r="Q461" s="88"/>
      <c r="R461" s="88"/>
      <c r="S461" s="88"/>
      <c r="T461" s="89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4" t="s">
        <v>202</v>
      </c>
      <c r="AU461" s="14" t="s">
        <v>89</v>
      </c>
    </row>
    <row r="462" s="12" customFormat="1" ht="22.8" customHeight="1">
      <c r="A462" s="12"/>
      <c r="B462" s="199"/>
      <c r="C462" s="200"/>
      <c r="D462" s="201" t="s">
        <v>78</v>
      </c>
      <c r="E462" s="213" t="s">
        <v>276</v>
      </c>
      <c r="F462" s="213" t="s">
        <v>277</v>
      </c>
      <c r="G462" s="200"/>
      <c r="H462" s="200"/>
      <c r="I462" s="203"/>
      <c r="J462" s="214">
        <f>BK462</f>
        <v>0</v>
      </c>
      <c r="K462" s="200"/>
      <c r="L462" s="205"/>
      <c r="M462" s="206"/>
      <c r="N462" s="207"/>
      <c r="O462" s="207"/>
      <c r="P462" s="208">
        <f>SUM(P463:P474)</f>
        <v>0</v>
      </c>
      <c r="Q462" s="207"/>
      <c r="R462" s="208">
        <f>SUM(R463:R474)</f>
        <v>0</v>
      </c>
      <c r="S462" s="207"/>
      <c r="T462" s="209">
        <f>SUM(T463:T474)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0" t="s">
        <v>89</v>
      </c>
      <c r="AT462" s="211" t="s">
        <v>78</v>
      </c>
      <c r="AU462" s="211" t="s">
        <v>87</v>
      </c>
      <c r="AY462" s="210" t="s">
        <v>149</v>
      </c>
      <c r="BK462" s="212">
        <f>SUM(BK463:BK474)</f>
        <v>0</v>
      </c>
    </row>
    <row r="463" s="2" customFormat="1" ht="16.5" customHeight="1">
      <c r="A463" s="35"/>
      <c r="B463" s="36"/>
      <c r="C463" s="215" t="s">
        <v>576</v>
      </c>
      <c r="D463" s="215" t="s">
        <v>151</v>
      </c>
      <c r="E463" s="216" t="s">
        <v>829</v>
      </c>
      <c r="F463" s="217" t="s">
        <v>830</v>
      </c>
      <c r="G463" s="218" t="s">
        <v>280</v>
      </c>
      <c r="H463" s="219">
        <v>1</v>
      </c>
      <c r="I463" s="220"/>
      <c r="J463" s="221">
        <f>ROUND(I463*H463,2)</f>
        <v>0</v>
      </c>
      <c r="K463" s="217" t="s">
        <v>155</v>
      </c>
      <c r="L463" s="41"/>
      <c r="M463" s="222" t="s">
        <v>1</v>
      </c>
      <c r="N463" s="223" t="s">
        <v>44</v>
      </c>
      <c r="O463" s="88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26" t="s">
        <v>199</v>
      </c>
      <c r="AT463" s="226" t="s">
        <v>151</v>
      </c>
      <c r="AU463" s="226" t="s">
        <v>89</v>
      </c>
      <c r="AY463" s="14" t="s">
        <v>149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4" t="s">
        <v>87</v>
      </c>
      <c r="BK463" s="227">
        <f>ROUND(I463*H463,2)</f>
        <v>0</v>
      </c>
      <c r="BL463" s="14" t="s">
        <v>199</v>
      </c>
      <c r="BM463" s="226" t="s">
        <v>831</v>
      </c>
    </row>
    <row r="464" s="2" customFormat="1">
      <c r="A464" s="35"/>
      <c r="B464" s="36"/>
      <c r="C464" s="37"/>
      <c r="D464" s="228" t="s">
        <v>157</v>
      </c>
      <c r="E464" s="37"/>
      <c r="F464" s="229" t="s">
        <v>832</v>
      </c>
      <c r="G464" s="37"/>
      <c r="H464" s="37"/>
      <c r="I464" s="230"/>
      <c r="J464" s="37"/>
      <c r="K464" s="37"/>
      <c r="L464" s="41"/>
      <c r="M464" s="231"/>
      <c r="N464" s="232"/>
      <c r="O464" s="88"/>
      <c r="P464" s="88"/>
      <c r="Q464" s="88"/>
      <c r="R464" s="88"/>
      <c r="S464" s="88"/>
      <c r="T464" s="89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4" t="s">
        <v>157</v>
      </c>
      <c r="AU464" s="14" t="s">
        <v>89</v>
      </c>
    </row>
    <row r="465" s="2" customFormat="1">
      <c r="A465" s="35"/>
      <c r="B465" s="36"/>
      <c r="C465" s="37"/>
      <c r="D465" s="233" t="s">
        <v>159</v>
      </c>
      <c r="E465" s="37"/>
      <c r="F465" s="234" t="s">
        <v>833</v>
      </c>
      <c r="G465" s="37"/>
      <c r="H465" s="37"/>
      <c r="I465" s="230"/>
      <c r="J465" s="37"/>
      <c r="K465" s="37"/>
      <c r="L465" s="41"/>
      <c r="M465" s="231"/>
      <c r="N465" s="232"/>
      <c r="O465" s="88"/>
      <c r="P465" s="88"/>
      <c r="Q465" s="88"/>
      <c r="R465" s="88"/>
      <c r="S465" s="88"/>
      <c r="T465" s="89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4" t="s">
        <v>159</v>
      </c>
      <c r="AU465" s="14" t="s">
        <v>89</v>
      </c>
    </row>
    <row r="466" s="2" customFormat="1" ht="16.5" customHeight="1">
      <c r="A466" s="35"/>
      <c r="B466" s="36"/>
      <c r="C466" s="240" t="s">
        <v>834</v>
      </c>
      <c r="D466" s="240" t="s">
        <v>525</v>
      </c>
      <c r="E466" s="241" t="s">
        <v>835</v>
      </c>
      <c r="F466" s="242" t="s">
        <v>836</v>
      </c>
      <c r="G466" s="243" t="s">
        <v>166</v>
      </c>
      <c r="H466" s="244">
        <v>0.56299999999999994</v>
      </c>
      <c r="I466" s="245"/>
      <c r="J466" s="246">
        <f>ROUND(I466*H466,2)</f>
        <v>0</v>
      </c>
      <c r="K466" s="242" t="s">
        <v>1</v>
      </c>
      <c r="L466" s="247"/>
      <c r="M466" s="248" t="s">
        <v>1</v>
      </c>
      <c r="N466" s="249" t="s">
        <v>44</v>
      </c>
      <c r="O466" s="88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26" t="s">
        <v>169</v>
      </c>
      <c r="AT466" s="226" t="s">
        <v>525</v>
      </c>
      <c r="AU466" s="226" t="s">
        <v>89</v>
      </c>
      <c r="AY466" s="14" t="s">
        <v>149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4" t="s">
        <v>87</v>
      </c>
      <c r="BK466" s="227">
        <f>ROUND(I466*H466,2)</f>
        <v>0</v>
      </c>
      <c r="BL466" s="14" t="s">
        <v>199</v>
      </c>
      <c r="BM466" s="226" t="s">
        <v>837</v>
      </c>
    </row>
    <row r="467" s="2" customFormat="1">
      <c r="A467" s="35"/>
      <c r="B467" s="36"/>
      <c r="C467" s="37"/>
      <c r="D467" s="228" t="s">
        <v>157</v>
      </c>
      <c r="E467" s="37"/>
      <c r="F467" s="229" t="s">
        <v>836</v>
      </c>
      <c r="G467" s="37"/>
      <c r="H467" s="37"/>
      <c r="I467" s="230"/>
      <c r="J467" s="37"/>
      <c r="K467" s="37"/>
      <c r="L467" s="41"/>
      <c r="M467" s="231"/>
      <c r="N467" s="232"/>
      <c r="O467" s="88"/>
      <c r="P467" s="88"/>
      <c r="Q467" s="88"/>
      <c r="R467" s="88"/>
      <c r="S467" s="88"/>
      <c r="T467" s="89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4" t="s">
        <v>157</v>
      </c>
      <c r="AU467" s="14" t="s">
        <v>89</v>
      </c>
    </row>
    <row r="468" s="2" customFormat="1">
      <c r="A468" s="35"/>
      <c r="B468" s="36"/>
      <c r="C468" s="37"/>
      <c r="D468" s="228" t="s">
        <v>202</v>
      </c>
      <c r="E468" s="37"/>
      <c r="F468" s="235" t="s">
        <v>838</v>
      </c>
      <c r="G468" s="37"/>
      <c r="H468" s="37"/>
      <c r="I468" s="230"/>
      <c r="J468" s="37"/>
      <c r="K468" s="37"/>
      <c r="L468" s="41"/>
      <c r="M468" s="231"/>
      <c r="N468" s="232"/>
      <c r="O468" s="88"/>
      <c r="P468" s="88"/>
      <c r="Q468" s="88"/>
      <c r="R468" s="88"/>
      <c r="S468" s="88"/>
      <c r="T468" s="89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4" t="s">
        <v>202</v>
      </c>
      <c r="AU468" s="14" t="s">
        <v>89</v>
      </c>
    </row>
    <row r="469" s="2" customFormat="1" ht="16.5" customHeight="1">
      <c r="A469" s="35"/>
      <c r="B469" s="36"/>
      <c r="C469" s="215" t="s">
        <v>579</v>
      </c>
      <c r="D469" s="215" t="s">
        <v>151</v>
      </c>
      <c r="E469" s="216" t="s">
        <v>829</v>
      </c>
      <c r="F469" s="217" t="s">
        <v>830</v>
      </c>
      <c r="G469" s="218" t="s">
        <v>280</v>
      </c>
      <c r="H469" s="219">
        <v>1</v>
      </c>
      <c r="I469" s="220"/>
      <c r="J469" s="221">
        <f>ROUND(I469*H469,2)</f>
        <v>0</v>
      </c>
      <c r="K469" s="217" t="s">
        <v>155</v>
      </c>
      <c r="L469" s="41"/>
      <c r="M469" s="222" t="s">
        <v>1</v>
      </c>
      <c r="N469" s="223" t="s">
        <v>44</v>
      </c>
      <c r="O469" s="88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26" t="s">
        <v>199</v>
      </c>
      <c r="AT469" s="226" t="s">
        <v>151</v>
      </c>
      <c r="AU469" s="226" t="s">
        <v>89</v>
      </c>
      <c r="AY469" s="14" t="s">
        <v>149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4" t="s">
        <v>87</v>
      </c>
      <c r="BK469" s="227">
        <f>ROUND(I469*H469,2)</f>
        <v>0</v>
      </c>
      <c r="BL469" s="14" t="s">
        <v>199</v>
      </c>
      <c r="BM469" s="226" t="s">
        <v>839</v>
      </c>
    </row>
    <row r="470" s="2" customFormat="1">
      <c r="A470" s="35"/>
      <c r="B470" s="36"/>
      <c r="C470" s="37"/>
      <c r="D470" s="228" t="s">
        <v>157</v>
      </c>
      <c r="E470" s="37"/>
      <c r="F470" s="229" t="s">
        <v>832</v>
      </c>
      <c r="G470" s="37"/>
      <c r="H470" s="37"/>
      <c r="I470" s="230"/>
      <c r="J470" s="37"/>
      <c r="K470" s="37"/>
      <c r="L470" s="41"/>
      <c r="M470" s="231"/>
      <c r="N470" s="232"/>
      <c r="O470" s="88"/>
      <c r="P470" s="88"/>
      <c r="Q470" s="88"/>
      <c r="R470" s="88"/>
      <c r="S470" s="88"/>
      <c r="T470" s="89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4" t="s">
        <v>157</v>
      </c>
      <c r="AU470" s="14" t="s">
        <v>89</v>
      </c>
    </row>
    <row r="471" s="2" customFormat="1">
      <c r="A471" s="35"/>
      <c r="B471" s="36"/>
      <c r="C471" s="37"/>
      <c r="D471" s="233" t="s">
        <v>159</v>
      </c>
      <c r="E471" s="37"/>
      <c r="F471" s="234" t="s">
        <v>833</v>
      </c>
      <c r="G471" s="37"/>
      <c r="H471" s="37"/>
      <c r="I471" s="230"/>
      <c r="J471" s="37"/>
      <c r="K471" s="37"/>
      <c r="L471" s="41"/>
      <c r="M471" s="231"/>
      <c r="N471" s="232"/>
      <c r="O471" s="88"/>
      <c r="P471" s="88"/>
      <c r="Q471" s="88"/>
      <c r="R471" s="88"/>
      <c r="S471" s="88"/>
      <c r="T471" s="89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4" t="s">
        <v>159</v>
      </c>
      <c r="AU471" s="14" t="s">
        <v>89</v>
      </c>
    </row>
    <row r="472" s="2" customFormat="1" ht="16.5" customHeight="1">
      <c r="A472" s="35"/>
      <c r="B472" s="36"/>
      <c r="C472" s="240" t="s">
        <v>840</v>
      </c>
      <c r="D472" s="240" t="s">
        <v>525</v>
      </c>
      <c r="E472" s="241" t="s">
        <v>841</v>
      </c>
      <c r="F472" s="242" t="s">
        <v>842</v>
      </c>
      <c r="G472" s="243" t="s">
        <v>166</v>
      </c>
      <c r="H472" s="244">
        <v>0.80000000000000004</v>
      </c>
      <c r="I472" s="245"/>
      <c r="J472" s="246">
        <f>ROUND(I472*H472,2)</f>
        <v>0</v>
      </c>
      <c r="K472" s="242" t="s">
        <v>1</v>
      </c>
      <c r="L472" s="247"/>
      <c r="M472" s="248" t="s">
        <v>1</v>
      </c>
      <c r="N472" s="249" t="s">
        <v>44</v>
      </c>
      <c r="O472" s="88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26" t="s">
        <v>169</v>
      </c>
      <c r="AT472" s="226" t="s">
        <v>525</v>
      </c>
      <c r="AU472" s="226" t="s">
        <v>89</v>
      </c>
      <c r="AY472" s="14" t="s">
        <v>149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4" t="s">
        <v>87</v>
      </c>
      <c r="BK472" s="227">
        <f>ROUND(I472*H472,2)</f>
        <v>0</v>
      </c>
      <c r="BL472" s="14" t="s">
        <v>199</v>
      </c>
      <c r="BM472" s="226" t="s">
        <v>843</v>
      </c>
    </row>
    <row r="473" s="2" customFormat="1">
      <c r="A473" s="35"/>
      <c r="B473" s="36"/>
      <c r="C473" s="37"/>
      <c r="D473" s="228" t="s">
        <v>157</v>
      </c>
      <c r="E473" s="37"/>
      <c r="F473" s="229" t="s">
        <v>844</v>
      </c>
      <c r="G473" s="37"/>
      <c r="H473" s="37"/>
      <c r="I473" s="230"/>
      <c r="J473" s="37"/>
      <c r="K473" s="37"/>
      <c r="L473" s="41"/>
      <c r="M473" s="231"/>
      <c r="N473" s="232"/>
      <c r="O473" s="88"/>
      <c r="P473" s="88"/>
      <c r="Q473" s="88"/>
      <c r="R473" s="88"/>
      <c r="S473" s="88"/>
      <c r="T473" s="89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4" t="s">
        <v>157</v>
      </c>
      <c r="AU473" s="14" t="s">
        <v>89</v>
      </c>
    </row>
    <row r="474" s="2" customFormat="1">
      <c r="A474" s="35"/>
      <c r="B474" s="36"/>
      <c r="C474" s="37"/>
      <c r="D474" s="228" t="s">
        <v>202</v>
      </c>
      <c r="E474" s="37"/>
      <c r="F474" s="235" t="s">
        <v>845</v>
      </c>
      <c r="G474" s="37"/>
      <c r="H474" s="37"/>
      <c r="I474" s="230"/>
      <c r="J474" s="37"/>
      <c r="K474" s="37"/>
      <c r="L474" s="41"/>
      <c r="M474" s="231"/>
      <c r="N474" s="232"/>
      <c r="O474" s="88"/>
      <c r="P474" s="88"/>
      <c r="Q474" s="88"/>
      <c r="R474" s="88"/>
      <c r="S474" s="88"/>
      <c r="T474" s="89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4" t="s">
        <v>202</v>
      </c>
      <c r="AU474" s="14" t="s">
        <v>89</v>
      </c>
    </row>
    <row r="475" s="12" customFormat="1" ht="22.8" customHeight="1">
      <c r="A475" s="12"/>
      <c r="B475" s="199"/>
      <c r="C475" s="200"/>
      <c r="D475" s="201" t="s">
        <v>78</v>
      </c>
      <c r="E475" s="213" t="s">
        <v>846</v>
      </c>
      <c r="F475" s="213" t="s">
        <v>847</v>
      </c>
      <c r="G475" s="200"/>
      <c r="H475" s="200"/>
      <c r="I475" s="203"/>
      <c r="J475" s="214">
        <f>BK475</f>
        <v>0</v>
      </c>
      <c r="K475" s="200"/>
      <c r="L475" s="205"/>
      <c r="M475" s="206"/>
      <c r="N475" s="207"/>
      <c r="O475" s="207"/>
      <c r="P475" s="208">
        <f>SUM(P476:P483)</f>
        <v>0</v>
      </c>
      <c r="Q475" s="207"/>
      <c r="R475" s="208">
        <f>SUM(R476:R483)</f>
        <v>0.82473599999999991</v>
      </c>
      <c r="S475" s="207"/>
      <c r="T475" s="209">
        <f>SUM(T476:T483)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10" t="s">
        <v>89</v>
      </c>
      <c r="AT475" s="211" t="s">
        <v>78</v>
      </c>
      <c r="AU475" s="211" t="s">
        <v>87</v>
      </c>
      <c r="AY475" s="210" t="s">
        <v>149</v>
      </c>
      <c r="BK475" s="212">
        <f>SUM(BK476:BK483)</f>
        <v>0</v>
      </c>
    </row>
    <row r="476" s="2" customFormat="1" ht="24.15" customHeight="1">
      <c r="A476" s="35"/>
      <c r="B476" s="36"/>
      <c r="C476" s="215" t="s">
        <v>585</v>
      </c>
      <c r="D476" s="215" t="s">
        <v>151</v>
      </c>
      <c r="E476" s="216" t="s">
        <v>848</v>
      </c>
      <c r="F476" s="217" t="s">
        <v>849</v>
      </c>
      <c r="G476" s="218" t="s">
        <v>166</v>
      </c>
      <c r="H476" s="219">
        <v>30.600000000000001</v>
      </c>
      <c r="I476" s="220"/>
      <c r="J476" s="221">
        <f>ROUND(I476*H476,2)</f>
        <v>0</v>
      </c>
      <c r="K476" s="217" t="s">
        <v>155</v>
      </c>
      <c r="L476" s="41"/>
      <c r="M476" s="222" t="s">
        <v>1</v>
      </c>
      <c r="N476" s="223" t="s">
        <v>44</v>
      </c>
      <c r="O476" s="88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26" t="s">
        <v>199</v>
      </c>
      <c r="AT476" s="226" t="s">
        <v>151</v>
      </c>
      <c r="AU476" s="226" t="s">
        <v>89</v>
      </c>
      <c r="AY476" s="14" t="s">
        <v>149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4" t="s">
        <v>87</v>
      </c>
      <c r="BK476" s="227">
        <f>ROUND(I476*H476,2)</f>
        <v>0</v>
      </c>
      <c r="BL476" s="14" t="s">
        <v>199</v>
      </c>
      <c r="BM476" s="226" t="s">
        <v>850</v>
      </c>
    </row>
    <row r="477" s="2" customFormat="1">
      <c r="A477" s="35"/>
      <c r="B477" s="36"/>
      <c r="C477" s="37"/>
      <c r="D477" s="228" t="s">
        <v>157</v>
      </c>
      <c r="E477" s="37"/>
      <c r="F477" s="229" t="s">
        <v>851</v>
      </c>
      <c r="G477" s="37"/>
      <c r="H477" s="37"/>
      <c r="I477" s="230"/>
      <c r="J477" s="37"/>
      <c r="K477" s="37"/>
      <c r="L477" s="41"/>
      <c r="M477" s="231"/>
      <c r="N477" s="232"/>
      <c r="O477" s="88"/>
      <c r="P477" s="88"/>
      <c r="Q477" s="88"/>
      <c r="R477" s="88"/>
      <c r="S477" s="88"/>
      <c r="T477" s="89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4" t="s">
        <v>157</v>
      </c>
      <c r="AU477" s="14" t="s">
        <v>89</v>
      </c>
    </row>
    <row r="478" s="2" customFormat="1">
      <c r="A478" s="35"/>
      <c r="B478" s="36"/>
      <c r="C478" s="37"/>
      <c r="D478" s="233" t="s">
        <v>159</v>
      </c>
      <c r="E478" s="37"/>
      <c r="F478" s="234" t="s">
        <v>852</v>
      </c>
      <c r="G478" s="37"/>
      <c r="H478" s="37"/>
      <c r="I478" s="230"/>
      <c r="J478" s="37"/>
      <c r="K478" s="37"/>
      <c r="L478" s="41"/>
      <c r="M478" s="231"/>
      <c r="N478" s="232"/>
      <c r="O478" s="88"/>
      <c r="P478" s="88"/>
      <c r="Q478" s="88"/>
      <c r="R478" s="88"/>
      <c r="S478" s="88"/>
      <c r="T478" s="89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4" t="s">
        <v>159</v>
      </c>
      <c r="AU478" s="14" t="s">
        <v>89</v>
      </c>
    </row>
    <row r="479" s="2" customFormat="1" ht="24.15" customHeight="1">
      <c r="A479" s="35"/>
      <c r="B479" s="36"/>
      <c r="C479" s="240" t="s">
        <v>853</v>
      </c>
      <c r="D479" s="240" t="s">
        <v>525</v>
      </c>
      <c r="E479" s="241" t="s">
        <v>854</v>
      </c>
      <c r="F479" s="242" t="s">
        <v>855</v>
      </c>
      <c r="G479" s="243" t="s">
        <v>166</v>
      </c>
      <c r="H479" s="244">
        <v>33.659999999999997</v>
      </c>
      <c r="I479" s="245"/>
      <c r="J479" s="246">
        <f>ROUND(I479*H479,2)</f>
        <v>0</v>
      </c>
      <c r="K479" s="242" t="s">
        <v>155</v>
      </c>
      <c r="L479" s="247"/>
      <c r="M479" s="248" t="s">
        <v>1</v>
      </c>
      <c r="N479" s="249" t="s">
        <v>44</v>
      </c>
      <c r="O479" s="88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26" t="s">
        <v>169</v>
      </c>
      <c r="AT479" s="226" t="s">
        <v>525</v>
      </c>
      <c r="AU479" s="226" t="s">
        <v>89</v>
      </c>
      <c r="AY479" s="14" t="s">
        <v>149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4" t="s">
        <v>87</v>
      </c>
      <c r="BK479" s="227">
        <f>ROUND(I479*H479,2)</f>
        <v>0</v>
      </c>
      <c r="BL479" s="14" t="s">
        <v>199</v>
      </c>
      <c r="BM479" s="226" t="s">
        <v>856</v>
      </c>
    </row>
    <row r="480" s="2" customFormat="1">
      <c r="A480" s="35"/>
      <c r="B480" s="36"/>
      <c r="C480" s="37"/>
      <c r="D480" s="228" t="s">
        <v>157</v>
      </c>
      <c r="E480" s="37"/>
      <c r="F480" s="229" t="s">
        <v>855</v>
      </c>
      <c r="G480" s="37"/>
      <c r="H480" s="37"/>
      <c r="I480" s="230"/>
      <c r="J480" s="37"/>
      <c r="K480" s="37"/>
      <c r="L480" s="41"/>
      <c r="M480" s="231"/>
      <c r="N480" s="232"/>
      <c r="O480" s="88"/>
      <c r="P480" s="88"/>
      <c r="Q480" s="88"/>
      <c r="R480" s="88"/>
      <c r="S480" s="88"/>
      <c r="T480" s="89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4" t="s">
        <v>157</v>
      </c>
      <c r="AU480" s="14" t="s">
        <v>89</v>
      </c>
    </row>
    <row r="481" s="2" customFormat="1" ht="24.15" customHeight="1">
      <c r="A481" s="35"/>
      <c r="B481" s="36"/>
      <c r="C481" s="215" t="s">
        <v>586</v>
      </c>
      <c r="D481" s="215" t="s">
        <v>151</v>
      </c>
      <c r="E481" s="216" t="s">
        <v>857</v>
      </c>
      <c r="F481" s="217" t="s">
        <v>858</v>
      </c>
      <c r="G481" s="218" t="s">
        <v>166</v>
      </c>
      <c r="H481" s="219">
        <v>72.599999999999994</v>
      </c>
      <c r="I481" s="220"/>
      <c r="J481" s="221">
        <f>ROUND(I481*H481,2)</f>
        <v>0</v>
      </c>
      <c r="K481" s="217" t="s">
        <v>155</v>
      </c>
      <c r="L481" s="41"/>
      <c r="M481" s="222" t="s">
        <v>1</v>
      </c>
      <c r="N481" s="223" t="s">
        <v>44</v>
      </c>
      <c r="O481" s="88"/>
      <c r="P481" s="224">
        <f>O481*H481</f>
        <v>0</v>
      </c>
      <c r="Q481" s="224">
        <v>0.01136</v>
      </c>
      <c r="R481" s="224">
        <f>Q481*H481</f>
        <v>0.82473599999999991</v>
      </c>
      <c r="S481" s="224">
        <v>0</v>
      </c>
      <c r="T481" s="225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26" t="s">
        <v>199</v>
      </c>
      <c r="AT481" s="226" t="s">
        <v>151</v>
      </c>
      <c r="AU481" s="226" t="s">
        <v>89</v>
      </c>
      <c r="AY481" s="14" t="s">
        <v>149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4" t="s">
        <v>87</v>
      </c>
      <c r="BK481" s="227">
        <f>ROUND(I481*H481,2)</f>
        <v>0</v>
      </c>
      <c r="BL481" s="14" t="s">
        <v>199</v>
      </c>
      <c r="BM481" s="226" t="s">
        <v>859</v>
      </c>
    </row>
    <row r="482" s="2" customFormat="1">
      <c r="A482" s="35"/>
      <c r="B482" s="36"/>
      <c r="C482" s="37"/>
      <c r="D482" s="228" t="s">
        <v>157</v>
      </c>
      <c r="E482" s="37"/>
      <c r="F482" s="229" t="s">
        <v>860</v>
      </c>
      <c r="G482" s="37"/>
      <c r="H482" s="37"/>
      <c r="I482" s="230"/>
      <c r="J482" s="37"/>
      <c r="K482" s="37"/>
      <c r="L482" s="41"/>
      <c r="M482" s="231"/>
      <c r="N482" s="232"/>
      <c r="O482" s="88"/>
      <c r="P482" s="88"/>
      <c r="Q482" s="88"/>
      <c r="R482" s="88"/>
      <c r="S482" s="88"/>
      <c r="T482" s="89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4" t="s">
        <v>157</v>
      </c>
      <c r="AU482" s="14" t="s">
        <v>89</v>
      </c>
    </row>
    <row r="483" s="2" customFormat="1">
      <c r="A483" s="35"/>
      <c r="B483" s="36"/>
      <c r="C483" s="37"/>
      <c r="D483" s="233" t="s">
        <v>159</v>
      </c>
      <c r="E483" s="37"/>
      <c r="F483" s="234" t="s">
        <v>861</v>
      </c>
      <c r="G483" s="37"/>
      <c r="H483" s="37"/>
      <c r="I483" s="230"/>
      <c r="J483" s="37"/>
      <c r="K483" s="37"/>
      <c r="L483" s="41"/>
      <c r="M483" s="231"/>
      <c r="N483" s="232"/>
      <c r="O483" s="88"/>
      <c r="P483" s="88"/>
      <c r="Q483" s="88"/>
      <c r="R483" s="88"/>
      <c r="S483" s="88"/>
      <c r="T483" s="89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4" t="s">
        <v>159</v>
      </c>
      <c r="AU483" s="14" t="s">
        <v>89</v>
      </c>
    </row>
    <row r="484" s="12" customFormat="1" ht="22.8" customHeight="1">
      <c r="A484" s="12"/>
      <c r="B484" s="199"/>
      <c r="C484" s="200"/>
      <c r="D484" s="201" t="s">
        <v>78</v>
      </c>
      <c r="E484" s="213" t="s">
        <v>287</v>
      </c>
      <c r="F484" s="213" t="s">
        <v>288</v>
      </c>
      <c r="G484" s="200"/>
      <c r="H484" s="200"/>
      <c r="I484" s="203"/>
      <c r="J484" s="214">
        <f>BK484</f>
        <v>0</v>
      </c>
      <c r="K484" s="200"/>
      <c r="L484" s="205"/>
      <c r="M484" s="206"/>
      <c r="N484" s="207"/>
      <c r="O484" s="207"/>
      <c r="P484" s="208">
        <f>SUM(P485:P514)</f>
        <v>0</v>
      </c>
      <c r="Q484" s="207"/>
      <c r="R484" s="208">
        <f>SUM(R485:R514)</f>
        <v>0.083057600000000009</v>
      </c>
      <c r="S484" s="207"/>
      <c r="T484" s="209">
        <f>SUM(T485:T514)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0" t="s">
        <v>89</v>
      </c>
      <c r="AT484" s="211" t="s">
        <v>78</v>
      </c>
      <c r="AU484" s="211" t="s">
        <v>87</v>
      </c>
      <c r="AY484" s="210" t="s">
        <v>149</v>
      </c>
      <c r="BK484" s="212">
        <f>SUM(BK485:BK514)</f>
        <v>0</v>
      </c>
    </row>
    <row r="485" s="2" customFormat="1" ht="24.15" customHeight="1">
      <c r="A485" s="35"/>
      <c r="B485" s="36"/>
      <c r="C485" s="215" t="s">
        <v>862</v>
      </c>
      <c r="D485" s="215" t="s">
        <v>151</v>
      </c>
      <c r="E485" s="216" t="s">
        <v>863</v>
      </c>
      <c r="F485" s="217" t="s">
        <v>864</v>
      </c>
      <c r="G485" s="218" t="s">
        <v>166</v>
      </c>
      <c r="H485" s="219">
        <v>2.5840000000000001</v>
      </c>
      <c r="I485" s="220"/>
      <c r="J485" s="221">
        <f>ROUND(I485*H485,2)</f>
        <v>0</v>
      </c>
      <c r="K485" s="217" t="s">
        <v>155</v>
      </c>
      <c r="L485" s="41"/>
      <c r="M485" s="222" t="s">
        <v>1</v>
      </c>
      <c r="N485" s="223" t="s">
        <v>44</v>
      </c>
      <c r="O485" s="88"/>
      <c r="P485" s="224">
        <f>O485*H485</f>
        <v>0</v>
      </c>
      <c r="Q485" s="224">
        <v>0.012200000000000001</v>
      </c>
      <c r="R485" s="224">
        <f>Q485*H485</f>
        <v>0.031524800000000006</v>
      </c>
      <c r="S485" s="224">
        <v>0</v>
      </c>
      <c r="T485" s="225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26" t="s">
        <v>199</v>
      </c>
      <c r="AT485" s="226" t="s">
        <v>151</v>
      </c>
      <c r="AU485" s="226" t="s">
        <v>89</v>
      </c>
      <c r="AY485" s="14" t="s">
        <v>149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4" t="s">
        <v>87</v>
      </c>
      <c r="BK485" s="227">
        <f>ROUND(I485*H485,2)</f>
        <v>0</v>
      </c>
      <c r="BL485" s="14" t="s">
        <v>199</v>
      </c>
      <c r="BM485" s="226" t="s">
        <v>865</v>
      </c>
    </row>
    <row r="486" s="2" customFormat="1">
      <c r="A486" s="35"/>
      <c r="B486" s="36"/>
      <c r="C486" s="37"/>
      <c r="D486" s="228" t="s">
        <v>157</v>
      </c>
      <c r="E486" s="37"/>
      <c r="F486" s="229" t="s">
        <v>866</v>
      </c>
      <c r="G486" s="37"/>
      <c r="H486" s="37"/>
      <c r="I486" s="230"/>
      <c r="J486" s="37"/>
      <c r="K486" s="37"/>
      <c r="L486" s="41"/>
      <c r="M486" s="231"/>
      <c r="N486" s="232"/>
      <c r="O486" s="88"/>
      <c r="P486" s="88"/>
      <c r="Q486" s="88"/>
      <c r="R486" s="88"/>
      <c r="S486" s="88"/>
      <c r="T486" s="89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4" t="s">
        <v>157</v>
      </c>
      <c r="AU486" s="14" t="s">
        <v>89</v>
      </c>
    </row>
    <row r="487" s="2" customFormat="1">
      <c r="A487" s="35"/>
      <c r="B487" s="36"/>
      <c r="C487" s="37"/>
      <c r="D487" s="233" t="s">
        <v>159</v>
      </c>
      <c r="E487" s="37"/>
      <c r="F487" s="234" t="s">
        <v>867</v>
      </c>
      <c r="G487" s="37"/>
      <c r="H487" s="37"/>
      <c r="I487" s="230"/>
      <c r="J487" s="37"/>
      <c r="K487" s="37"/>
      <c r="L487" s="41"/>
      <c r="M487" s="231"/>
      <c r="N487" s="232"/>
      <c r="O487" s="88"/>
      <c r="P487" s="88"/>
      <c r="Q487" s="88"/>
      <c r="R487" s="88"/>
      <c r="S487" s="88"/>
      <c r="T487" s="89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4" t="s">
        <v>159</v>
      </c>
      <c r="AU487" s="14" t="s">
        <v>89</v>
      </c>
    </row>
    <row r="488" s="2" customFormat="1">
      <c r="A488" s="35"/>
      <c r="B488" s="36"/>
      <c r="C488" s="37"/>
      <c r="D488" s="228" t="s">
        <v>202</v>
      </c>
      <c r="E488" s="37"/>
      <c r="F488" s="235" t="s">
        <v>868</v>
      </c>
      <c r="G488" s="37"/>
      <c r="H488" s="37"/>
      <c r="I488" s="230"/>
      <c r="J488" s="37"/>
      <c r="K488" s="37"/>
      <c r="L488" s="41"/>
      <c r="M488" s="231"/>
      <c r="N488" s="232"/>
      <c r="O488" s="88"/>
      <c r="P488" s="88"/>
      <c r="Q488" s="88"/>
      <c r="R488" s="88"/>
      <c r="S488" s="88"/>
      <c r="T488" s="89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4" t="s">
        <v>202</v>
      </c>
      <c r="AU488" s="14" t="s">
        <v>89</v>
      </c>
    </row>
    <row r="489" s="2" customFormat="1" ht="24.15" customHeight="1">
      <c r="A489" s="35"/>
      <c r="B489" s="36"/>
      <c r="C489" s="215" t="s">
        <v>591</v>
      </c>
      <c r="D489" s="215" t="s">
        <v>151</v>
      </c>
      <c r="E489" s="216" t="s">
        <v>869</v>
      </c>
      <c r="F489" s="217" t="s">
        <v>870</v>
      </c>
      <c r="G489" s="218" t="s">
        <v>166</v>
      </c>
      <c r="H489" s="219">
        <v>35.5</v>
      </c>
      <c r="I489" s="220"/>
      <c r="J489" s="221">
        <f>ROUND(I489*H489,2)</f>
        <v>0</v>
      </c>
      <c r="K489" s="217" t="s">
        <v>1</v>
      </c>
      <c r="L489" s="41"/>
      <c r="M489" s="222" t="s">
        <v>1</v>
      </c>
      <c r="N489" s="223" t="s">
        <v>44</v>
      </c>
      <c r="O489" s="88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26" t="s">
        <v>199</v>
      </c>
      <c r="AT489" s="226" t="s">
        <v>151</v>
      </c>
      <c r="AU489" s="226" t="s">
        <v>89</v>
      </c>
      <c r="AY489" s="14" t="s">
        <v>149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4" t="s">
        <v>87</v>
      </c>
      <c r="BK489" s="227">
        <f>ROUND(I489*H489,2)</f>
        <v>0</v>
      </c>
      <c r="BL489" s="14" t="s">
        <v>199</v>
      </c>
      <c r="BM489" s="226" t="s">
        <v>871</v>
      </c>
    </row>
    <row r="490" s="2" customFormat="1">
      <c r="A490" s="35"/>
      <c r="B490" s="36"/>
      <c r="C490" s="37"/>
      <c r="D490" s="228" t="s">
        <v>157</v>
      </c>
      <c r="E490" s="37"/>
      <c r="F490" s="229" t="s">
        <v>870</v>
      </c>
      <c r="G490" s="37"/>
      <c r="H490" s="37"/>
      <c r="I490" s="230"/>
      <c r="J490" s="37"/>
      <c r="K490" s="37"/>
      <c r="L490" s="41"/>
      <c r="M490" s="231"/>
      <c r="N490" s="232"/>
      <c r="O490" s="88"/>
      <c r="P490" s="88"/>
      <c r="Q490" s="88"/>
      <c r="R490" s="88"/>
      <c r="S490" s="88"/>
      <c r="T490" s="89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4" t="s">
        <v>157</v>
      </c>
      <c r="AU490" s="14" t="s">
        <v>89</v>
      </c>
    </row>
    <row r="491" s="2" customFormat="1" ht="16.5" customHeight="1">
      <c r="A491" s="35"/>
      <c r="B491" s="36"/>
      <c r="C491" s="215" t="s">
        <v>872</v>
      </c>
      <c r="D491" s="215" t="s">
        <v>151</v>
      </c>
      <c r="E491" s="216" t="s">
        <v>873</v>
      </c>
      <c r="F491" s="217" t="s">
        <v>874</v>
      </c>
      <c r="G491" s="218" t="s">
        <v>264</v>
      </c>
      <c r="H491" s="219">
        <v>1.52</v>
      </c>
      <c r="I491" s="220"/>
      <c r="J491" s="221">
        <f>ROUND(I491*H491,2)</f>
        <v>0</v>
      </c>
      <c r="K491" s="217" t="s">
        <v>155</v>
      </c>
      <c r="L491" s="41"/>
      <c r="M491" s="222" t="s">
        <v>1</v>
      </c>
      <c r="N491" s="223" t="s">
        <v>44</v>
      </c>
      <c r="O491" s="88"/>
      <c r="P491" s="224">
        <f>O491*H491</f>
        <v>0</v>
      </c>
      <c r="Q491" s="224">
        <v>0.0066299999999999996</v>
      </c>
      <c r="R491" s="224">
        <f>Q491*H491</f>
        <v>0.010077599999999999</v>
      </c>
      <c r="S491" s="224">
        <v>0</v>
      </c>
      <c r="T491" s="225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26" t="s">
        <v>199</v>
      </c>
      <c r="AT491" s="226" t="s">
        <v>151</v>
      </c>
      <c r="AU491" s="226" t="s">
        <v>89</v>
      </c>
      <c r="AY491" s="14" t="s">
        <v>149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4" t="s">
        <v>87</v>
      </c>
      <c r="BK491" s="227">
        <f>ROUND(I491*H491,2)</f>
        <v>0</v>
      </c>
      <c r="BL491" s="14" t="s">
        <v>199</v>
      </c>
      <c r="BM491" s="226" t="s">
        <v>875</v>
      </c>
    </row>
    <row r="492" s="2" customFormat="1">
      <c r="A492" s="35"/>
      <c r="B492" s="36"/>
      <c r="C492" s="37"/>
      <c r="D492" s="228" t="s">
        <v>157</v>
      </c>
      <c r="E492" s="37"/>
      <c r="F492" s="229" t="s">
        <v>876</v>
      </c>
      <c r="G492" s="37"/>
      <c r="H492" s="37"/>
      <c r="I492" s="230"/>
      <c r="J492" s="37"/>
      <c r="K492" s="37"/>
      <c r="L492" s="41"/>
      <c r="M492" s="231"/>
      <c r="N492" s="232"/>
      <c r="O492" s="88"/>
      <c r="P492" s="88"/>
      <c r="Q492" s="88"/>
      <c r="R492" s="88"/>
      <c r="S492" s="88"/>
      <c r="T492" s="89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4" t="s">
        <v>157</v>
      </c>
      <c r="AU492" s="14" t="s">
        <v>89</v>
      </c>
    </row>
    <row r="493" s="2" customFormat="1">
      <c r="A493" s="35"/>
      <c r="B493" s="36"/>
      <c r="C493" s="37"/>
      <c r="D493" s="233" t="s">
        <v>159</v>
      </c>
      <c r="E493" s="37"/>
      <c r="F493" s="234" t="s">
        <v>877</v>
      </c>
      <c r="G493" s="37"/>
      <c r="H493" s="37"/>
      <c r="I493" s="230"/>
      <c r="J493" s="37"/>
      <c r="K493" s="37"/>
      <c r="L493" s="41"/>
      <c r="M493" s="231"/>
      <c r="N493" s="232"/>
      <c r="O493" s="88"/>
      <c r="P493" s="88"/>
      <c r="Q493" s="88"/>
      <c r="R493" s="88"/>
      <c r="S493" s="88"/>
      <c r="T493" s="89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4" t="s">
        <v>159</v>
      </c>
      <c r="AU493" s="14" t="s">
        <v>89</v>
      </c>
    </row>
    <row r="494" s="2" customFormat="1">
      <c r="A494" s="35"/>
      <c r="B494" s="36"/>
      <c r="C494" s="37"/>
      <c r="D494" s="228" t="s">
        <v>202</v>
      </c>
      <c r="E494" s="37"/>
      <c r="F494" s="235" t="s">
        <v>868</v>
      </c>
      <c r="G494" s="37"/>
      <c r="H494" s="37"/>
      <c r="I494" s="230"/>
      <c r="J494" s="37"/>
      <c r="K494" s="37"/>
      <c r="L494" s="41"/>
      <c r="M494" s="231"/>
      <c r="N494" s="232"/>
      <c r="O494" s="88"/>
      <c r="P494" s="88"/>
      <c r="Q494" s="88"/>
      <c r="R494" s="88"/>
      <c r="S494" s="88"/>
      <c r="T494" s="89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4" t="s">
        <v>202</v>
      </c>
      <c r="AU494" s="14" t="s">
        <v>89</v>
      </c>
    </row>
    <row r="495" s="2" customFormat="1" ht="24.15" customHeight="1">
      <c r="A495" s="35"/>
      <c r="B495" s="36"/>
      <c r="C495" s="215" t="s">
        <v>594</v>
      </c>
      <c r="D495" s="215" t="s">
        <v>151</v>
      </c>
      <c r="E495" s="216" t="s">
        <v>878</v>
      </c>
      <c r="F495" s="217" t="s">
        <v>879</v>
      </c>
      <c r="G495" s="218" t="s">
        <v>264</v>
      </c>
      <c r="H495" s="219">
        <v>1.52</v>
      </c>
      <c r="I495" s="220"/>
      <c r="J495" s="221">
        <f>ROUND(I495*H495,2)</f>
        <v>0</v>
      </c>
      <c r="K495" s="217" t="s">
        <v>155</v>
      </c>
      <c r="L495" s="41"/>
      <c r="M495" s="222" t="s">
        <v>1</v>
      </c>
      <c r="N495" s="223" t="s">
        <v>44</v>
      </c>
      <c r="O495" s="88"/>
      <c r="P495" s="224">
        <f>O495*H495</f>
        <v>0</v>
      </c>
      <c r="Q495" s="224">
        <v>1.0000000000000001E-05</v>
      </c>
      <c r="R495" s="224">
        <f>Q495*H495</f>
        <v>1.5200000000000002E-05</v>
      </c>
      <c r="S495" s="224">
        <v>0</v>
      </c>
      <c r="T495" s="225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26" t="s">
        <v>199</v>
      </c>
      <c r="AT495" s="226" t="s">
        <v>151</v>
      </c>
      <c r="AU495" s="226" t="s">
        <v>89</v>
      </c>
      <c r="AY495" s="14" t="s">
        <v>149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4" t="s">
        <v>87</v>
      </c>
      <c r="BK495" s="227">
        <f>ROUND(I495*H495,2)</f>
        <v>0</v>
      </c>
      <c r="BL495" s="14" t="s">
        <v>199</v>
      </c>
      <c r="BM495" s="226" t="s">
        <v>880</v>
      </c>
    </row>
    <row r="496" s="2" customFormat="1">
      <c r="A496" s="35"/>
      <c r="B496" s="36"/>
      <c r="C496" s="37"/>
      <c r="D496" s="228" t="s">
        <v>157</v>
      </c>
      <c r="E496" s="37"/>
      <c r="F496" s="229" t="s">
        <v>881</v>
      </c>
      <c r="G496" s="37"/>
      <c r="H496" s="37"/>
      <c r="I496" s="230"/>
      <c r="J496" s="37"/>
      <c r="K496" s="37"/>
      <c r="L496" s="41"/>
      <c r="M496" s="231"/>
      <c r="N496" s="232"/>
      <c r="O496" s="88"/>
      <c r="P496" s="88"/>
      <c r="Q496" s="88"/>
      <c r="R496" s="88"/>
      <c r="S496" s="88"/>
      <c r="T496" s="89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4" t="s">
        <v>157</v>
      </c>
      <c r="AU496" s="14" t="s">
        <v>89</v>
      </c>
    </row>
    <row r="497" s="2" customFormat="1">
      <c r="A497" s="35"/>
      <c r="B497" s="36"/>
      <c r="C497" s="37"/>
      <c r="D497" s="233" t="s">
        <v>159</v>
      </c>
      <c r="E497" s="37"/>
      <c r="F497" s="234" t="s">
        <v>882</v>
      </c>
      <c r="G497" s="37"/>
      <c r="H497" s="37"/>
      <c r="I497" s="230"/>
      <c r="J497" s="37"/>
      <c r="K497" s="37"/>
      <c r="L497" s="41"/>
      <c r="M497" s="231"/>
      <c r="N497" s="232"/>
      <c r="O497" s="88"/>
      <c r="P497" s="88"/>
      <c r="Q497" s="88"/>
      <c r="R497" s="88"/>
      <c r="S497" s="88"/>
      <c r="T497" s="89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4" t="s">
        <v>159</v>
      </c>
      <c r="AU497" s="14" t="s">
        <v>89</v>
      </c>
    </row>
    <row r="498" s="2" customFormat="1" ht="24.15" customHeight="1">
      <c r="A498" s="35"/>
      <c r="B498" s="36"/>
      <c r="C498" s="215" t="s">
        <v>883</v>
      </c>
      <c r="D498" s="215" t="s">
        <v>151</v>
      </c>
      <c r="E498" s="216" t="s">
        <v>884</v>
      </c>
      <c r="F498" s="217" t="s">
        <v>885</v>
      </c>
      <c r="G498" s="218" t="s">
        <v>166</v>
      </c>
      <c r="H498" s="219">
        <v>414.39999999999998</v>
      </c>
      <c r="I498" s="220"/>
      <c r="J498" s="221">
        <f>ROUND(I498*H498,2)</f>
        <v>0</v>
      </c>
      <c r="K498" s="217" t="s">
        <v>155</v>
      </c>
      <c r="L498" s="41"/>
      <c r="M498" s="222" t="s">
        <v>1</v>
      </c>
      <c r="N498" s="223" t="s">
        <v>44</v>
      </c>
      <c r="O498" s="88"/>
      <c r="P498" s="224">
        <f>O498*H498</f>
        <v>0</v>
      </c>
      <c r="Q498" s="224">
        <v>0.00010000000000000001</v>
      </c>
      <c r="R498" s="224">
        <f>Q498*H498</f>
        <v>0.041439999999999998</v>
      </c>
      <c r="S498" s="224">
        <v>0</v>
      </c>
      <c r="T498" s="225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26" t="s">
        <v>199</v>
      </c>
      <c r="AT498" s="226" t="s">
        <v>151</v>
      </c>
      <c r="AU498" s="226" t="s">
        <v>89</v>
      </c>
      <c r="AY498" s="14" t="s">
        <v>149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4" t="s">
        <v>87</v>
      </c>
      <c r="BK498" s="227">
        <f>ROUND(I498*H498,2)</f>
        <v>0</v>
      </c>
      <c r="BL498" s="14" t="s">
        <v>199</v>
      </c>
      <c r="BM498" s="226" t="s">
        <v>886</v>
      </c>
    </row>
    <row r="499" s="2" customFormat="1">
      <c r="A499" s="35"/>
      <c r="B499" s="36"/>
      <c r="C499" s="37"/>
      <c r="D499" s="228" t="s">
        <v>157</v>
      </c>
      <c r="E499" s="37"/>
      <c r="F499" s="229" t="s">
        <v>887</v>
      </c>
      <c r="G499" s="37"/>
      <c r="H499" s="37"/>
      <c r="I499" s="230"/>
      <c r="J499" s="37"/>
      <c r="K499" s="37"/>
      <c r="L499" s="41"/>
      <c r="M499" s="231"/>
      <c r="N499" s="232"/>
      <c r="O499" s="88"/>
      <c r="P499" s="88"/>
      <c r="Q499" s="88"/>
      <c r="R499" s="88"/>
      <c r="S499" s="88"/>
      <c r="T499" s="89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14" t="s">
        <v>157</v>
      </c>
      <c r="AU499" s="14" t="s">
        <v>89</v>
      </c>
    </row>
    <row r="500" s="2" customFormat="1">
      <c r="A500" s="35"/>
      <c r="B500" s="36"/>
      <c r="C500" s="37"/>
      <c r="D500" s="233" t="s">
        <v>159</v>
      </c>
      <c r="E500" s="37"/>
      <c r="F500" s="234" t="s">
        <v>888</v>
      </c>
      <c r="G500" s="37"/>
      <c r="H500" s="37"/>
      <c r="I500" s="230"/>
      <c r="J500" s="37"/>
      <c r="K500" s="37"/>
      <c r="L500" s="41"/>
      <c r="M500" s="231"/>
      <c r="N500" s="232"/>
      <c r="O500" s="88"/>
      <c r="P500" s="88"/>
      <c r="Q500" s="88"/>
      <c r="R500" s="88"/>
      <c r="S500" s="88"/>
      <c r="T500" s="89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4" t="s">
        <v>159</v>
      </c>
      <c r="AU500" s="14" t="s">
        <v>89</v>
      </c>
    </row>
    <row r="501" s="2" customFormat="1" ht="37.8" customHeight="1">
      <c r="A501" s="35"/>
      <c r="B501" s="36"/>
      <c r="C501" s="215" t="s">
        <v>601</v>
      </c>
      <c r="D501" s="215" t="s">
        <v>151</v>
      </c>
      <c r="E501" s="216" t="s">
        <v>889</v>
      </c>
      <c r="F501" s="217" t="s">
        <v>890</v>
      </c>
      <c r="G501" s="218" t="s">
        <v>166</v>
      </c>
      <c r="H501" s="219">
        <v>378.89999999999998</v>
      </c>
      <c r="I501" s="220"/>
      <c r="J501" s="221">
        <f>ROUND(I501*H501,2)</f>
        <v>0</v>
      </c>
      <c r="K501" s="217" t="s">
        <v>155</v>
      </c>
      <c r="L501" s="41"/>
      <c r="M501" s="222" t="s">
        <v>1</v>
      </c>
      <c r="N501" s="223" t="s">
        <v>44</v>
      </c>
      <c r="O501" s="88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26" t="s">
        <v>199</v>
      </c>
      <c r="AT501" s="226" t="s">
        <v>151</v>
      </c>
      <c r="AU501" s="226" t="s">
        <v>89</v>
      </c>
      <c r="AY501" s="14" t="s">
        <v>149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4" t="s">
        <v>87</v>
      </c>
      <c r="BK501" s="227">
        <f>ROUND(I501*H501,2)</f>
        <v>0</v>
      </c>
      <c r="BL501" s="14" t="s">
        <v>199</v>
      </c>
      <c r="BM501" s="226" t="s">
        <v>891</v>
      </c>
    </row>
    <row r="502" s="2" customFormat="1">
      <c r="A502" s="35"/>
      <c r="B502" s="36"/>
      <c r="C502" s="37"/>
      <c r="D502" s="228" t="s">
        <v>157</v>
      </c>
      <c r="E502" s="37"/>
      <c r="F502" s="229" t="s">
        <v>892</v>
      </c>
      <c r="G502" s="37"/>
      <c r="H502" s="37"/>
      <c r="I502" s="230"/>
      <c r="J502" s="37"/>
      <c r="K502" s="37"/>
      <c r="L502" s="41"/>
      <c r="M502" s="231"/>
      <c r="N502" s="232"/>
      <c r="O502" s="88"/>
      <c r="P502" s="88"/>
      <c r="Q502" s="88"/>
      <c r="R502" s="88"/>
      <c r="S502" s="88"/>
      <c r="T502" s="89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4" t="s">
        <v>157</v>
      </c>
      <c r="AU502" s="14" t="s">
        <v>89</v>
      </c>
    </row>
    <row r="503" s="2" customFormat="1">
      <c r="A503" s="35"/>
      <c r="B503" s="36"/>
      <c r="C503" s="37"/>
      <c r="D503" s="233" t="s">
        <v>159</v>
      </c>
      <c r="E503" s="37"/>
      <c r="F503" s="234" t="s">
        <v>893</v>
      </c>
      <c r="G503" s="37"/>
      <c r="H503" s="37"/>
      <c r="I503" s="230"/>
      <c r="J503" s="37"/>
      <c r="K503" s="37"/>
      <c r="L503" s="41"/>
      <c r="M503" s="231"/>
      <c r="N503" s="232"/>
      <c r="O503" s="88"/>
      <c r="P503" s="88"/>
      <c r="Q503" s="88"/>
      <c r="R503" s="88"/>
      <c r="S503" s="88"/>
      <c r="T503" s="89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4" t="s">
        <v>159</v>
      </c>
      <c r="AU503" s="14" t="s">
        <v>89</v>
      </c>
    </row>
    <row r="504" s="2" customFormat="1" ht="24.15" customHeight="1">
      <c r="A504" s="35"/>
      <c r="B504" s="36"/>
      <c r="C504" s="240" t="s">
        <v>894</v>
      </c>
      <c r="D504" s="240" t="s">
        <v>525</v>
      </c>
      <c r="E504" s="241" t="s">
        <v>895</v>
      </c>
      <c r="F504" s="242" t="s">
        <v>896</v>
      </c>
      <c r="G504" s="243" t="s">
        <v>166</v>
      </c>
      <c r="H504" s="244">
        <v>397.84500000000003</v>
      </c>
      <c r="I504" s="245"/>
      <c r="J504" s="246">
        <f>ROUND(I504*H504,2)</f>
        <v>0</v>
      </c>
      <c r="K504" s="242" t="s">
        <v>155</v>
      </c>
      <c r="L504" s="247"/>
      <c r="M504" s="248" t="s">
        <v>1</v>
      </c>
      <c r="N504" s="249" t="s">
        <v>44</v>
      </c>
      <c r="O504" s="88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26" t="s">
        <v>169</v>
      </c>
      <c r="AT504" s="226" t="s">
        <v>525</v>
      </c>
      <c r="AU504" s="226" t="s">
        <v>89</v>
      </c>
      <c r="AY504" s="14" t="s">
        <v>149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4" t="s">
        <v>87</v>
      </c>
      <c r="BK504" s="227">
        <f>ROUND(I504*H504,2)</f>
        <v>0</v>
      </c>
      <c r="BL504" s="14" t="s">
        <v>199</v>
      </c>
      <c r="BM504" s="226" t="s">
        <v>897</v>
      </c>
    </row>
    <row r="505" s="2" customFormat="1">
      <c r="A505" s="35"/>
      <c r="B505" s="36"/>
      <c r="C505" s="37"/>
      <c r="D505" s="228" t="s">
        <v>157</v>
      </c>
      <c r="E505" s="37"/>
      <c r="F505" s="229" t="s">
        <v>898</v>
      </c>
      <c r="G505" s="37"/>
      <c r="H505" s="37"/>
      <c r="I505" s="230"/>
      <c r="J505" s="37"/>
      <c r="K505" s="37"/>
      <c r="L505" s="41"/>
      <c r="M505" s="231"/>
      <c r="N505" s="232"/>
      <c r="O505" s="88"/>
      <c r="P505" s="88"/>
      <c r="Q505" s="88"/>
      <c r="R505" s="88"/>
      <c r="S505" s="88"/>
      <c r="T505" s="89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4" t="s">
        <v>157</v>
      </c>
      <c r="AU505" s="14" t="s">
        <v>89</v>
      </c>
    </row>
    <row r="506" s="2" customFormat="1">
      <c r="A506" s="35"/>
      <c r="B506" s="36"/>
      <c r="C506" s="37"/>
      <c r="D506" s="228" t="s">
        <v>202</v>
      </c>
      <c r="E506" s="37"/>
      <c r="F506" s="235" t="s">
        <v>899</v>
      </c>
      <c r="G506" s="37"/>
      <c r="H506" s="37"/>
      <c r="I506" s="230"/>
      <c r="J506" s="37"/>
      <c r="K506" s="37"/>
      <c r="L506" s="41"/>
      <c r="M506" s="231"/>
      <c r="N506" s="232"/>
      <c r="O506" s="88"/>
      <c r="P506" s="88"/>
      <c r="Q506" s="88"/>
      <c r="R506" s="88"/>
      <c r="S506" s="88"/>
      <c r="T506" s="89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4" t="s">
        <v>202</v>
      </c>
      <c r="AU506" s="14" t="s">
        <v>89</v>
      </c>
    </row>
    <row r="507" s="2" customFormat="1" ht="21.75" customHeight="1">
      <c r="A507" s="35"/>
      <c r="B507" s="36"/>
      <c r="C507" s="215" t="s">
        <v>604</v>
      </c>
      <c r="D507" s="215" t="s">
        <v>151</v>
      </c>
      <c r="E507" s="216" t="s">
        <v>900</v>
      </c>
      <c r="F507" s="217" t="s">
        <v>901</v>
      </c>
      <c r="G507" s="218" t="s">
        <v>280</v>
      </c>
      <c r="H507" s="219">
        <v>2</v>
      </c>
      <c r="I507" s="220"/>
      <c r="J507" s="221">
        <f>ROUND(I507*H507,2)</f>
        <v>0</v>
      </c>
      <c r="K507" s="217" t="s">
        <v>155</v>
      </c>
      <c r="L507" s="41"/>
      <c r="M507" s="222" t="s">
        <v>1</v>
      </c>
      <c r="N507" s="223" t="s">
        <v>44</v>
      </c>
      <c r="O507" s="88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26" t="s">
        <v>199</v>
      </c>
      <c r="AT507" s="226" t="s">
        <v>151</v>
      </c>
      <c r="AU507" s="226" t="s">
        <v>89</v>
      </c>
      <c r="AY507" s="14" t="s">
        <v>149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4" t="s">
        <v>87</v>
      </c>
      <c r="BK507" s="227">
        <f>ROUND(I507*H507,2)</f>
        <v>0</v>
      </c>
      <c r="BL507" s="14" t="s">
        <v>199</v>
      </c>
      <c r="BM507" s="226" t="s">
        <v>902</v>
      </c>
    </row>
    <row r="508" s="2" customFormat="1">
      <c r="A508" s="35"/>
      <c r="B508" s="36"/>
      <c r="C508" s="37"/>
      <c r="D508" s="228" t="s">
        <v>157</v>
      </c>
      <c r="E508" s="37"/>
      <c r="F508" s="229" t="s">
        <v>903</v>
      </c>
      <c r="G508" s="37"/>
      <c r="H508" s="37"/>
      <c r="I508" s="230"/>
      <c r="J508" s="37"/>
      <c r="K508" s="37"/>
      <c r="L508" s="41"/>
      <c r="M508" s="231"/>
      <c r="N508" s="232"/>
      <c r="O508" s="88"/>
      <c r="P508" s="88"/>
      <c r="Q508" s="88"/>
      <c r="R508" s="88"/>
      <c r="S508" s="88"/>
      <c r="T508" s="89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4" t="s">
        <v>157</v>
      </c>
      <c r="AU508" s="14" t="s">
        <v>89</v>
      </c>
    </row>
    <row r="509" s="2" customFormat="1">
      <c r="A509" s="35"/>
      <c r="B509" s="36"/>
      <c r="C509" s="37"/>
      <c r="D509" s="233" t="s">
        <v>159</v>
      </c>
      <c r="E509" s="37"/>
      <c r="F509" s="234" t="s">
        <v>904</v>
      </c>
      <c r="G509" s="37"/>
      <c r="H509" s="37"/>
      <c r="I509" s="230"/>
      <c r="J509" s="37"/>
      <c r="K509" s="37"/>
      <c r="L509" s="41"/>
      <c r="M509" s="231"/>
      <c r="N509" s="232"/>
      <c r="O509" s="88"/>
      <c r="P509" s="88"/>
      <c r="Q509" s="88"/>
      <c r="R509" s="88"/>
      <c r="S509" s="88"/>
      <c r="T509" s="89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4" t="s">
        <v>159</v>
      </c>
      <c r="AU509" s="14" t="s">
        <v>89</v>
      </c>
    </row>
    <row r="510" s="2" customFormat="1" ht="21.75" customHeight="1">
      <c r="A510" s="35"/>
      <c r="B510" s="36"/>
      <c r="C510" s="240" t="s">
        <v>905</v>
      </c>
      <c r="D510" s="240" t="s">
        <v>525</v>
      </c>
      <c r="E510" s="241" t="s">
        <v>906</v>
      </c>
      <c r="F510" s="242" t="s">
        <v>907</v>
      </c>
      <c r="G510" s="243" t="s">
        <v>280</v>
      </c>
      <c r="H510" s="244">
        <v>2</v>
      </c>
      <c r="I510" s="245"/>
      <c r="J510" s="246">
        <f>ROUND(I510*H510,2)</f>
        <v>0</v>
      </c>
      <c r="K510" s="242" t="s">
        <v>155</v>
      </c>
      <c r="L510" s="247"/>
      <c r="M510" s="248" t="s">
        <v>1</v>
      </c>
      <c r="N510" s="249" t="s">
        <v>44</v>
      </c>
      <c r="O510" s="88"/>
      <c r="P510" s="224">
        <f>O510*H510</f>
        <v>0</v>
      </c>
      <c r="Q510" s="224">
        <v>0</v>
      </c>
      <c r="R510" s="224">
        <f>Q510*H510</f>
        <v>0</v>
      </c>
      <c r="S510" s="224">
        <v>0</v>
      </c>
      <c r="T510" s="225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26" t="s">
        <v>169</v>
      </c>
      <c r="AT510" s="226" t="s">
        <v>525</v>
      </c>
      <c r="AU510" s="226" t="s">
        <v>89</v>
      </c>
      <c r="AY510" s="14" t="s">
        <v>149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4" t="s">
        <v>87</v>
      </c>
      <c r="BK510" s="227">
        <f>ROUND(I510*H510,2)</f>
        <v>0</v>
      </c>
      <c r="BL510" s="14" t="s">
        <v>199</v>
      </c>
      <c r="BM510" s="226" t="s">
        <v>908</v>
      </c>
    </row>
    <row r="511" s="2" customFormat="1">
      <c r="A511" s="35"/>
      <c r="B511" s="36"/>
      <c r="C511" s="37"/>
      <c r="D511" s="228" t="s">
        <v>157</v>
      </c>
      <c r="E511" s="37"/>
      <c r="F511" s="229" t="s">
        <v>907</v>
      </c>
      <c r="G511" s="37"/>
      <c r="H511" s="37"/>
      <c r="I511" s="230"/>
      <c r="J511" s="37"/>
      <c r="K511" s="37"/>
      <c r="L511" s="41"/>
      <c r="M511" s="231"/>
      <c r="N511" s="232"/>
      <c r="O511" s="88"/>
      <c r="P511" s="88"/>
      <c r="Q511" s="88"/>
      <c r="R511" s="88"/>
      <c r="S511" s="88"/>
      <c r="T511" s="89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4" t="s">
        <v>157</v>
      </c>
      <c r="AU511" s="14" t="s">
        <v>89</v>
      </c>
    </row>
    <row r="512" s="2" customFormat="1" ht="24.15" customHeight="1">
      <c r="A512" s="35"/>
      <c r="B512" s="36"/>
      <c r="C512" s="215" t="s">
        <v>608</v>
      </c>
      <c r="D512" s="215" t="s">
        <v>151</v>
      </c>
      <c r="E512" s="216" t="s">
        <v>909</v>
      </c>
      <c r="F512" s="217" t="s">
        <v>910</v>
      </c>
      <c r="G512" s="218" t="s">
        <v>230</v>
      </c>
      <c r="H512" s="219">
        <v>4.3440000000000003</v>
      </c>
      <c r="I512" s="220"/>
      <c r="J512" s="221">
        <f>ROUND(I512*H512,2)</f>
        <v>0</v>
      </c>
      <c r="K512" s="217" t="s">
        <v>155</v>
      </c>
      <c r="L512" s="41"/>
      <c r="M512" s="222" t="s">
        <v>1</v>
      </c>
      <c r="N512" s="223" t="s">
        <v>44</v>
      </c>
      <c r="O512" s="88"/>
      <c r="P512" s="224">
        <f>O512*H512</f>
        <v>0</v>
      </c>
      <c r="Q512" s="224">
        <v>0</v>
      </c>
      <c r="R512" s="224">
        <f>Q512*H512</f>
        <v>0</v>
      </c>
      <c r="S512" s="224">
        <v>0</v>
      </c>
      <c r="T512" s="225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26" t="s">
        <v>199</v>
      </c>
      <c r="AT512" s="226" t="s">
        <v>151</v>
      </c>
      <c r="AU512" s="226" t="s">
        <v>89</v>
      </c>
      <c r="AY512" s="14" t="s">
        <v>149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4" t="s">
        <v>87</v>
      </c>
      <c r="BK512" s="227">
        <f>ROUND(I512*H512,2)</f>
        <v>0</v>
      </c>
      <c r="BL512" s="14" t="s">
        <v>199</v>
      </c>
      <c r="BM512" s="226" t="s">
        <v>911</v>
      </c>
    </row>
    <row r="513" s="2" customFormat="1">
      <c r="A513" s="35"/>
      <c r="B513" s="36"/>
      <c r="C513" s="37"/>
      <c r="D513" s="228" t="s">
        <v>157</v>
      </c>
      <c r="E513" s="37"/>
      <c r="F513" s="229" t="s">
        <v>912</v>
      </c>
      <c r="G513" s="37"/>
      <c r="H513" s="37"/>
      <c r="I513" s="230"/>
      <c r="J513" s="37"/>
      <c r="K513" s="37"/>
      <c r="L513" s="41"/>
      <c r="M513" s="231"/>
      <c r="N513" s="232"/>
      <c r="O513" s="88"/>
      <c r="P513" s="88"/>
      <c r="Q513" s="88"/>
      <c r="R513" s="88"/>
      <c r="S513" s="88"/>
      <c r="T513" s="89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4" t="s">
        <v>157</v>
      </c>
      <c r="AU513" s="14" t="s">
        <v>89</v>
      </c>
    </row>
    <row r="514" s="2" customFormat="1">
      <c r="A514" s="35"/>
      <c r="B514" s="36"/>
      <c r="C514" s="37"/>
      <c r="D514" s="233" t="s">
        <v>159</v>
      </c>
      <c r="E514" s="37"/>
      <c r="F514" s="234" t="s">
        <v>913</v>
      </c>
      <c r="G514" s="37"/>
      <c r="H514" s="37"/>
      <c r="I514" s="230"/>
      <c r="J514" s="37"/>
      <c r="K514" s="37"/>
      <c r="L514" s="41"/>
      <c r="M514" s="231"/>
      <c r="N514" s="232"/>
      <c r="O514" s="88"/>
      <c r="P514" s="88"/>
      <c r="Q514" s="88"/>
      <c r="R514" s="88"/>
      <c r="S514" s="88"/>
      <c r="T514" s="89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4" t="s">
        <v>159</v>
      </c>
      <c r="AU514" s="14" t="s">
        <v>89</v>
      </c>
    </row>
    <row r="515" s="12" customFormat="1" ht="22.8" customHeight="1">
      <c r="A515" s="12"/>
      <c r="B515" s="199"/>
      <c r="C515" s="200"/>
      <c r="D515" s="201" t="s">
        <v>78</v>
      </c>
      <c r="E515" s="213" t="s">
        <v>294</v>
      </c>
      <c r="F515" s="213" t="s">
        <v>295</v>
      </c>
      <c r="G515" s="200"/>
      <c r="H515" s="200"/>
      <c r="I515" s="203"/>
      <c r="J515" s="214">
        <f>BK515</f>
        <v>0</v>
      </c>
      <c r="K515" s="200"/>
      <c r="L515" s="205"/>
      <c r="M515" s="206"/>
      <c r="N515" s="207"/>
      <c r="O515" s="207"/>
      <c r="P515" s="208">
        <f>SUM(P516:P527)</f>
        <v>0</v>
      </c>
      <c r="Q515" s="207"/>
      <c r="R515" s="208">
        <f>SUM(R516:R527)</f>
        <v>0</v>
      </c>
      <c r="S515" s="207"/>
      <c r="T515" s="209">
        <f>SUM(T516:T527)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10" t="s">
        <v>89</v>
      </c>
      <c r="AT515" s="211" t="s">
        <v>78</v>
      </c>
      <c r="AU515" s="211" t="s">
        <v>87</v>
      </c>
      <c r="AY515" s="210" t="s">
        <v>149</v>
      </c>
      <c r="BK515" s="212">
        <f>SUM(BK516:BK527)</f>
        <v>0</v>
      </c>
    </row>
    <row r="516" s="2" customFormat="1" ht="24.15" customHeight="1">
      <c r="A516" s="35"/>
      <c r="B516" s="36"/>
      <c r="C516" s="215" t="s">
        <v>914</v>
      </c>
      <c r="D516" s="215" t="s">
        <v>151</v>
      </c>
      <c r="E516" s="216" t="s">
        <v>915</v>
      </c>
      <c r="F516" s="217" t="s">
        <v>916</v>
      </c>
      <c r="G516" s="218" t="s">
        <v>264</v>
      </c>
      <c r="H516" s="219">
        <v>8.1600000000000001</v>
      </c>
      <c r="I516" s="220"/>
      <c r="J516" s="221">
        <f>ROUND(I516*H516,2)</f>
        <v>0</v>
      </c>
      <c r="K516" s="217" t="s">
        <v>1</v>
      </c>
      <c r="L516" s="41"/>
      <c r="M516" s="222" t="s">
        <v>1</v>
      </c>
      <c r="N516" s="223" t="s">
        <v>44</v>
      </c>
      <c r="O516" s="88"/>
      <c r="P516" s="224">
        <f>O516*H516</f>
        <v>0</v>
      </c>
      <c r="Q516" s="224">
        <v>0</v>
      </c>
      <c r="R516" s="224">
        <f>Q516*H516</f>
        <v>0</v>
      </c>
      <c r="S516" s="224">
        <v>0</v>
      </c>
      <c r="T516" s="225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26" t="s">
        <v>199</v>
      </c>
      <c r="AT516" s="226" t="s">
        <v>151</v>
      </c>
      <c r="AU516" s="226" t="s">
        <v>89</v>
      </c>
      <c r="AY516" s="14" t="s">
        <v>149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4" t="s">
        <v>87</v>
      </c>
      <c r="BK516" s="227">
        <f>ROUND(I516*H516,2)</f>
        <v>0</v>
      </c>
      <c r="BL516" s="14" t="s">
        <v>199</v>
      </c>
      <c r="BM516" s="226" t="s">
        <v>917</v>
      </c>
    </row>
    <row r="517" s="2" customFormat="1">
      <c r="A517" s="35"/>
      <c r="B517" s="36"/>
      <c r="C517" s="37"/>
      <c r="D517" s="228" t="s">
        <v>157</v>
      </c>
      <c r="E517" s="37"/>
      <c r="F517" s="229" t="s">
        <v>918</v>
      </c>
      <c r="G517" s="37"/>
      <c r="H517" s="37"/>
      <c r="I517" s="230"/>
      <c r="J517" s="37"/>
      <c r="K517" s="37"/>
      <c r="L517" s="41"/>
      <c r="M517" s="231"/>
      <c r="N517" s="232"/>
      <c r="O517" s="88"/>
      <c r="P517" s="88"/>
      <c r="Q517" s="88"/>
      <c r="R517" s="88"/>
      <c r="S517" s="88"/>
      <c r="T517" s="89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4" t="s">
        <v>157</v>
      </c>
      <c r="AU517" s="14" t="s">
        <v>89</v>
      </c>
    </row>
    <row r="518" s="2" customFormat="1">
      <c r="A518" s="35"/>
      <c r="B518" s="36"/>
      <c r="C518" s="37"/>
      <c r="D518" s="228" t="s">
        <v>202</v>
      </c>
      <c r="E518" s="37"/>
      <c r="F518" s="235" t="s">
        <v>919</v>
      </c>
      <c r="G518" s="37"/>
      <c r="H518" s="37"/>
      <c r="I518" s="230"/>
      <c r="J518" s="37"/>
      <c r="K518" s="37"/>
      <c r="L518" s="41"/>
      <c r="M518" s="231"/>
      <c r="N518" s="232"/>
      <c r="O518" s="88"/>
      <c r="P518" s="88"/>
      <c r="Q518" s="88"/>
      <c r="R518" s="88"/>
      <c r="S518" s="88"/>
      <c r="T518" s="89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4" t="s">
        <v>202</v>
      </c>
      <c r="AU518" s="14" t="s">
        <v>89</v>
      </c>
    </row>
    <row r="519" s="2" customFormat="1" ht="24.15" customHeight="1">
      <c r="A519" s="35"/>
      <c r="B519" s="36"/>
      <c r="C519" s="215" t="s">
        <v>611</v>
      </c>
      <c r="D519" s="215" t="s">
        <v>151</v>
      </c>
      <c r="E519" s="216" t="s">
        <v>920</v>
      </c>
      <c r="F519" s="217" t="s">
        <v>921</v>
      </c>
      <c r="G519" s="218" t="s">
        <v>264</v>
      </c>
      <c r="H519" s="219">
        <v>42</v>
      </c>
      <c r="I519" s="220"/>
      <c r="J519" s="221">
        <f>ROUND(I519*H519,2)</f>
        <v>0</v>
      </c>
      <c r="K519" s="217" t="s">
        <v>1</v>
      </c>
      <c r="L519" s="41"/>
      <c r="M519" s="222" t="s">
        <v>1</v>
      </c>
      <c r="N519" s="223" t="s">
        <v>44</v>
      </c>
      <c r="O519" s="88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26" t="s">
        <v>199</v>
      </c>
      <c r="AT519" s="226" t="s">
        <v>151</v>
      </c>
      <c r="AU519" s="226" t="s">
        <v>89</v>
      </c>
      <c r="AY519" s="14" t="s">
        <v>149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4" t="s">
        <v>87</v>
      </c>
      <c r="BK519" s="227">
        <f>ROUND(I519*H519,2)</f>
        <v>0</v>
      </c>
      <c r="BL519" s="14" t="s">
        <v>199</v>
      </c>
      <c r="BM519" s="226" t="s">
        <v>922</v>
      </c>
    </row>
    <row r="520" s="2" customFormat="1">
      <c r="A520" s="35"/>
      <c r="B520" s="36"/>
      <c r="C520" s="37"/>
      <c r="D520" s="228" t="s">
        <v>157</v>
      </c>
      <c r="E520" s="37"/>
      <c r="F520" s="229" t="s">
        <v>923</v>
      </c>
      <c r="G520" s="37"/>
      <c r="H520" s="37"/>
      <c r="I520" s="230"/>
      <c r="J520" s="37"/>
      <c r="K520" s="37"/>
      <c r="L520" s="41"/>
      <c r="M520" s="231"/>
      <c r="N520" s="232"/>
      <c r="O520" s="88"/>
      <c r="P520" s="88"/>
      <c r="Q520" s="88"/>
      <c r="R520" s="88"/>
      <c r="S520" s="88"/>
      <c r="T520" s="89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4" t="s">
        <v>157</v>
      </c>
      <c r="AU520" s="14" t="s">
        <v>89</v>
      </c>
    </row>
    <row r="521" s="2" customFormat="1" ht="16.5" customHeight="1">
      <c r="A521" s="35"/>
      <c r="B521" s="36"/>
      <c r="C521" s="215" t="s">
        <v>924</v>
      </c>
      <c r="D521" s="215" t="s">
        <v>151</v>
      </c>
      <c r="E521" s="216" t="s">
        <v>925</v>
      </c>
      <c r="F521" s="217" t="s">
        <v>926</v>
      </c>
      <c r="G521" s="218" t="s">
        <v>264</v>
      </c>
      <c r="H521" s="219">
        <v>44.954999999999998</v>
      </c>
      <c r="I521" s="220"/>
      <c r="J521" s="221">
        <f>ROUND(I521*H521,2)</f>
        <v>0</v>
      </c>
      <c r="K521" s="217" t="s">
        <v>1</v>
      </c>
      <c r="L521" s="41"/>
      <c r="M521" s="222" t="s">
        <v>1</v>
      </c>
      <c r="N521" s="223" t="s">
        <v>44</v>
      </c>
      <c r="O521" s="88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26" t="s">
        <v>199</v>
      </c>
      <c r="AT521" s="226" t="s">
        <v>151</v>
      </c>
      <c r="AU521" s="226" t="s">
        <v>89</v>
      </c>
      <c r="AY521" s="14" t="s">
        <v>149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4" t="s">
        <v>87</v>
      </c>
      <c r="BK521" s="227">
        <f>ROUND(I521*H521,2)</f>
        <v>0</v>
      </c>
      <c r="BL521" s="14" t="s">
        <v>199</v>
      </c>
      <c r="BM521" s="226" t="s">
        <v>927</v>
      </c>
    </row>
    <row r="522" s="2" customFormat="1">
      <c r="A522" s="35"/>
      <c r="B522" s="36"/>
      <c r="C522" s="37"/>
      <c r="D522" s="228" t="s">
        <v>157</v>
      </c>
      <c r="E522" s="37"/>
      <c r="F522" s="229" t="s">
        <v>926</v>
      </c>
      <c r="G522" s="37"/>
      <c r="H522" s="37"/>
      <c r="I522" s="230"/>
      <c r="J522" s="37"/>
      <c r="K522" s="37"/>
      <c r="L522" s="41"/>
      <c r="M522" s="231"/>
      <c r="N522" s="232"/>
      <c r="O522" s="88"/>
      <c r="P522" s="88"/>
      <c r="Q522" s="88"/>
      <c r="R522" s="88"/>
      <c r="S522" s="88"/>
      <c r="T522" s="89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4" t="s">
        <v>157</v>
      </c>
      <c r="AU522" s="14" t="s">
        <v>89</v>
      </c>
    </row>
    <row r="523" s="2" customFormat="1" ht="24.15" customHeight="1">
      <c r="A523" s="35"/>
      <c r="B523" s="36"/>
      <c r="C523" s="215" t="s">
        <v>615</v>
      </c>
      <c r="D523" s="215" t="s">
        <v>151</v>
      </c>
      <c r="E523" s="216" t="s">
        <v>928</v>
      </c>
      <c r="F523" s="217" t="s">
        <v>929</v>
      </c>
      <c r="G523" s="218" t="s">
        <v>264</v>
      </c>
      <c r="H523" s="219">
        <v>15.225</v>
      </c>
      <c r="I523" s="220"/>
      <c r="J523" s="221">
        <f>ROUND(I523*H523,2)</f>
        <v>0</v>
      </c>
      <c r="K523" s="217" t="s">
        <v>1</v>
      </c>
      <c r="L523" s="41"/>
      <c r="M523" s="222" t="s">
        <v>1</v>
      </c>
      <c r="N523" s="223" t="s">
        <v>44</v>
      </c>
      <c r="O523" s="88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26" t="s">
        <v>199</v>
      </c>
      <c r="AT523" s="226" t="s">
        <v>151</v>
      </c>
      <c r="AU523" s="226" t="s">
        <v>89</v>
      </c>
      <c r="AY523" s="14" t="s">
        <v>149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4" t="s">
        <v>87</v>
      </c>
      <c r="BK523" s="227">
        <f>ROUND(I523*H523,2)</f>
        <v>0</v>
      </c>
      <c r="BL523" s="14" t="s">
        <v>199</v>
      </c>
      <c r="BM523" s="226" t="s">
        <v>930</v>
      </c>
    </row>
    <row r="524" s="2" customFormat="1">
      <c r="A524" s="35"/>
      <c r="B524" s="36"/>
      <c r="C524" s="37"/>
      <c r="D524" s="228" t="s">
        <v>157</v>
      </c>
      <c r="E524" s="37"/>
      <c r="F524" s="229" t="s">
        <v>929</v>
      </c>
      <c r="G524" s="37"/>
      <c r="H524" s="37"/>
      <c r="I524" s="230"/>
      <c r="J524" s="37"/>
      <c r="K524" s="37"/>
      <c r="L524" s="41"/>
      <c r="M524" s="231"/>
      <c r="N524" s="232"/>
      <c r="O524" s="88"/>
      <c r="P524" s="88"/>
      <c r="Q524" s="88"/>
      <c r="R524" s="88"/>
      <c r="S524" s="88"/>
      <c r="T524" s="89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4" t="s">
        <v>157</v>
      </c>
      <c r="AU524" s="14" t="s">
        <v>89</v>
      </c>
    </row>
    <row r="525" s="2" customFormat="1" ht="24.15" customHeight="1">
      <c r="A525" s="35"/>
      <c r="B525" s="36"/>
      <c r="C525" s="215" t="s">
        <v>931</v>
      </c>
      <c r="D525" s="215" t="s">
        <v>151</v>
      </c>
      <c r="E525" s="216" t="s">
        <v>932</v>
      </c>
      <c r="F525" s="217" t="s">
        <v>933</v>
      </c>
      <c r="G525" s="218" t="s">
        <v>230</v>
      </c>
      <c r="H525" s="219">
        <v>0.25600000000000001</v>
      </c>
      <c r="I525" s="220"/>
      <c r="J525" s="221">
        <f>ROUND(I525*H525,2)</f>
        <v>0</v>
      </c>
      <c r="K525" s="217" t="s">
        <v>155</v>
      </c>
      <c r="L525" s="41"/>
      <c r="M525" s="222" t="s">
        <v>1</v>
      </c>
      <c r="N525" s="223" t="s">
        <v>44</v>
      </c>
      <c r="O525" s="88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26" t="s">
        <v>199</v>
      </c>
      <c r="AT525" s="226" t="s">
        <v>151</v>
      </c>
      <c r="AU525" s="226" t="s">
        <v>89</v>
      </c>
      <c r="AY525" s="14" t="s">
        <v>149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4" t="s">
        <v>87</v>
      </c>
      <c r="BK525" s="227">
        <f>ROUND(I525*H525,2)</f>
        <v>0</v>
      </c>
      <c r="BL525" s="14" t="s">
        <v>199</v>
      </c>
      <c r="BM525" s="226" t="s">
        <v>934</v>
      </c>
    </row>
    <row r="526" s="2" customFormat="1">
      <c r="A526" s="35"/>
      <c r="B526" s="36"/>
      <c r="C526" s="37"/>
      <c r="D526" s="228" t="s">
        <v>157</v>
      </c>
      <c r="E526" s="37"/>
      <c r="F526" s="229" t="s">
        <v>935</v>
      </c>
      <c r="G526" s="37"/>
      <c r="H526" s="37"/>
      <c r="I526" s="230"/>
      <c r="J526" s="37"/>
      <c r="K526" s="37"/>
      <c r="L526" s="41"/>
      <c r="M526" s="231"/>
      <c r="N526" s="232"/>
      <c r="O526" s="88"/>
      <c r="P526" s="88"/>
      <c r="Q526" s="88"/>
      <c r="R526" s="88"/>
      <c r="S526" s="88"/>
      <c r="T526" s="89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4" t="s">
        <v>157</v>
      </c>
      <c r="AU526" s="14" t="s">
        <v>89</v>
      </c>
    </row>
    <row r="527" s="2" customFormat="1">
      <c r="A527" s="35"/>
      <c r="B527" s="36"/>
      <c r="C527" s="37"/>
      <c r="D527" s="233" t="s">
        <v>159</v>
      </c>
      <c r="E527" s="37"/>
      <c r="F527" s="234" t="s">
        <v>936</v>
      </c>
      <c r="G527" s="37"/>
      <c r="H527" s="37"/>
      <c r="I527" s="230"/>
      <c r="J527" s="37"/>
      <c r="K527" s="37"/>
      <c r="L527" s="41"/>
      <c r="M527" s="231"/>
      <c r="N527" s="232"/>
      <c r="O527" s="88"/>
      <c r="P527" s="88"/>
      <c r="Q527" s="88"/>
      <c r="R527" s="88"/>
      <c r="S527" s="88"/>
      <c r="T527" s="89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4" t="s">
        <v>159</v>
      </c>
      <c r="AU527" s="14" t="s">
        <v>89</v>
      </c>
    </row>
    <row r="528" s="12" customFormat="1" ht="22.8" customHeight="1">
      <c r="A528" s="12"/>
      <c r="B528" s="199"/>
      <c r="C528" s="200"/>
      <c r="D528" s="201" t="s">
        <v>78</v>
      </c>
      <c r="E528" s="213" t="s">
        <v>937</v>
      </c>
      <c r="F528" s="213" t="s">
        <v>938</v>
      </c>
      <c r="G528" s="200"/>
      <c r="H528" s="200"/>
      <c r="I528" s="203"/>
      <c r="J528" s="214">
        <f>BK528</f>
        <v>0</v>
      </c>
      <c r="K528" s="200"/>
      <c r="L528" s="205"/>
      <c r="M528" s="206"/>
      <c r="N528" s="207"/>
      <c r="O528" s="207"/>
      <c r="P528" s="208">
        <f>SUM(P529:P548)</f>
        <v>0</v>
      </c>
      <c r="Q528" s="207"/>
      <c r="R528" s="208">
        <f>SUM(R529:R548)</f>
        <v>0</v>
      </c>
      <c r="S528" s="207"/>
      <c r="T528" s="209">
        <f>SUM(T529:T548)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10" t="s">
        <v>89</v>
      </c>
      <c r="AT528" s="211" t="s">
        <v>78</v>
      </c>
      <c r="AU528" s="211" t="s">
        <v>87</v>
      </c>
      <c r="AY528" s="210" t="s">
        <v>149</v>
      </c>
      <c r="BK528" s="212">
        <f>SUM(BK529:BK548)</f>
        <v>0</v>
      </c>
    </row>
    <row r="529" s="2" customFormat="1" ht="21.75" customHeight="1">
      <c r="A529" s="35"/>
      <c r="B529" s="36"/>
      <c r="C529" s="215" t="s">
        <v>618</v>
      </c>
      <c r="D529" s="215" t="s">
        <v>151</v>
      </c>
      <c r="E529" s="216" t="s">
        <v>939</v>
      </c>
      <c r="F529" s="217" t="s">
        <v>940</v>
      </c>
      <c r="G529" s="218" t="s">
        <v>280</v>
      </c>
      <c r="H529" s="219">
        <v>1</v>
      </c>
      <c r="I529" s="220"/>
      <c r="J529" s="221">
        <f>ROUND(I529*H529,2)</f>
        <v>0</v>
      </c>
      <c r="K529" s="217" t="s">
        <v>1</v>
      </c>
      <c r="L529" s="41"/>
      <c r="M529" s="222" t="s">
        <v>1</v>
      </c>
      <c r="N529" s="223" t="s">
        <v>44</v>
      </c>
      <c r="O529" s="88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26" t="s">
        <v>199</v>
      </c>
      <c r="AT529" s="226" t="s">
        <v>151</v>
      </c>
      <c r="AU529" s="226" t="s">
        <v>89</v>
      </c>
      <c r="AY529" s="14" t="s">
        <v>149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4" t="s">
        <v>87</v>
      </c>
      <c r="BK529" s="227">
        <f>ROUND(I529*H529,2)</f>
        <v>0</v>
      </c>
      <c r="BL529" s="14" t="s">
        <v>199</v>
      </c>
      <c r="BM529" s="226" t="s">
        <v>941</v>
      </c>
    </row>
    <row r="530" s="2" customFormat="1">
      <c r="A530" s="35"/>
      <c r="B530" s="36"/>
      <c r="C530" s="37"/>
      <c r="D530" s="228" t="s">
        <v>157</v>
      </c>
      <c r="E530" s="37"/>
      <c r="F530" s="229" t="s">
        <v>940</v>
      </c>
      <c r="G530" s="37"/>
      <c r="H530" s="37"/>
      <c r="I530" s="230"/>
      <c r="J530" s="37"/>
      <c r="K530" s="37"/>
      <c r="L530" s="41"/>
      <c r="M530" s="231"/>
      <c r="N530" s="232"/>
      <c r="O530" s="88"/>
      <c r="P530" s="88"/>
      <c r="Q530" s="88"/>
      <c r="R530" s="88"/>
      <c r="S530" s="88"/>
      <c r="T530" s="89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4" t="s">
        <v>157</v>
      </c>
      <c r="AU530" s="14" t="s">
        <v>89</v>
      </c>
    </row>
    <row r="531" s="2" customFormat="1">
      <c r="A531" s="35"/>
      <c r="B531" s="36"/>
      <c r="C531" s="37"/>
      <c r="D531" s="228" t="s">
        <v>202</v>
      </c>
      <c r="E531" s="37"/>
      <c r="F531" s="235" t="s">
        <v>942</v>
      </c>
      <c r="G531" s="37"/>
      <c r="H531" s="37"/>
      <c r="I531" s="230"/>
      <c r="J531" s="37"/>
      <c r="K531" s="37"/>
      <c r="L531" s="41"/>
      <c r="M531" s="231"/>
      <c r="N531" s="232"/>
      <c r="O531" s="88"/>
      <c r="P531" s="88"/>
      <c r="Q531" s="88"/>
      <c r="R531" s="88"/>
      <c r="S531" s="88"/>
      <c r="T531" s="89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T531" s="14" t="s">
        <v>202</v>
      </c>
      <c r="AU531" s="14" t="s">
        <v>89</v>
      </c>
    </row>
    <row r="532" s="2" customFormat="1" ht="16.5" customHeight="1">
      <c r="A532" s="35"/>
      <c r="B532" s="36"/>
      <c r="C532" s="240" t="s">
        <v>943</v>
      </c>
      <c r="D532" s="240" t="s">
        <v>525</v>
      </c>
      <c r="E532" s="241" t="s">
        <v>944</v>
      </c>
      <c r="F532" s="242" t="s">
        <v>945</v>
      </c>
      <c r="G532" s="243" t="s">
        <v>280</v>
      </c>
      <c r="H532" s="244">
        <v>1</v>
      </c>
      <c r="I532" s="245"/>
      <c r="J532" s="246">
        <f>ROUND(I532*H532,2)</f>
        <v>0</v>
      </c>
      <c r="K532" s="242" t="s">
        <v>1</v>
      </c>
      <c r="L532" s="247"/>
      <c r="M532" s="248" t="s">
        <v>1</v>
      </c>
      <c r="N532" s="249" t="s">
        <v>44</v>
      </c>
      <c r="O532" s="88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26" t="s">
        <v>169</v>
      </c>
      <c r="AT532" s="226" t="s">
        <v>525</v>
      </c>
      <c r="AU532" s="226" t="s">
        <v>89</v>
      </c>
      <c r="AY532" s="14" t="s">
        <v>149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4" t="s">
        <v>87</v>
      </c>
      <c r="BK532" s="227">
        <f>ROUND(I532*H532,2)</f>
        <v>0</v>
      </c>
      <c r="BL532" s="14" t="s">
        <v>199</v>
      </c>
      <c r="BM532" s="226" t="s">
        <v>946</v>
      </c>
    </row>
    <row r="533" s="2" customFormat="1">
      <c r="A533" s="35"/>
      <c r="B533" s="36"/>
      <c r="C533" s="37"/>
      <c r="D533" s="228" t="s">
        <v>157</v>
      </c>
      <c r="E533" s="37"/>
      <c r="F533" s="229" t="s">
        <v>945</v>
      </c>
      <c r="G533" s="37"/>
      <c r="H533" s="37"/>
      <c r="I533" s="230"/>
      <c r="J533" s="37"/>
      <c r="K533" s="37"/>
      <c r="L533" s="41"/>
      <c r="M533" s="231"/>
      <c r="N533" s="232"/>
      <c r="O533" s="88"/>
      <c r="P533" s="88"/>
      <c r="Q533" s="88"/>
      <c r="R533" s="88"/>
      <c r="S533" s="88"/>
      <c r="T533" s="89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4" t="s">
        <v>157</v>
      </c>
      <c r="AU533" s="14" t="s">
        <v>89</v>
      </c>
    </row>
    <row r="534" s="2" customFormat="1">
      <c r="A534" s="35"/>
      <c r="B534" s="36"/>
      <c r="C534" s="37"/>
      <c r="D534" s="228" t="s">
        <v>202</v>
      </c>
      <c r="E534" s="37"/>
      <c r="F534" s="235" t="s">
        <v>942</v>
      </c>
      <c r="G534" s="37"/>
      <c r="H534" s="37"/>
      <c r="I534" s="230"/>
      <c r="J534" s="37"/>
      <c r="K534" s="37"/>
      <c r="L534" s="41"/>
      <c r="M534" s="231"/>
      <c r="N534" s="232"/>
      <c r="O534" s="88"/>
      <c r="P534" s="88"/>
      <c r="Q534" s="88"/>
      <c r="R534" s="88"/>
      <c r="S534" s="88"/>
      <c r="T534" s="89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T534" s="14" t="s">
        <v>202</v>
      </c>
      <c r="AU534" s="14" t="s">
        <v>89</v>
      </c>
    </row>
    <row r="535" s="2" customFormat="1" ht="21.75" customHeight="1">
      <c r="A535" s="35"/>
      <c r="B535" s="36"/>
      <c r="C535" s="215" t="s">
        <v>620</v>
      </c>
      <c r="D535" s="215" t="s">
        <v>151</v>
      </c>
      <c r="E535" s="216" t="s">
        <v>947</v>
      </c>
      <c r="F535" s="217" t="s">
        <v>948</v>
      </c>
      <c r="G535" s="218" t="s">
        <v>280</v>
      </c>
      <c r="H535" s="219">
        <v>7</v>
      </c>
      <c r="I535" s="220"/>
      <c r="J535" s="221">
        <f>ROUND(I535*H535,2)</f>
        <v>0</v>
      </c>
      <c r="K535" s="217" t="s">
        <v>1</v>
      </c>
      <c r="L535" s="41"/>
      <c r="M535" s="222" t="s">
        <v>1</v>
      </c>
      <c r="N535" s="223" t="s">
        <v>44</v>
      </c>
      <c r="O535" s="88"/>
      <c r="P535" s="224">
        <f>O535*H535</f>
        <v>0</v>
      </c>
      <c r="Q535" s="224">
        <v>0</v>
      </c>
      <c r="R535" s="224">
        <f>Q535*H535</f>
        <v>0</v>
      </c>
      <c r="S535" s="224">
        <v>0</v>
      </c>
      <c r="T535" s="225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26" t="s">
        <v>199</v>
      </c>
      <c r="AT535" s="226" t="s">
        <v>151</v>
      </c>
      <c r="AU535" s="226" t="s">
        <v>89</v>
      </c>
      <c r="AY535" s="14" t="s">
        <v>149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4" t="s">
        <v>87</v>
      </c>
      <c r="BK535" s="227">
        <f>ROUND(I535*H535,2)</f>
        <v>0</v>
      </c>
      <c r="BL535" s="14" t="s">
        <v>199</v>
      </c>
      <c r="BM535" s="226" t="s">
        <v>949</v>
      </c>
    </row>
    <row r="536" s="2" customFormat="1">
      <c r="A536" s="35"/>
      <c r="B536" s="36"/>
      <c r="C536" s="37"/>
      <c r="D536" s="228" t="s">
        <v>157</v>
      </c>
      <c r="E536" s="37"/>
      <c r="F536" s="229" t="s">
        <v>948</v>
      </c>
      <c r="G536" s="37"/>
      <c r="H536" s="37"/>
      <c r="I536" s="230"/>
      <c r="J536" s="37"/>
      <c r="K536" s="37"/>
      <c r="L536" s="41"/>
      <c r="M536" s="231"/>
      <c r="N536" s="232"/>
      <c r="O536" s="88"/>
      <c r="P536" s="88"/>
      <c r="Q536" s="88"/>
      <c r="R536" s="88"/>
      <c r="S536" s="88"/>
      <c r="T536" s="89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4" t="s">
        <v>157</v>
      </c>
      <c r="AU536" s="14" t="s">
        <v>89</v>
      </c>
    </row>
    <row r="537" s="2" customFormat="1">
      <c r="A537" s="35"/>
      <c r="B537" s="36"/>
      <c r="C537" s="37"/>
      <c r="D537" s="228" t="s">
        <v>202</v>
      </c>
      <c r="E537" s="37"/>
      <c r="F537" s="235" t="s">
        <v>950</v>
      </c>
      <c r="G537" s="37"/>
      <c r="H537" s="37"/>
      <c r="I537" s="230"/>
      <c r="J537" s="37"/>
      <c r="K537" s="37"/>
      <c r="L537" s="41"/>
      <c r="M537" s="231"/>
      <c r="N537" s="232"/>
      <c r="O537" s="88"/>
      <c r="P537" s="88"/>
      <c r="Q537" s="88"/>
      <c r="R537" s="88"/>
      <c r="S537" s="88"/>
      <c r="T537" s="89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4" t="s">
        <v>202</v>
      </c>
      <c r="AU537" s="14" t="s">
        <v>89</v>
      </c>
    </row>
    <row r="538" s="2" customFormat="1" ht="16.5" customHeight="1">
      <c r="A538" s="35"/>
      <c r="B538" s="36"/>
      <c r="C538" s="240" t="s">
        <v>951</v>
      </c>
      <c r="D538" s="240" t="s">
        <v>525</v>
      </c>
      <c r="E538" s="241" t="s">
        <v>952</v>
      </c>
      <c r="F538" s="242" t="s">
        <v>953</v>
      </c>
      <c r="G538" s="243" t="s">
        <v>280</v>
      </c>
      <c r="H538" s="244">
        <v>7</v>
      </c>
      <c r="I538" s="245"/>
      <c r="J538" s="246">
        <f>ROUND(I538*H538,2)</f>
        <v>0</v>
      </c>
      <c r="K538" s="242" t="s">
        <v>155</v>
      </c>
      <c r="L538" s="247"/>
      <c r="M538" s="248" t="s">
        <v>1</v>
      </c>
      <c r="N538" s="249" t="s">
        <v>44</v>
      </c>
      <c r="O538" s="88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26" t="s">
        <v>169</v>
      </c>
      <c r="AT538" s="226" t="s">
        <v>525</v>
      </c>
      <c r="AU538" s="226" t="s">
        <v>89</v>
      </c>
      <c r="AY538" s="14" t="s">
        <v>149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4" t="s">
        <v>87</v>
      </c>
      <c r="BK538" s="227">
        <f>ROUND(I538*H538,2)</f>
        <v>0</v>
      </c>
      <c r="BL538" s="14" t="s">
        <v>199</v>
      </c>
      <c r="BM538" s="226" t="s">
        <v>954</v>
      </c>
    </row>
    <row r="539" s="2" customFormat="1">
      <c r="A539" s="35"/>
      <c r="B539" s="36"/>
      <c r="C539" s="37"/>
      <c r="D539" s="228" t="s">
        <v>157</v>
      </c>
      <c r="E539" s="37"/>
      <c r="F539" s="229" t="s">
        <v>953</v>
      </c>
      <c r="G539" s="37"/>
      <c r="H539" s="37"/>
      <c r="I539" s="230"/>
      <c r="J539" s="37"/>
      <c r="K539" s="37"/>
      <c r="L539" s="41"/>
      <c r="M539" s="231"/>
      <c r="N539" s="232"/>
      <c r="O539" s="88"/>
      <c r="P539" s="88"/>
      <c r="Q539" s="88"/>
      <c r="R539" s="88"/>
      <c r="S539" s="88"/>
      <c r="T539" s="89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4" t="s">
        <v>157</v>
      </c>
      <c r="AU539" s="14" t="s">
        <v>89</v>
      </c>
    </row>
    <row r="540" s="2" customFormat="1">
      <c r="A540" s="35"/>
      <c r="B540" s="36"/>
      <c r="C540" s="37"/>
      <c r="D540" s="228" t="s">
        <v>202</v>
      </c>
      <c r="E540" s="37"/>
      <c r="F540" s="235" t="s">
        <v>950</v>
      </c>
      <c r="G540" s="37"/>
      <c r="H540" s="37"/>
      <c r="I540" s="230"/>
      <c r="J540" s="37"/>
      <c r="K540" s="37"/>
      <c r="L540" s="41"/>
      <c r="M540" s="231"/>
      <c r="N540" s="232"/>
      <c r="O540" s="88"/>
      <c r="P540" s="88"/>
      <c r="Q540" s="88"/>
      <c r="R540" s="88"/>
      <c r="S540" s="88"/>
      <c r="T540" s="89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4" t="s">
        <v>202</v>
      </c>
      <c r="AU540" s="14" t="s">
        <v>89</v>
      </c>
    </row>
    <row r="541" s="2" customFormat="1" ht="33" customHeight="1">
      <c r="A541" s="35"/>
      <c r="B541" s="36"/>
      <c r="C541" s="215" t="s">
        <v>621</v>
      </c>
      <c r="D541" s="215" t="s">
        <v>151</v>
      </c>
      <c r="E541" s="216" t="s">
        <v>955</v>
      </c>
      <c r="F541" s="217" t="s">
        <v>956</v>
      </c>
      <c r="G541" s="218" t="s">
        <v>166</v>
      </c>
      <c r="H541" s="219">
        <v>552.79999999999995</v>
      </c>
      <c r="I541" s="220"/>
      <c r="J541" s="221">
        <f>ROUND(I541*H541,2)</f>
        <v>0</v>
      </c>
      <c r="K541" s="217" t="s">
        <v>155</v>
      </c>
      <c r="L541" s="41"/>
      <c r="M541" s="222" t="s">
        <v>1</v>
      </c>
      <c r="N541" s="223" t="s">
        <v>44</v>
      </c>
      <c r="O541" s="88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26" t="s">
        <v>199</v>
      </c>
      <c r="AT541" s="226" t="s">
        <v>151</v>
      </c>
      <c r="AU541" s="226" t="s">
        <v>89</v>
      </c>
      <c r="AY541" s="14" t="s">
        <v>149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4" t="s">
        <v>87</v>
      </c>
      <c r="BK541" s="227">
        <f>ROUND(I541*H541,2)</f>
        <v>0</v>
      </c>
      <c r="BL541" s="14" t="s">
        <v>199</v>
      </c>
      <c r="BM541" s="226" t="s">
        <v>957</v>
      </c>
    </row>
    <row r="542" s="2" customFormat="1">
      <c r="A542" s="35"/>
      <c r="B542" s="36"/>
      <c r="C542" s="37"/>
      <c r="D542" s="228" t="s">
        <v>157</v>
      </c>
      <c r="E542" s="37"/>
      <c r="F542" s="229" t="s">
        <v>958</v>
      </c>
      <c r="G542" s="37"/>
      <c r="H542" s="37"/>
      <c r="I542" s="230"/>
      <c r="J542" s="37"/>
      <c r="K542" s="37"/>
      <c r="L542" s="41"/>
      <c r="M542" s="231"/>
      <c r="N542" s="232"/>
      <c r="O542" s="88"/>
      <c r="P542" s="88"/>
      <c r="Q542" s="88"/>
      <c r="R542" s="88"/>
      <c r="S542" s="88"/>
      <c r="T542" s="89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T542" s="14" t="s">
        <v>157</v>
      </c>
      <c r="AU542" s="14" t="s">
        <v>89</v>
      </c>
    </row>
    <row r="543" s="2" customFormat="1">
      <c r="A543" s="35"/>
      <c r="B543" s="36"/>
      <c r="C543" s="37"/>
      <c r="D543" s="233" t="s">
        <v>159</v>
      </c>
      <c r="E543" s="37"/>
      <c r="F543" s="234" t="s">
        <v>959</v>
      </c>
      <c r="G543" s="37"/>
      <c r="H543" s="37"/>
      <c r="I543" s="230"/>
      <c r="J543" s="37"/>
      <c r="K543" s="37"/>
      <c r="L543" s="41"/>
      <c r="M543" s="231"/>
      <c r="N543" s="232"/>
      <c r="O543" s="88"/>
      <c r="P543" s="88"/>
      <c r="Q543" s="88"/>
      <c r="R543" s="88"/>
      <c r="S543" s="88"/>
      <c r="T543" s="89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4" t="s">
        <v>159</v>
      </c>
      <c r="AU543" s="14" t="s">
        <v>89</v>
      </c>
    </row>
    <row r="544" s="2" customFormat="1" ht="16.5" customHeight="1">
      <c r="A544" s="35"/>
      <c r="B544" s="36"/>
      <c r="C544" s="240" t="s">
        <v>960</v>
      </c>
      <c r="D544" s="240" t="s">
        <v>525</v>
      </c>
      <c r="E544" s="241" t="s">
        <v>961</v>
      </c>
      <c r="F544" s="242" t="s">
        <v>962</v>
      </c>
      <c r="G544" s="243" t="s">
        <v>166</v>
      </c>
      <c r="H544" s="244">
        <v>608.08000000000004</v>
      </c>
      <c r="I544" s="245"/>
      <c r="J544" s="246">
        <f>ROUND(I544*H544,2)</f>
        <v>0</v>
      </c>
      <c r="K544" s="242" t="s">
        <v>1</v>
      </c>
      <c r="L544" s="247"/>
      <c r="M544" s="248" t="s">
        <v>1</v>
      </c>
      <c r="N544" s="249" t="s">
        <v>44</v>
      </c>
      <c r="O544" s="88"/>
      <c r="P544" s="224">
        <f>O544*H544</f>
        <v>0</v>
      </c>
      <c r="Q544" s="224">
        <v>0</v>
      </c>
      <c r="R544" s="224">
        <f>Q544*H544</f>
        <v>0</v>
      </c>
      <c r="S544" s="224">
        <v>0</v>
      </c>
      <c r="T544" s="225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26" t="s">
        <v>169</v>
      </c>
      <c r="AT544" s="226" t="s">
        <v>525</v>
      </c>
      <c r="AU544" s="226" t="s">
        <v>89</v>
      </c>
      <c r="AY544" s="14" t="s">
        <v>149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4" t="s">
        <v>87</v>
      </c>
      <c r="BK544" s="227">
        <f>ROUND(I544*H544,2)</f>
        <v>0</v>
      </c>
      <c r="BL544" s="14" t="s">
        <v>199</v>
      </c>
      <c r="BM544" s="226" t="s">
        <v>963</v>
      </c>
    </row>
    <row r="545" s="2" customFormat="1">
      <c r="A545" s="35"/>
      <c r="B545" s="36"/>
      <c r="C545" s="37"/>
      <c r="D545" s="228" t="s">
        <v>157</v>
      </c>
      <c r="E545" s="37"/>
      <c r="F545" s="229" t="s">
        <v>964</v>
      </c>
      <c r="G545" s="37"/>
      <c r="H545" s="37"/>
      <c r="I545" s="230"/>
      <c r="J545" s="37"/>
      <c r="K545" s="37"/>
      <c r="L545" s="41"/>
      <c r="M545" s="231"/>
      <c r="N545" s="232"/>
      <c r="O545" s="88"/>
      <c r="P545" s="88"/>
      <c r="Q545" s="88"/>
      <c r="R545" s="88"/>
      <c r="S545" s="88"/>
      <c r="T545" s="89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4" t="s">
        <v>157</v>
      </c>
      <c r="AU545" s="14" t="s">
        <v>89</v>
      </c>
    </row>
    <row r="546" s="2" customFormat="1" ht="24.15" customHeight="1">
      <c r="A546" s="35"/>
      <c r="B546" s="36"/>
      <c r="C546" s="215" t="s">
        <v>625</v>
      </c>
      <c r="D546" s="215" t="s">
        <v>151</v>
      </c>
      <c r="E546" s="216" t="s">
        <v>965</v>
      </c>
      <c r="F546" s="217" t="s">
        <v>966</v>
      </c>
      <c r="G546" s="218" t="s">
        <v>230</v>
      </c>
      <c r="H546" s="219">
        <v>1.7130000000000001</v>
      </c>
      <c r="I546" s="220"/>
      <c r="J546" s="221">
        <f>ROUND(I546*H546,2)</f>
        <v>0</v>
      </c>
      <c r="K546" s="217" t="s">
        <v>155</v>
      </c>
      <c r="L546" s="41"/>
      <c r="M546" s="222" t="s">
        <v>1</v>
      </c>
      <c r="N546" s="223" t="s">
        <v>44</v>
      </c>
      <c r="O546" s="88"/>
      <c r="P546" s="224">
        <f>O546*H546</f>
        <v>0</v>
      </c>
      <c r="Q546" s="224">
        <v>0</v>
      </c>
      <c r="R546" s="224">
        <f>Q546*H546</f>
        <v>0</v>
      </c>
      <c r="S546" s="224">
        <v>0</v>
      </c>
      <c r="T546" s="225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26" t="s">
        <v>199</v>
      </c>
      <c r="AT546" s="226" t="s">
        <v>151</v>
      </c>
      <c r="AU546" s="226" t="s">
        <v>89</v>
      </c>
      <c r="AY546" s="14" t="s">
        <v>149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4" t="s">
        <v>87</v>
      </c>
      <c r="BK546" s="227">
        <f>ROUND(I546*H546,2)</f>
        <v>0</v>
      </c>
      <c r="BL546" s="14" t="s">
        <v>199</v>
      </c>
      <c r="BM546" s="226" t="s">
        <v>967</v>
      </c>
    </row>
    <row r="547" s="2" customFormat="1">
      <c r="A547" s="35"/>
      <c r="B547" s="36"/>
      <c r="C547" s="37"/>
      <c r="D547" s="228" t="s">
        <v>157</v>
      </c>
      <c r="E547" s="37"/>
      <c r="F547" s="229" t="s">
        <v>968</v>
      </c>
      <c r="G547" s="37"/>
      <c r="H547" s="37"/>
      <c r="I547" s="230"/>
      <c r="J547" s="37"/>
      <c r="K547" s="37"/>
      <c r="L547" s="41"/>
      <c r="M547" s="231"/>
      <c r="N547" s="232"/>
      <c r="O547" s="88"/>
      <c r="P547" s="88"/>
      <c r="Q547" s="88"/>
      <c r="R547" s="88"/>
      <c r="S547" s="88"/>
      <c r="T547" s="89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4" t="s">
        <v>157</v>
      </c>
      <c r="AU547" s="14" t="s">
        <v>89</v>
      </c>
    </row>
    <row r="548" s="2" customFormat="1">
      <c r="A548" s="35"/>
      <c r="B548" s="36"/>
      <c r="C548" s="37"/>
      <c r="D548" s="233" t="s">
        <v>159</v>
      </c>
      <c r="E548" s="37"/>
      <c r="F548" s="234" t="s">
        <v>969</v>
      </c>
      <c r="G548" s="37"/>
      <c r="H548" s="37"/>
      <c r="I548" s="230"/>
      <c r="J548" s="37"/>
      <c r="K548" s="37"/>
      <c r="L548" s="41"/>
      <c r="M548" s="231"/>
      <c r="N548" s="232"/>
      <c r="O548" s="88"/>
      <c r="P548" s="88"/>
      <c r="Q548" s="88"/>
      <c r="R548" s="88"/>
      <c r="S548" s="88"/>
      <c r="T548" s="89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T548" s="14" t="s">
        <v>159</v>
      </c>
      <c r="AU548" s="14" t="s">
        <v>89</v>
      </c>
    </row>
    <row r="549" s="12" customFormat="1" ht="22.8" customHeight="1">
      <c r="A549" s="12"/>
      <c r="B549" s="199"/>
      <c r="C549" s="200"/>
      <c r="D549" s="201" t="s">
        <v>78</v>
      </c>
      <c r="E549" s="213" t="s">
        <v>970</v>
      </c>
      <c r="F549" s="213" t="s">
        <v>971</v>
      </c>
      <c r="G549" s="200"/>
      <c r="H549" s="200"/>
      <c r="I549" s="203"/>
      <c r="J549" s="214">
        <f>BK549</f>
        <v>0</v>
      </c>
      <c r="K549" s="200"/>
      <c r="L549" s="205"/>
      <c r="M549" s="206"/>
      <c r="N549" s="207"/>
      <c r="O549" s="207"/>
      <c r="P549" s="208">
        <f>SUM(P550:P606)</f>
        <v>0</v>
      </c>
      <c r="Q549" s="207"/>
      <c r="R549" s="208">
        <f>SUM(R550:R606)</f>
        <v>2.5787244999999999</v>
      </c>
      <c r="S549" s="207"/>
      <c r="T549" s="209">
        <f>SUM(T550:T606)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10" t="s">
        <v>89</v>
      </c>
      <c r="AT549" s="211" t="s">
        <v>78</v>
      </c>
      <c r="AU549" s="211" t="s">
        <v>87</v>
      </c>
      <c r="AY549" s="210" t="s">
        <v>149</v>
      </c>
      <c r="BK549" s="212">
        <f>SUM(BK550:BK606)</f>
        <v>0</v>
      </c>
    </row>
    <row r="550" s="2" customFormat="1" ht="24.15" customHeight="1">
      <c r="A550" s="35"/>
      <c r="B550" s="36"/>
      <c r="C550" s="215" t="s">
        <v>972</v>
      </c>
      <c r="D550" s="215" t="s">
        <v>151</v>
      </c>
      <c r="E550" s="216" t="s">
        <v>973</v>
      </c>
      <c r="F550" s="217" t="s">
        <v>974</v>
      </c>
      <c r="G550" s="218" t="s">
        <v>166</v>
      </c>
      <c r="H550" s="219">
        <v>77.950000000000003</v>
      </c>
      <c r="I550" s="220"/>
      <c r="J550" s="221">
        <f>ROUND(I550*H550,2)</f>
        <v>0</v>
      </c>
      <c r="K550" s="217" t="s">
        <v>155</v>
      </c>
      <c r="L550" s="41"/>
      <c r="M550" s="222" t="s">
        <v>1</v>
      </c>
      <c r="N550" s="223" t="s">
        <v>44</v>
      </c>
      <c r="O550" s="88"/>
      <c r="P550" s="224">
        <f>O550*H550</f>
        <v>0</v>
      </c>
      <c r="Q550" s="224">
        <v>0</v>
      </c>
      <c r="R550" s="224">
        <f>Q550*H550</f>
        <v>0</v>
      </c>
      <c r="S550" s="224">
        <v>0</v>
      </c>
      <c r="T550" s="225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26" t="s">
        <v>199</v>
      </c>
      <c r="AT550" s="226" t="s">
        <v>151</v>
      </c>
      <c r="AU550" s="226" t="s">
        <v>89</v>
      </c>
      <c r="AY550" s="14" t="s">
        <v>149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4" t="s">
        <v>87</v>
      </c>
      <c r="BK550" s="227">
        <f>ROUND(I550*H550,2)</f>
        <v>0</v>
      </c>
      <c r="BL550" s="14" t="s">
        <v>199</v>
      </c>
      <c r="BM550" s="226" t="s">
        <v>975</v>
      </c>
    </row>
    <row r="551" s="2" customFormat="1">
      <c r="A551" s="35"/>
      <c r="B551" s="36"/>
      <c r="C551" s="37"/>
      <c r="D551" s="228" t="s">
        <v>157</v>
      </c>
      <c r="E551" s="37"/>
      <c r="F551" s="229" t="s">
        <v>976</v>
      </c>
      <c r="G551" s="37"/>
      <c r="H551" s="37"/>
      <c r="I551" s="230"/>
      <c r="J551" s="37"/>
      <c r="K551" s="37"/>
      <c r="L551" s="41"/>
      <c r="M551" s="231"/>
      <c r="N551" s="232"/>
      <c r="O551" s="88"/>
      <c r="P551" s="88"/>
      <c r="Q551" s="88"/>
      <c r="R551" s="88"/>
      <c r="S551" s="88"/>
      <c r="T551" s="89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4" t="s">
        <v>157</v>
      </c>
      <c r="AU551" s="14" t="s">
        <v>89</v>
      </c>
    </row>
    <row r="552" s="2" customFormat="1">
      <c r="A552" s="35"/>
      <c r="B552" s="36"/>
      <c r="C552" s="37"/>
      <c r="D552" s="233" t="s">
        <v>159</v>
      </c>
      <c r="E552" s="37"/>
      <c r="F552" s="234" t="s">
        <v>977</v>
      </c>
      <c r="G552" s="37"/>
      <c r="H552" s="37"/>
      <c r="I552" s="230"/>
      <c r="J552" s="37"/>
      <c r="K552" s="37"/>
      <c r="L552" s="41"/>
      <c r="M552" s="231"/>
      <c r="N552" s="232"/>
      <c r="O552" s="88"/>
      <c r="P552" s="88"/>
      <c r="Q552" s="88"/>
      <c r="R552" s="88"/>
      <c r="S552" s="88"/>
      <c r="T552" s="89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4" t="s">
        <v>159</v>
      </c>
      <c r="AU552" s="14" t="s">
        <v>89</v>
      </c>
    </row>
    <row r="553" s="2" customFormat="1">
      <c r="A553" s="35"/>
      <c r="B553" s="36"/>
      <c r="C553" s="37"/>
      <c r="D553" s="228" t="s">
        <v>202</v>
      </c>
      <c r="E553" s="37"/>
      <c r="F553" s="235" t="s">
        <v>978</v>
      </c>
      <c r="G553" s="37"/>
      <c r="H553" s="37"/>
      <c r="I553" s="230"/>
      <c r="J553" s="37"/>
      <c r="K553" s="37"/>
      <c r="L553" s="41"/>
      <c r="M553" s="231"/>
      <c r="N553" s="232"/>
      <c r="O553" s="88"/>
      <c r="P553" s="88"/>
      <c r="Q553" s="88"/>
      <c r="R553" s="88"/>
      <c r="S553" s="88"/>
      <c r="T553" s="89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4" t="s">
        <v>202</v>
      </c>
      <c r="AU553" s="14" t="s">
        <v>89</v>
      </c>
    </row>
    <row r="554" s="2" customFormat="1" ht="24.15" customHeight="1">
      <c r="A554" s="35"/>
      <c r="B554" s="36"/>
      <c r="C554" s="240" t="s">
        <v>630</v>
      </c>
      <c r="D554" s="240" t="s">
        <v>525</v>
      </c>
      <c r="E554" s="241" t="s">
        <v>979</v>
      </c>
      <c r="F554" s="242" t="s">
        <v>980</v>
      </c>
      <c r="G554" s="243" t="s">
        <v>166</v>
      </c>
      <c r="H554" s="244">
        <v>77.950000000000003</v>
      </c>
      <c r="I554" s="245"/>
      <c r="J554" s="246">
        <f>ROUND(I554*H554,2)</f>
        <v>0</v>
      </c>
      <c r="K554" s="242" t="s">
        <v>528</v>
      </c>
      <c r="L554" s="247"/>
      <c r="M554" s="248" t="s">
        <v>1</v>
      </c>
      <c r="N554" s="249" t="s">
        <v>44</v>
      </c>
      <c r="O554" s="88"/>
      <c r="P554" s="224">
        <f>O554*H554</f>
        <v>0</v>
      </c>
      <c r="Q554" s="224">
        <v>0.02639</v>
      </c>
      <c r="R554" s="224">
        <f>Q554*H554</f>
        <v>2.0571005000000002</v>
      </c>
      <c r="S554" s="224">
        <v>0</v>
      </c>
      <c r="T554" s="225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26" t="s">
        <v>169</v>
      </c>
      <c r="AT554" s="226" t="s">
        <v>525</v>
      </c>
      <c r="AU554" s="226" t="s">
        <v>89</v>
      </c>
      <c r="AY554" s="14" t="s">
        <v>149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4" t="s">
        <v>87</v>
      </c>
      <c r="BK554" s="227">
        <f>ROUND(I554*H554,2)</f>
        <v>0</v>
      </c>
      <c r="BL554" s="14" t="s">
        <v>199</v>
      </c>
      <c r="BM554" s="226" t="s">
        <v>981</v>
      </c>
    </row>
    <row r="555" s="2" customFormat="1">
      <c r="A555" s="35"/>
      <c r="B555" s="36"/>
      <c r="C555" s="37"/>
      <c r="D555" s="228" t="s">
        <v>157</v>
      </c>
      <c r="E555" s="37"/>
      <c r="F555" s="229" t="s">
        <v>982</v>
      </c>
      <c r="G555" s="37"/>
      <c r="H555" s="37"/>
      <c r="I555" s="230"/>
      <c r="J555" s="37"/>
      <c r="K555" s="37"/>
      <c r="L555" s="41"/>
      <c r="M555" s="231"/>
      <c r="N555" s="232"/>
      <c r="O555" s="88"/>
      <c r="P555" s="88"/>
      <c r="Q555" s="88"/>
      <c r="R555" s="88"/>
      <c r="S555" s="88"/>
      <c r="T555" s="89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4" t="s">
        <v>157</v>
      </c>
      <c r="AU555" s="14" t="s">
        <v>89</v>
      </c>
    </row>
    <row r="556" s="2" customFormat="1">
      <c r="A556" s="35"/>
      <c r="B556" s="36"/>
      <c r="C556" s="37"/>
      <c r="D556" s="228" t="s">
        <v>202</v>
      </c>
      <c r="E556" s="37"/>
      <c r="F556" s="235" t="s">
        <v>978</v>
      </c>
      <c r="G556" s="37"/>
      <c r="H556" s="37"/>
      <c r="I556" s="230"/>
      <c r="J556" s="37"/>
      <c r="K556" s="37"/>
      <c r="L556" s="41"/>
      <c r="M556" s="231"/>
      <c r="N556" s="232"/>
      <c r="O556" s="88"/>
      <c r="P556" s="88"/>
      <c r="Q556" s="88"/>
      <c r="R556" s="88"/>
      <c r="S556" s="88"/>
      <c r="T556" s="89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T556" s="14" t="s">
        <v>202</v>
      </c>
      <c r="AU556" s="14" t="s">
        <v>89</v>
      </c>
    </row>
    <row r="557" s="2" customFormat="1" ht="24.15" customHeight="1">
      <c r="A557" s="35"/>
      <c r="B557" s="36"/>
      <c r="C557" s="215" t="s">
        <v>983</v>
      </c>
      <c r="D557" s="215" t="s">
        <v>151</v>
      </c>
      <c r="E557" s="216" t="s">
        <v>984</v>
      </c>
      <c r="F557" s="217" t="s">
        <v>985</v>
      </c>
      <c r="G557" s="218" t="s">
        <v>166</v>
      </c>
      <c r="H557" s="219">
        <v>9.1500000000000004</v>
      </c>
      <c r="I557" s="220"/>
      <c r="J557" s="221">
        <f>ROUND(I557*H557,2)</f>
        <v>0</v>
      </c>
      <c r="K557" s="217" t="s">
        <v>155</v>
      </c>
      <c r="L557" s="41"/>
      <c r="M557" s="222" t="s">
        <v>1</v>
      </c>
      <c r="N557" s="223" t="s">
        <v>44</v>
      </c>
      <c r="O557" s="88"/>
      <c r="P557" s="224">
        <f>O557*H557</f>
        <v>0</v>
      </c>
      <c r="Q557" s="224">
        <v>0</v>
      </c>
      <c r="R557" s="224">
        <f>Q557*H557</f>
        <v>0</v>
      </c>
      <c r="S557" s="224">
        <v>0</v>
      </c>
      <c r="T557" s="225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26" t="s">
        <v>199</v>
      </c>
      <c r="AT557" s="226" t="s">
        <v>151</v>
      </c>
      <c r="AU557" s="226" t="s">
        <v>89</v>
      </c>
      <c r="AY557" s="14" t="s">
        <v>149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4" t="s">
        <v>87</v>
      </c>
      <c r="BK557" s="227">
        <f>ROUND(I557*H557,2)</f>
        <v>0</v>
      </c>
      <c r="BL557" s="14" t="s">
        <v>199</v>
      </c>
      <c r="BM557" s="226" t="s">
        <v>986</v>
      </c>
    </row>
    <row r="558" s="2" customFormat="1">
      <c r="A558" s="35"/>
      <c r="B558" s="36"/>
      <c r="C558" s="37"/>
      <c r="D558" s="228" t="s">
        <v>157</v>
      </c>
      <c r="E558" s="37"/>
      <c r="F558" s="229" t="s">
        <v>987</v>
      </c>
      <c r="G558" s="37"/>
      <c r="H558" s="37"/>
      <c r="I558" s="230"/>
      <c r="J558" s="37"/>
      <c r="K558" s="37"/>
      <c r="L558" s="41"/>
      <c r="M558" s="231"/>
      <c r="N558" s="232"/>
      <c r="O558" s="88"/>
      <c r="P558" s="88"/>
      <c r="Q558" s="88"/>
      <c r="R558" s="88"/>
      <c r="S558" s="88"/>
      <c r="T558" s="89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T558" s="14" t="s">
        <v>157</v>
      </c>
      <c r="AU558" s="14" t="s">
        <v>89</v>
      </c>
    </row>
    <row r="559" s="2" customFormat="1">
      <c r="A559" s="35"/>
      <c r="B559" s="36"/>
      <c r="C559" s="37"/>
      <c r="D559" s="233" t="s">
        <v>159</v>
      </c>
      <c r="E559" s="37"/>
      <c r="F559" s="234" t="s">
        <v>988</v>
      </c>
      <c r="G559" s="37"/>
      <c r="H559" s="37"/>
      <c r="I559" s="230"/>
      <c r="J559" s="37"/>
      <c r="K559" s="37"/>
      <c r="L559" s="41"/>
      <c r="M559" s="231"/>
      <c r="N559" s="232"/>
      <c r="O559" s="88"/>
      <c r="P559" s="88"/>
      <c r="Q559" s="88"/>
      <c r="R559" s="88"/>
      <c r="S559" s="88"/>
      <c r="T559" s="89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4" t="s">
        <v>159</v>
      </c>
      <c r="AU559" s="14" t="s">
        <v>89</v>
      </c>
    </row>
    <row r="560" s="2" customFormat="1">
      <c r="A560" s="35"/>
      <c r="B560" s="36"/>
      <c r="C560" s="37"/>
      <c r="D560" s="228" t="s">
        <v>202</v>
      </c>
      <c r="E560" s="37"/>
      <c r="F560" s="235" t="s">
        <v>989</v>
      </c>
      <c r="G560" s="37"/>
      <c r="H560" s="37"/>
      <c r="I560" s="230"/>
      <c r="J560" s="37"/>
      <c r="K560" s="37"/>
      <c r="L560" s="41"/>
      <c r="M560" s="231"/>
      <c r="N560" s="232"/>
      <c r="O560" s="88"/>
      <c r="P560" s="88"/>
      <c r="Q560" s="88"/>
      <c r="R560" s="88"/>
      <c r="S560" s="88"/>
      <c r="T560" s="89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4" t="s">
        <v>202</v>
      </c>
      <c r="AU560" s="14" t="s">
        <v>89</v>
      </c>
    </row>
    <row r="561" s="2" customFormat="1" ht="24.15" customHeight="1">
      <c r="A561" s="35"/>
      <c r="B561" s="36"/>
      <c r="C561" s="240" t="s">
        <v>637</v>
      </c>
      <c r="D561" s="240" t="s">
        <v>525</v>
      </c>
      <c r="E561" s="241" t="s">
        <v>990</v>
      </c>
      <c r="F561" s="242" t="s">
        <v>991</v>
      </c>
      <c r="G561" s="243" t="s">
        <v>166</v>
      </c>
      <c r="H561" s="244">
        <v>9.1500000000000004</v>
      </c>
      <c r="I561" s="245"/>
      <c r="J561" s="246">
        <f>ROUND(I561*H561,2)</f>
        <v>0</v>
      </c>
      <c r="K561" s="242" t="s">
        <v>528</v>
      </c>
      <c r="L561" s="247"/>
      <c r="M561" s="248" t="s">
        <v>1</v>
      </c>
      <c r="N561" s="249" t="s">
        <v>44</v>
      </c>
      <c r="O561" s="88"/>
      <c r="P561" s="224">
        <f>O561*H561</f>
        <v>0</v>
      </c>
      <c r="Q561" s="224">
        <v>0.03056</v>
      </c>
      <c r="R561" s="224">
        <f>Q561*H561</f>
        <v>0.27962400000000004</v>
      </c>
      <c r="S561" s="224">
        <v>0</v>
      </c>
      <c r="T561" s="225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26" t="s">
        <v>169</v>
      </c>
      <c r="AT561" s="226" t="s">
        <v>525</v>
      </c>
      <c r="AU561" s="226" t="s">
        <v>89</v>
      </c>
      <c r="AY561" s="14" t="s">
        <v>149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4" t="s">
        <v>87</v>
      </c>
      <c r="BK561" s="227">
        <f>ROUND(I561*H561,2)</f>
        <v>0</v>
      </c>
      <c r="BL561" s="14" t="s">
        <v>199</v>
      </c>
      <c r="BM561" s="226" t="s">
        <v>992</v>
      </c>
    </row>
    <row r="562" s="2" customFormat="1">
      <c r="A562" s="35"/>
      <c r="B562" s="36"/>
      <c r="C562" s="37"/>
      <c r="D562" s="228" t="s">
        <v>157</v>
      </c>
      <c r="E562" s="37"/>
      <c r="F562" s="229" t="s">
        <v>993</v>
      </c>
      <c r="G562" s="37"/>
      <c r="H562" s="37"/>
      <c r="I562" s="230"/>
      <c r="J562" s="37"/>
      <c r="K562" s="37"/>
      <c r="L562" s="41"/>
      <c r="M562" s="231"/>
      <c r="N562" s="232"/>
      <c r="O562" s="88"/>
      <c r="P562" s="88"/>
      <c r="Q562" s="88"/>
      <c r="R562" s="88"/>
      <c r="S562" s="88"/>
      <c r="T562" s="89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4" t="s">
        <v>157</v>
      </c>
      <c r="AU562" s="14" t="s">
        <v>89</v>
      </c>
    </row>
    <row r="563" s="2" customFormat="1">
      <c r="A563" s="35"/>
      <c r="B563" s="36"/>
      <c r="C563" s="37"/>
      <c r="D563" s="228" t="s">
        <v>202</v>
      </c>
      <c r="E563" s="37"/>
      <c r="F563" s="235" t="s">
        <v>989</v>
      </c>
      <c r="G563" s="37"/>
      <c r="H563" s="37"/>
      <c r="I563" s="230"/>
      <c r="J563" s="37"/>
      <c r="K563" s="37"/>
      <c r="L563" s="41"/>
      <c r="M563" s="231"/>
      <c r="N563" s="232"/>
      <c r="O563" s="88"/>
      <c r="P563" s="88"/>
      <c r="Q563" s="88"/>
      <c r="R563" s="88"/>
      <c r="S563" s="88"/>
      <c r="T563" s="89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T563" s="14" t="s">
        <v>202</v>
      </c>
      <c r="AU563" s="14" t="s">
        <v>89</v>
      </c>
    </row>
    <row r="564" s="2" customFormat="1" ht="24.15" customHeight="1">
      <c r="A564" s="35"/>
      <c r="B564" s="36"/>
      <c r="C564" s="215" t="s">
        <v>994</v>
      </c>
      <c r="D564" s="215" t="s">
        <v>151</v>
      </c>
      <c r="E564" s="216" t="s">
        <v>995</v>
      </c>
      <c r="F564" s="217" t="s">
        <v>996</v>
      </c>
      <c r="G564" s="218" t="s">
        <v>280</v>
      </c>
      <c r="H564" s="219">
        <v>4</v>
      </c>
      <c r="I564" s="220"/>
      <c r="J564" s="221">
        <f>ROUND(I564*H564,2)</f>
        <v>0</v>
      </c>
      <c r="K564" s="217" t="s">
        <v>155</v>
      </c>
      <c r="L564" s="41"/>
      <c r="M564" s="222" t="s">
        <v>1</v>
      </c>
      <c r="N564" s="223" t="s">
        <v>44</v>
      </c>
      <c r="O564" s="88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26" t="s">
        <v>199</v>
      </c>
      <c r="AT564" s="226" t="s">
        <v>151</v>
      </c>
      <c r="AU564" s="226" t="s">
        <v>89</v>
      </c>
      <c r="AY564" s="14" t="s">
        <v>149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4" t="s">
        <v>87</v>
      </c>
      <c r="BK564" s="227">
        <f>ROUND(I564*H564,2)</f>
        <v>0</v>
      </c>
      <c r="BL564" s="14" t="s">
        <v>199</v>
      </c>
      <c r="BM564" s="226" t="s">
        <v>997</v>
      </c>
    </row>
    <row r="565" s="2" customFormat="1">
      <c r="A565" s="35"/>
      <c r="B565" s="36"/>
      <c r="C565" s="37"/>
      <c r="D565" s="228" t="s">
        <v>157</v>
      </c>
      <c r="E565" s="37"/>
      <c r="F565" s="229" t="s">
        <v>998</v>
      </c>
      <c r="G565" s="37"/>
      <c r="H565" s="37"/>
      <c r="I565" s="230"/>
      <c r="J565" s="37"/>
      <c r="K565" s="37"/>
      <c r="L565" s="41"/>
      <c r="M565" s="231"/>
      <c r="N565" s="232"/>
      <c r="O565" s="88"/>
      <c r="P565" s="88"/>
      <c r="Q565" s="88"/>
      <c r="R565" s="88"/>
      <c r="S565" s="88"/>
      <c r="T565" s="89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4" t="s">
        <v>157</v>
      </c>
      <c r="AU565" s="14" t="s">
        <v>89</v>
      </c>
    </row>
    <row r="566" s="2" customFormat="1">
      <c r="A566" s="35"/>
      <c r="B566" s="36"/>
      <c r="C566" s="37"/>
      <c r="D566" s="233" t="s">
        <v>159</v>
      </c>
      <c r="E566" s="37"/>
      <c r="F566" s="234" t="s">
        <v>999</v>
      </c>
      <c r="G566" s="37"/>
      <c r="H566" s="37"/>
      <c r="I566" s="230"/>
      <c r="J566" s="37"/>
      <c r="K566" s="37"/>
      <c r="L566" s="41"/>
      <c r="M566" s="231"/>
      <c r="N566" s="232"/>
      <c r="O566" s="88"/>
      <c r="P566" s="88"/>
      <c r="Q566" s="88"/>
      <c r="R566" s="88"/>
      <c r="S566" s="88"/>
      <c r="T566" s="89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T566" s="14" t="s">
        <v>159</v>
      </c>
      <c r="AU566" s="14" t="s">
        <v>89</v>
      </c>
    </row>
    <row r="567" s="2" customFormat="1">
      <c r="A567" s="35"/>
      <c r="B567" s="36"/>
      <c r="C567" s="37"/>
      <c r="D567" s="228" t="s">
        <v>202</v>
      </c>
      <c r="E567" s="37"/>
      <c r="F567" s="235" t="s">
        <v>1000</v>
      </c>
      <c r="G567" s="37"/>
      <c r="H567" s="37"/>
      <c r="I567" s="230"/>
      <c r="J567" s="37"/>
      <c r="K567" s="37"/>
      <c r="L567" s="41"/>
      <c r="M567" s="231"/>
      <c r="N567" s="232"/>
      <c r="O567" s="88"/>
      <c r="P567" s="88"/>
      <c r="Q567" s="88"/>
      <c r="R567" s="88"/>
      <c r="S567" s="88"/>
      <c r="T567" s="89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4" t="s">
        <v>202</v>
      </c>
      <c r="AU567" s="14" t="s">
        <v>89</v>
      </c>
    </row>
    <row r="568" s="2" customFormat="1" ht="24.15" customHeight="1">
      <c r="A568" s="35"/>
      <c r="B568" s="36"/>
      <c r="C568" s="240" t="s">
        <v>641</v>
      </c>
      <c r="D568" s="240" t="s">
        <v>525</v>
      </c>
      <c r="E568" s="241" t="s">
        <v>1001</v>
      </c>
      <c r="F568" s="242" t="s">
        <v>1002</v>
      </c>
      <c r="G568" s="243" t="s">
        <v>280</v>
      </c>
      <c r="H568" s="244">
        <v>4</v>
      </c>
      <c r="I568" s="245"/>
      <c r="J568" s="246">
        <f>ROUND(I568*H568,2)</f>
        <v>0</v>
      </c>
      <c r="K568" s="242" t="s">
        <v>1</v>
      </c>
      <c r="L568" s="247"/>
      <c r="M568" s="248" t="s">
        <v>1</v>
      </c>
      <c r="N568" s="249" t="s">
        <v>44</v>
      </c>
      <c r="O568" s="88"/>
      <c r="P568" s="224">
        <f>O568*H568</f>
        <v>0</v>
      </c>
      <c r="Q568" s="224">
        <v>0.016</v>
      </c>
      <c r="R568" s="224">
        <f>Q568*H568</f>
        <v>0.064000000000000001</v>
      </c>
      <c r="S568" s="224">
        <v>0</v>
      </c>
      <c r="T568" s="225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26" t="s">
        <v>169</v>
      </c>
      <c r="AT568" s="226" t="s">
        <v>525</v>
      </c>
      <c r="AU568" s="226" t="s">
        <v>89</v>
      </c>
      <c r="AY568" s="14" t="s">
        <v>149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4" t="s">
        <v>87</v>
      </c>
      <c r="BK568" s="227">
        <f>ROUND(I568*H568,2)</f>
        <v>0</v>
      </c>
      <c r="BL568" s="14" t="s">
        <v>199</v>
      </c>
      <c r="BM568" s="226" t="s">
        <v>1003</v>
      </c>
    </row>
    <row r="569" s="2" customFormat="1">
      <c r="A569" s="35"/>
      <c r="B569" s="36"/>
      <c r="C569" s="37"/>
      <c r="D569" s="228" t="s">
        <v>157</v>
      </c>
      <c r="E569" s="37"/>
      <c r="F569" s="229" t="s">
        <v>1002</v>
      </c>
      <c r="G569" s="37"/>
      <c r="H569" s="37"/>
      <c r="I569" s="230"/>
      <c r="J569" s="37"/>
      <c r="K569" s="37"/>
      <c r="L569" s="41"/>
      <c r="M569" s="231"/>
      <c r="N569" s="232"/>
      <c r="O569" s="88"/>
      <c r="P569" s="88"/>
      <c r="Q569" s="88"/>
      <c r="R569" s="88"/>
      <c r="S569" s="88"/>
      <c r="T569" s="89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4" t="s">
        <v>157</v>
      </c>
      <c r="AU569" s="14" t="s">
        <v>89</v>
      </c>
    </row>
    <row r="570" s="2" customFormat="1">
      <c r="A570" s="35"/>
      <c r="B570" s="36"/>
      <c r="C570" s="37"/>
      <c r="D570" s="228" t="s">
        <v>202</v>
      </c>
      <c r="E570" s="37"/>
      <c r="F570" s="235" t="s">
        <v>1000</v>
      </c>
      <c r="G570" s="37"/>
      <c r="H570" s="37"/>
      <c r="I570" s="230"/>
      <c r="J570" s="37"/>
      <c r="K570" s="37"/>
      <c r="L570" s="41"/>
      <c r="M570" s="231"/>
      <c r="N570" s="232"/>
      <c r="O570" s="88"/>
      <c r="P570" s="88"/>
      <c r="Q570" s="88"/>
      <c r="R570" s="88"/>
      <c r="S570" s="88"/>
      <c r="T570" s="89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4" t="s">
        <v>202</v>
      </c>
      <c r="AU570" s="14" t="s">
        <v>89</v>
      </c>
    </row>
    <row r="571" s="2" customFormat="1" ht="24.15" customHeight="1">
      <c r="A571" s="35"/>
      <c r="B571" s="36"/>
      <c r="C571" s="215" t="s">
        <v>1004</v>
      </c>
      <c r="D571" s="215" t="s">
        <v>151</v>
      </c>
      <c r="E571" s="216" t="s">
        <v>995</v>
      </c>
      <c r="F571" s="217" t="s">
        <v>996</v>
      </c>
      <c r="G571" s="218" t="s">
        <v>280</v>
      </c>
      <c r="H571" s="219">
        <v>4</v>
      </c>
      <c r="I571" s="220"/>
      <c r="J571" s="221">
        <f>ROUND(I571*H571,2)</f>
        <v>0</v>
      </c>
      <c r="K571" s="217" t="s">
        <v>155</v>
      </c>
      <c r="L571" s="41"/>
      <c r="M571" s="222" t="s">
        <v>1</v>
      </c>
      <c r="N571" s="223" t="s">
        <v>44</v>
      </c>
      <c r="O571" s="88"/>
      <c r="P571" s="224">
        <f>O571*H571</f>
        <v>0</v>
      </c>
      <c r="Q571" s="224">
        <v>0</v>
      </c>
      <c r="R571" s="224">
        <f>Q571*H571</f>
        <v>0</v>
      </c>
      <c r="S571" s="224">
        <v>0</v>
      </c>
      <c r="T571" s="225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26" t="s">
        <v>199</v>
      </c>
      <c r="AT571" s="226" t="s">
        <v>151</v>
      </c>
      <c r="AU571" s="226" t="s">
        <v>89</v>
      </c>
      <c r="AY571" s="14" t="s">
        <v>149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4" t="s">
        <v>87</v>
      </c>
      <c r="BK571" s="227">
        <f>ROUND(I571*H571,2)</f>
        <v>0</v>
      </c>
      <c r="BL571" s="14" t="s">
        <v>199</v>
      </c>
      <c r="BM571" s="226" t="s">
        <v>1005</v>
      </c>
    </row>
    <row r="572" s="2" customFormat="1">
      <c r="A572" s="35"/>
      <c r="B572" s="36"/>
      <c r="C572" s="37"/>
      <c r="D572" s="228" t="s">
        <v>157</v>
      </c>
      <c r="E572" s="37"/>
      <c r="F572" s="229" t="s">
        <v>998</v>
      </c>
      <c r="G572" s="37"/>
      <c r="H572" s="37"/>
      <c r="I572" s="230"/>
      <c r="J572" s="37"/>
      <c r="K572" s="37"/>
      <c r="L572" s="41"/>
      <c r="M572" s="231"/>
      <c r="N572" s="232"/>
      <c r="O572" s="88"/>
      <c r="P572" s="88"/>
      <c r="Q572" s="88"/>
      <c r="R572" s="88"/>
      <c r="S572" s="88"/>
      <c r="T572" s="89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4" t="s">
        <v>157</v>
      </c>
      <c r="AU572" s="14" t="s">
        <v>89</v>
      </c>
    </row>
    <row r="573" s="2" customFormat="1">
      <c r="A573" s="35"/>
      <c r="B573" s="36"/>
      <c r="C573" s="37"/>
      <c r="D573" s="233" t="s">
        <v>159</v>
      </c>
      <c r="E573" s="37"/>
      <c r="F573" s="234" t="s">
        <v>999</v>
      </c>
      <c r="G573" s="37"/>
      <c r="H573" s="37"/>
      <c r="I573" s="230"/>
      <c r="J573" s="37"/>
      <c r="K573" s="37"/>
      <c r="L573" s="41"/>
      <c r="M573" s="231"/>
      <c r="N573" s="232"/>
      <c r="O573" s="88"/>
      <c r="P573" s="88"/>
      <c r="Q573" s="88"/>
      <c r="R573" s="88"/>
      <c r="S573" s="88"/>
      <c r="T573" s="89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4" t="s">
        <v>159</v>
      </c>
      <c r="AU573" s="14" t="s">
        <v>89</v>
      </c>
    </row>
    <row r="574" s="2" customFormat="1">
      <c r="A574" s="35"/>
      <c r="B574" s="36"/>
      <c r="C574" s="37"/>
      <c r="D574" s="228" t="s">
        <v>202</v>
      </c>
      <c r="E574" s="37"/>
      <c r="F574" s="235" t="s">
        <v>1006</v>
      </c>
      <c r="G574" s="37"/>
      <c r="H574" s="37"/>
      <c r="I574" s="230"/>
      <c r="J574" s="37"/>
      <c r="K574" s="37"/>
      <c r="L574" s="41"/>
      <c r="M574" s="231"/>
      <c r="N574" s="232"/>
      <c r="O574" s="88"/>
      <c r="P574" s="88"/>
      <c r="Q574" s="88"/>
      <c r="R574" s="88"/>
      <c r="S574" s="88"/>
      <c r="T574" s="89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T574" s="14" t="s">
        <v>202</v>
      </c>
      <c r="AU574" s="14" t="s">
        <v>89</v>
      </c>
    </row>
    <row r="575" s="2" customFormat="1" ht="24.15" customHeight="1">
      <c r="A575" s="35"/>
      <c r="B575" s="36"/>
      <c r="C575" s="240" t="s">
        <v>647</v>
      </c>
      <c r="D575" s="240" t="s">
        <v>525</v>
      </c>
      <c r="E575" s="241" t="s">
        <v>1007</v>
      </c>
      <c r="F575" s="242" t="s">
        <v>1008</v>
      </c>
      <c r="G575" s="243" t="s">
        <v>280</v>
      </c>
      <c r="H575" s="244">
        <v>4</v>
      </c>
      <c r="I575" s="245"/>
      <c r="J575" s="246">
        <f>ROUND(I575*H575,2)</f>
        <v>0</v>
      </c>
      <c r="K575" s="242" t="s">
        <v>1</v>
      </c>
      <c r="L575" s="247"/>
      <c r="M575" s="248" t="s">
        <v>1</v>
      </c>
      <c r="N575" s="249" t="s">
        <v>44</v>
      </c>
      <c r="O575" s="88"/>
      <c r="P575" s="224">
        <f>O575*H575</f>
        <v>0</v>
      </c>
      <c r="Q575" s="224">
        <v>0.014500000000000001</v>
      </c>
      <c r="R575" s="224">
        <f>Q575*H575</f>
        <v>0.058000000000000003</v>
      </c>
      <c r="S575" s="224">
        <v>0</v>
      </c>
      <c r="T575" s="225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26" t="s">
        <v>169</v>
      </c>
      <c r="AT575" s="226" t="s">
        <v>525</v>
      </c>
      <c r="AU575" s="226" t="s">
        <v>89</v>
      </c>
      <c r="AY575" s="14" t="s">
        <v>149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4" t="s">
        <v>87</v>
      </c>
      <c r="BK575" s="227">
        <f>ROUND(I575*H575,2)</f>
        <v>0</v>
      </c>
      <c r="BL575" s="14" t="s">
        <v>199</v>
      </c>
      <c r="BM575" s="226" t="s">
        <v>1009</v>
      </c>
    </row>
    <row r="576" s="2" customFormat="1">
      <c r="A576" s="35"/>
      <c r="B576" s="36"/>
      <c r="C576" s="37"/>
      <c r="D576" s="228" t="s">
        <v>157</v>
      </c>
      <c r="E576" s="37"/>
      <c r="F576" s="229" t="s">
        <v>1008</v>
      </c>
      <c r="G576" s="37"/>
      <c r="H576" s="37"/>
      <c r="I576" s="230"/>
      <c r="J576" s="37"/>
      <c r="K576" s="37"/>
      <c r="L576" s="41"/>
      <c r="M576" s="231"/>
      <c r="N576" s="232"/>
      <c r="O576" s="88"/>
      <c r="P576" s="88"/>
      <c r="Q576" s="88"/>
      <c r="R576" s="88"/>
      <c r="S576" s="88"/>
      <c r="T576" s="89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14" t="s">
        <v>157</v>
      </c>
      <c r="AU576" s="14" t="s">
        <v>89</v>
      </c>
    </row>
    <row r="577" s="2" customFormat="1">
      <c r="A577" s="35"/>
      <c r="B577" s="36"/>
      <c r="C577" s="37"/>
      <c r="D577" s="228" t="s">
        <v>202</v>
      </c>
      <c r="E577" s="37"/>
      <c r="F577" s="235" t="s">
        <v>1006</v>
      </c>
      <c r="G577" s="37"/>
      <c r="H577" s="37"/>
      <c r="I577" s="230"/>
      <c r="J577" s="37"/>
      <c r="K577" s="37"/>
      <c r="L577" s="41"/>
      <c r="M577" s="231"/>
      <c r="N577" s="232"/>
      <c r="O577" s="88"/>
      <c r="P577" s="88"/>
      <c r="Q577" s="88"/>
      <c r="R577" s="88"/>
      <c r="S577" s="88"/>
      <c r="T577" s="89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4" t="s">
        <v>202</v>
      </c>
      <c r="AU577" s="14" t="s">
        <v>89</v>
      </c>
    </row>
    <row r="578" s="2" customFormat="1" ht="24.15" customHeight="1">
      <c r="A578" s="35"/>
      <c r="B578" s="36"/>
      <c r="C578" s="215" t="s">
        <v>1010</v>
      </c>
      <c r="D578" s="215" t="s">
        <v>151</v>
      </c>
      <c r="E578" s="216" t="s">
        <v>995</v>
      </c>
      <c r="F578" s="217" t="s">
        <v>996</v>
      </c>
      <c r="G578" s="218" t="s">
        <v>280</v>
      </c>
      <c r="H578" s="219">
        <v>1</v>
      </c>
      <c r="I578" s="220"/>
      <c r="J578" s="221">
        <f>ROUND(I578*H578,2)</f>
        <v>0</v>
      </c>
      <c r="K578" s="217" t="s">
        <v>155</v>
      </c>
      <c r="L578" s="41"/>
      <c r="M578" s="222" t="s">
        <v>1</v>
      </c>
      <c r="N578" s="223" t="s">
        <v>44</v>
      </c>
      <c r="O578" s="88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26" t="s">
        <v>199</v>
      </c>
      <c r="AT578" s="226" t="s">
        <v>151</v>
      </c>
      <c r="AU578" s="226" t="s">
        <v>89</v>
      </c>
      <c r="AY578" s="14" t="s">
        <v>149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4" t="s">
        <v>87</v>
      </c>
      <c r="BK578" s="227">
        <f>ROUND(I578*H578,2)</f>
        <v>0</v>
      </c>
      <c r="BL578" s="14" t="s">
        <v>199</v>
      </c>
      <c r="BM578" s="226" t="s">
        <v>1011</v>
      </c>
    </row>
    <row r="579" s="2" customFormat="1">
      <c r="A579" s="35"/>
      <c r="B579" s="36"/>
      <c r="C579" s="37"/>
      <c r="D579" s="228" t="s">
        <v>157</v>
      </c>
      <c r="E579" s="37"/>
      <c r="F579" s="229" t="s">
        <v>998</v>
      </c>
      <c r="G579" s="37"/>
      <c r="H579" s="37"/>
      <c r="I579" s="230"/>
      <c r="J579" s="37"/>
      <c r="K579" s="37"/>
      <c r="L579" s="41"/>
      <c r="M579" s="231"/>
      <c r="N579" s="232"/>
      <c r="O579" s="88"/>
      <c r="P579" s="88"/>
      <c r="Q579" s="88"/>
      <c r="R579" s="88"/>
      <c r="S579" s="88"/>
      <c r="T579" s="89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T579" s="14" t="s">
        <v>157</v>
      </c>
      <c r="AU579" s="14" t="s">
        <v>89</v>
      </c>
    </row>
    <row r="580" s="2" customFormat="1">
      <c r="A580" s="35"/>
      <c r="B580" s="36"/>
      <c r="C580" s="37"/>
      <c r="D580" s="233" t="s">
        <v>159</v>
      </c>
      <c r="E580" s="37"/>
      <c r="F580" s="234" t="s">
        <v>999</v>
      </c>
      <c r="G580" s="37"/>
      <c r="H580" s="37"/>
      <c r="I580" s="230"/>
      <c r="J580" s="37"/>
      <c r="K580" s="37"/>
      <c r="L580" s="41"/>
      <c r="M580" s="231"/>
      <c r="N580" s="232"/>
      <c r="O580" s="88"/>
      <c r="P580" s="88"/>
      <c r="Q580" s="88"/>
      <c r="R580" s="88"/>
      <c r="S580" s="88"/>
      <c r="T580" s="89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T580" s="14" t="s">
        <v>159</v>
      </c>
      <c r="AU580" s="14" t="s">
        <v>89</v>
      </c>
    </row>
    <row r="581" s="2" customFormat="1">
      <c r="A581" s="35"/>
      <c r="B581" s="36"/>
      <c r="C581" s="37"/>
      <c r="D581" s="228" t="s">
        <v>202</v>
      </c>
      <c r="E581" s="37"/>
      <c r="F581" s="235" t="s">
        <v>1012</v>
      </c>
      <c r="G581" s="37"/>
      <c r="H581" s="37"/>
      <c r="I581" s="230"/>
      <c r="J581" s="37"/>
      <c r="K581" s="37"/>
      <c r="L581" s="41"/>
      <c r="M581" s="231"/>
      <c r="N581" s="232"/>
      <c r="O581" s="88"/>
      <c r="P581" s="88"/>
      <c r="Q581" s="88"/>
      <c r="R581" s="88"/>
      <c r="S581" s="88"/>
      <c r="T581" s="89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T581" s="14" t="s">
        <v>202</v>
      </c>
      <c r="AU581" s="14" t="s">
        <v>89</v>
      </c>
    </row>
    <row r="582" s="2" customFormat="1" ht="24.15" customHeight="1">
      <c r="A582" s="35"/>
      <c r="B582" s="36"/>
      <c r="C582" s="240" t="s">
        <v>652</v>
      </c>
      <c r="D582" s="240" t="s">
        <v>525</v>
      </c>
      <c r="E582" s="241" t="s">
        <v>1001</v>
      </c>
      <c r="F582" s="242" t="s">
        <v>1002</v>
      </c>
      <c r="G582" s="243" t="s">
        <v>280</v>
      </c>
      <c r="H582" s="244">
        <v>1</v>
      </c>
      <c r="I582" s="245"/>
      <c r="J582" s="246">
        <f>ROUND(I582*H582,2)</f>
        <v>0</v>
      </c>
      <c r="K582" s="242" t="s">
        <v>1</v>
      </c>
      <c r="L582" s="247"/>
      <c r="M582" s="248" t="s">
        <v>1</v>
      </c>
      <c r="N582" s="249" t="s">
        <v>44</v>
      </c>
      <c r="O582" s="88"/>
      <c r="P582" s="224">
        <f>O582*H582</f>
        <v>0</v>
      </c>
      <c r="Q582" s="224">
        <v>0.016</v>
      </c>
      <c r="R582" s="224">
        <f>Q582*H582</f>
        <v>0.016</v>
      </c>
      <c r="S582" s="224">
        <v>0</v>
      </c>
      <c r="T582" s="225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226" t="s">
        <v>169</v>
      </c>
      <c r="AT582" s="226" t="s">
        <v>525</v>
      </c>
      <c r="AU582" s="226" t="s">
        <v>89</v>
      </c>
      <c r="AY582" s="14" t="s">
        <v>149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4" t="s">
        <v>87</v>
      </c>
      <c r="BK582" s="227">
        <f>ROUND(I582*H582,2)</f>
        <v>0</v>
      </c>
      <c r="BL582" s="14" t="s">
        <v>199</v>
      </c>
      <c r="BM582" s="226" t="s">
        <v>1013</v>
      </c>
    </row>
    <row r="583" s="2" customFormat="1">
      <c r="A583" s="35"/>
      <c r="B583" s="36"/>
      <c r="C583" s="37"/>
      <c r="D583" s="228" t="s">
        <v>157</v>
      </c>
      <c r="E583" s="37"/>
      <c r="F583" s="229" t="s">
        <v>1002</v>
      </c>
      <c r="G583" s="37"/>
      <c r="H583" s="37"/>
      <c r="I583" s="230"/>
      <c r="J583" s="37"/>
      <c r="K583" s="37"/>
      <c r="L583" s="41"/>
      <c r="M583" s="231"/>
      <c r="N583" s="232"/>
      <c r="O583" s="88"/>
      <c r="P583" s="88"/>
      <c r="Q583" s="88"/>
      <c r="R583" s="88"/>
      <c r="S583" s="88"/>
      <c r="T583" s="89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T583" s="14" t="s">
        <v>157</v>
      </c>
      <c r="AU583" s="14" t="s">
        <v>89</v>
      </c>
    </row>
    <row r="584" s="2" customFormat="1">
      <c r="A584" s="35"/>
      <c r="B584" s="36"/>
      <c r="C584" s="37"/>
      <c r="D584" s="228" t="s">
        <v>202</v>
      </c>
      <c r="E584" s="37"/>
      <c r="F584" s="235" t="s">
        <v>1012</v>
      </c>
      <c r="G584" s="37"/>
      <c r="H584" s="37"/>
      <c r="I584" s="230"/>
      <c r="J584" s="37"/>
      <c r="K584" s="37"/>
      <c r="L584" s="41"/>
      <c r="M584" s="231"/>
      <c r="N584" s="232"/>
      <c r="O584" s="88"/>
      <c r="P584" s="88"/>
      <c r="Q584" s="88"/>
      <c r="R584" s="88"/>
      <c r="S584" s="88"/>
      <c r="T584" s="89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4" t="s">
        <v>202</v>
      </c>
      <c r="AU584" s="14" t="s">
        <v>89</v>
      </c>
    </row>
    <row r="585" s="2" customFormat="1" ht="24.15" customHeight="1">
      <c r="A585" s="35"/>
      <c r="B585" s="36"/>
      <c r="C585" s="215" t="s">
        <v>1014</v>
      </c>
      <c r="D585" s="215" t="s">
        <v>151</v>
      </c>
      <c r="E585" s="216" t="s">
        <v>1015</v>
      </c>
      <c r="F585" s="217" t="s">
        <v>1016</v>
      </c>
      <c r="G585" s="218" t="s">
        <v>280</v>
      </c>
      <c r="H585" s="219">
        <v>2</v>
      </c>
      <c r="I585" s="220"/>
      <c r="J585" s="221">
        <f>ROUND(I585*H585,2)</f>
        <v>0</v>
      </c>
      <c r="K585" s="217" t="s">
        <v>155</v>
      </c>
      <c r="L585" s="41"/>
      <c r="M585" s="222" t="s">
        <v>1</v>
      </c>
      <c r="N585" s="223" t="s">
        <v>44</v>
      </c>
      <c r="O585" s="88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26" t="s">
        <v>199</v>
      </c>
      <c r="AT585" s="226" t="s">
        <v>151</v>
      </c>
      <c r="AU585" s="226" t="s">
        <v>89</v>
      </c>
      <c r="AY585" s="14" t="s">
        <v>149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4" t="s">
        <v>87</v>
      </c>
      <c r="BK585" s="227">
        <f>ROUND(I585*H585,2)</f>
        <v>0</v>
      </c>
      <c r="BL585" s="14" t="s">
        <v>199</v>
      </c>
      <c r="BM585" s="226" t="s">
        <v>1017</v>
      </c>
    </row>
    <row r="586" s="2" customFormat="1">
      <c r="A586" s="35"/>
      <c r="B586" s="36"/>
      <c r="C586" s="37"/>
      <c r="D586" s="228" t="s">
        <v>157</v>
      </c>
      <c r="E586" s="37"/>
      <c r="F586" s="229" t="s">
        <v>1018</v>
      </c>
      <c r="G586" s="37"/>
      <c r="H586" s="37"/>
      <c r="I586" s="230"/>
      <c r="J586" s="37"/>
      <c r="K586" s="37"/>
      <c r="L586" s="41"/>
      <c r="M586" s="231"/>
      <c r="N586" s="232"/>
      <c r="O586" s="88"/>
      <c r="P586" s="88"/>
      <c r="Q586" s="88"/>
      <c r="R586" s="88"/>
      <c r="S586" s="88"/>
      <c r="T586" s="89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T586" s="14" t="s">
        <v>157</v>
      </c>
      <c r="AU586" s="14" t="s">
        <v>89</v>
      </c>
    </row>
    <row r="587" s="2" customFormat="1">
      <c r="A587" s="35"/>
      <c r="B587" s="36"/>
      <c r="C587" s="37"/>
      <c r="D587" s="233" t="s">
        <v>159</v>
      </c>
      <c r="E587" s="37"/>
      <c r="F587" s="234" t="s">
        <v>1019</v>
      </c>
      <c r="G587" s="37"/>
      <c r="H587" s="37"/>
      <c r="I587" s="230"/>
      <c r="J587" s="37"/>
      <c r="K587" s="37"/>
      <c r="L587" s="41"/>
      <c r="M587" s="231"/>
      <c r="N587" s="232"/>
      <c r="O587" s="88"/>
      <c r="P587" s="88"/>
      <c r="Q587" s="88"/>
      <c r="R587" s="88"/>
      <c r="S587" s="88"/>
      <c r="T587" s="89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4" t="s">
        <v>159</v>
      </c>
      <c r="AU587" s="14" t="s">
        <v>89</v>
      </c>
    </row>
    <row r="588" s="2" customFormat="1">
      <c r="A588" s="35"/>
      <c r="B588" s="36"/>
      <c r="C588" s="37"/>
      <c r="D588" s="228" t="s">
        <v>202</v>
      </c>
      <c r="E588" s="37"/>
      <c r="F588" s="235" t="s">
        <v>1020</v>
      </c>
      <c r="G588" s="37"/>
      <c r="H588" s="37"/>
      <c r="I588" s="230"/>
      <c r="J588" s="37"/>
      <c r="K588" s="37"/>
      <c r="L588" s="41"/>
      <c r="M588" s="231"/>
      <c r="N588" s="232"/>
      <c r="O588" s="88"/>
      <c r="P588" s="88"/>
      <c r="Q588" s="88"/>
      <c r="R588" s="88"/>
      <c r="S588" s="88"/>
      <c r="T588" s="89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4" t="s">
        <v>202</v>
      </c>
      <c r="AU588" s="14" t="s">
        <v>89</v>
      </c>
    </row>
    <row r="589" s="2" customFormat="1" ht="24.15" customHeight="1">
      <c r="A589" s="35"/>
      <c r="B589" s="36"/>
      <c r="C589" s="240" t="s">
        <v>660</v>
      </c>
      <c r="D589" s="240" t="s">
        <v>525</v>
      </c>
      <c r="E589" s="241" t="s">
        <v>1021</v>
      </c>
      <c r="F589" s="242" t="s">
        <v>1022</v>
      </c>
      <c r="G589" s="243" t="s">
        <v>280</v>
      </c>
      <c r="H589" s="244">
        <v>2</v>
      </c>
      <c r="I589" s="245"/>
      <c r="J589" s="246">
        <f>ROUND(I589*H589,2)</f>
        <v>0</v>
      </c>
      <c r="K589" s="242" t="s">
        <v>1</v>
      </c>
      <c r="L589" s="247"/>
      <c r="M589" s="248" t="s">
        <v>1</v>
      </c>
      <c r="N589" s="249" t="s">
        <v>44</v>
      </c>
      <c r="O589" s="88"/>
      <c r="P589" s="224">
        <f>O589*H589</f>
        <v>0</v>
      </c>
      <c r="Q589" s="224">
        <v>0.021999999999999999</v>
      </c>
      <c r="R589" s="224">
        <f>Q589*H589</f>
        <v>0.043999999999999997</v>
      </c>
      <c r="S589" s="224">
        <v>0</v>
      </c>
      <c r="T589" s="225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26" t="s">
        <v>169</v>
      </c>
      <c r="AT589" s="226" t="s">
        <v>525</v>
      </c>
      <c r="AU589" s="226" t="s">
        <v>89</v>
      </c>
      <c r="AY589" s="14" t="s">
        <v>149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4" t="s">
        <v>87</v>
      </c>
      <c r="BK589" s="227">
        <f>ROUND(I589*H589,2)</f>
        <v>0</v>
      </c>
      <c r="BL589" s="14" t="s">
        <v>199</v>
      </c>
      <c r="BM589" s="226" t="s">
        <v>1023</v>
      </c>
    </row>
    <row r="590" s="2" customFormat="1">
      <c r="A590" s="35"/>
      <c r="B590" s="36"/>
      <c r="C590" s="37"/>
      <c r="D590" s="228" t="s">
        <v>157</v>
      </c>
      <c r="E590" s="37"/>
      <c r="F590" s="229" t="s">
        <v>1022</v>
      </c>
      <c r="G590" s="37"/>
      <c r="H590" s="37"/>
      <c r="I590" s="230"/>
      <c r="J590" s="37"/>
      <c r="K590" s="37"/>
      <c r="L590" s="41"/>
      <c r="M590" s="231"/>
      <c r="N590" s="232"/>
      <c r="O590" s="88"/>
      <c r="P590" s="88"/>
      <c r="Q590" s="88"/>
      <c r="R590" s="88"/>
      <c r="S590" s="88"/>
      <c r="T590" s="89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T590" s="14" t="s">
        <v>157</v>
      </c>
      <c r="AU590" s="14" t="s">
        <v>89</v>
      </c>
    </row>
    <row r="591" s="2" customFormat="1">
      <c r="A591" s="35"/>
      <c r="B591" s="36"/>
      <c r="C591" s="37"/>
      <c r="D591" s="228" t="s">
        <v>202</v>
      </c>
      <c r="E591" s="37"/>
      <c r="F591" s="235" t="s">
        <v>1020</v>
      </c>
      <c r="G591" s="37"/>
      <c r="H591" s="37"/>
      <c r="I591" s="230"/>
      <c r="J591" s="37"/>
      <c r="K591" s="37"/>
      <c r="L591" s="41"/>
      <c r="M591" s="231"/>
      <c r="N591" s="232"/>
      <c r="O591" s="88"/>
      <c r="P591" s="88"/>
      <c r="Q591" s="88"/>
      <c r="R591" s="88"/>
      <c r="S591" s="88"/>
      <c r="T591" s="89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T591" s="14" t="s">
        <v>202</v>
      </c>
      <c r="AU591" s="14" t="s">
        <v>89</v>
      </c>
    </row>
    <row r="592" s="2" customFormat="1" ht="24.15" customHeight="1">
      <c r="A592" s="35"/>
      <c r="B592" s="36"/>
      <c r="C592" s="215" t="s">
        <v>1024</v>
      </c>
      <c r="D592" s="215" t="s">
        <v>151</v>
      </c>
      <c r="E592" s="216" t="s">
        <v>1025</v>
      </c>
      <c r="F592" s="217" t="s">
        <v>1026</v>
      </c>
      <c r="G592" s="218" t="s">
        <v>264</v>
      </c>
      <c r="H592" s="219">
        <v>14</v>
      </c>
      <c r="I592" s="220"/>
      <c r="J592" s="221">
        <f>ROUND(I592*H592,2)</f>
        <v>0</v>
      </c>
      <c r="K592" s="217" t="s">
        <v>155</v>
      </c>
      <c r="L592" s="41"/>
      <c r="M592" s="222" t="s">
        <v>1</v>
      </c>
      <c r="N592" s="223" t="s">
        <v>44</v>
      </c>
      <c r="O592" s="88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26" t="s">
        <v>199</v>
      </c>
      <c r="AT592" s="226" t="s">
        <v>151</v>
      </c>
      <c r="AU592" s="226" t="s">
        <v>89</v>
      </c>
      <c r="AY592" s="14" t="s">
        <v>149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4" t="s">
        <v>87</v>
      </c>
      <c r="BK592" s="227">
        <f>ROUND(I592*H592,2)</f>
        <v>0</v>
      </c>
      <c r="BL592" s="14" t="s">
        <v>199</v>
      </c>
      <c r="BM592" s="226" t="s">
        <v>1027</v>
      </c>
    </row>
    <row r="593" s="2" customFormat="1">
      <c r="A593" s="35"/>
      <c r="B593" s="36"/>
      <c r="C593" s="37"/>
      <c r="D593" s="228" t="s">
        <v>157</v>
      </c>
      <c r="E593" s="37"/>
      <c r="F593" s="229" t="s">
        <v>1028</v>
      </c>
      <c r="G593" s="37"/>
      <c r="H593" s="37"/>
      <c r="I593" s="230"/>
      <c r="J593" s="37"/>
      <c r="K593" s="37"/>
      <c r="L593" s="41"/>
      <c r="M593" s="231"/>
      <c r="N593" s="232"/>
      <c r="O593" s="88"/>
      <c r="P593" s="88"/>
      <c r="Q593" s="88"/>
      <c r="R593" s="88"/>
      <c r="S593" s="88"/>
      <c r="T593" s="89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14" t="s">
        <v>157</v>
      </c>
      <c r="AU593" s="14" t="s">
        <v>89</v>
      </c>
    </row>
    <row r="594" s="2" customFormat="1">
      <c r="A594" s="35"/>
      <c r="B594" s="36"/>
      <c r="C594" s="37"/>
      <c r="D594" s="233" t="s">
        <v>159</v>
      </c>
      <c r="E594" s="37"/>
      <c r="F594" s="234" t="s">
        <v>1029</v>
      </c>
      <c r="G594" s="37"/>
      <c r="H594" s="37"/>
      <c r="I594" s="230"/>
      <c r="J594" s="37"/>
      <c r="K594" s="37"/>
      <c r="L594" s="41"/>
      <c r="M594" s="231"/>
      <c r="N594" s="232"/>
      <c r="O594" s="88"/>
      <c r="P594" s="88"/>
      <c r="Q594" s="88"/>
      <c r="R594" s="88"/>
      <c r="S594" s="88"/>
      <c r="T594" s="89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4" t="s">
        <v>159</v>
      </c>
      <c r="AU594" s="14" t="s">
        <v>89</v>
      </c>
    </row>
    <row r="595" s="2" customFormat="1">
      <c r="A595" s="35"/>
      <c r="B595" s="36"/>
      <c r="C595" s="37"/>
      <c r="D595" s="228" t="s">
        <v>202</v>
      </c>
      <c r="E595" s="37"/>
      <c r="F595" s="235" t="s">
        <v>1030</v>
      </c>
      <c r="G595" s="37"/>
      <c r="H595" s="37"/>
      <c r="I595" s="230"/>
      <c r="J595" s="37"/>
      <c r="K595" s="37"/>
      <c r="L595" s="41"/>
      <c r="M595" s="231"/>
      <c r="N595" s="232"/>
      <c r="O595" s="88"/>
      <c r="P595" s="88"/>
      <c r="Q595" s="88"/>
      <c r="R595" s="88"/>
      <c r="S595" s="88"/>
      <c r="T595" s="89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T595" s="14" t="s">
        <v>202</v>
      </c>
      <c r="AU595" s="14" t="s">
        <v>89</v>
      </c>
    </row>
    <row r="596" s="2" customFormat="1" ht="24.15" customHeight="1">
      <c r="A596" s="35"/>
      <c r="B596" s="36"/>
      <c r="C596" s="240" t="s">
        <v>665</v>
      </c>
      <c r="D596" s="240" t="s">
        <v>525</v>
      </c>
      <c r="E596" s="241" t="s">
        <v>1031</v>
      </c>
      <c r="F596" s="242" t="s">
        <v>1032</v>
      </c>
      <c r="G596" s="243" t="s">
        <v>264</v>
      </c>
      <c r="H596" s="244">
        <v>14</v>
      </c>
      <c r="I596" s="245"/>
      <c r="J596" s="246">
        <f>ROUND(I596*H596,2)</f>
        <v>0</v>
      </c>
      <c r="K596" s="242" t="s">
        <v>528</v>
      </c>
      <c r="L596" s="247"/>
      <c r="M596" s="248" t="s">
        <v>1</v>
      </c>
      <c r="N596" s="249" t="s">
        <v>44</v>
      </c>
      <c r="O596" s="88"/>
      <c r="P596" s="224">
        <f>O596*H596</f>
        <v>0</v>
      </c>
      <c r="Q596" s="224">
        <v>0.0030000000000000001</v>
      </c>
      <c r="R596" s="224">
        <f>Q596*H596</f>
        <v>0.042000000000000003</v>
      </c>
      <c r="S596" s="224">
        <v>0</v>
      </c>
      <c r="T596" s="225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26" t="s">
        <v>169</v>
      </c>
      <c r="AT596" s="226" t="s">
        <v>525</v>
      </c>
      <c r="AU596" s="226" t="s">
        <v>89</v>
      </c>
      <c r="AY596" s="14" t="s">
        <v>149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4" t="s">
        <v>87</v>
      </c>
      <c r="BK596" s="227">
        <f>ROUND(I596*H596,2)</f>
        <v>0</v>
      </c>
      <c r="BL596" s="14" t="s">
        <v>199</v>
      </c>
      <c r="BM596" s="226" t="s">
        <v>1033</v>
      </c>
    </row>
    <row r="597" s="2" customFormat="1">
      <c r="A597" s="35"/>
      <c r="B597" s="36"/>
      <c r="C597" s="37"/>
      <c r="D597" s="228" t="s">
        <v>157</v>
      </c>
      <c r="E597" s="37"/>
      <c r="F597" s="229" t="s">
        <v>1032</v>
      </c>
      <c r="G597" s="37"/>
      <c r="H597" s="37"/>
      <c r="I597" s="230"/>
      <c r="J597" s="37"/>
      <c r="K597" s="37"/>
      <c r="L597" s="41"/>
      <c r="M597" s="231"/>
      <c r="N597" s="232"/>
      <c r="O597" s="88"/>
      <c r="P597" s="88"/>
      <c r="Q597" s="88"/>
      <c r="R597" s="88"/>
      <c r="S597" s="88"/>
      <c r="T597" s="89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4" t="s">
        <v>157</v>
      </c>
      <c r="AU597" s="14" t="s">
        <v>89</v>
      </c>
    </row>
    <row r="598" s="2" customFormat="1" ht="24.15" customHeight="1">
      <c r="A598" s="35"/>
      <c r="B598" s="36"/>
      <c r="C598" s="215" t="s">
        <v>1034</v>
      </c>
      <c r="D598" s="215" t="s">
        <v>151</v>
      </c>
      <c r="E598" s="216" t="s">
        <v>1025</v>
      </c>
      <c r="F598" s="217" t="s">
        <v>1026</v>
      </c>
      <c r="G598" s="218" t="s">
        <v>264</v>
      </c>
      <c r="H598" s="219">
        <v>6</v>
      </c>
      <c r="I598" s="220"/>
      <c r="J598" s="221">
        <f>ROUND(I598*H598,2)</f>
        <v>0</v>
      </c>
      <c r="K598" s="217" t="s">
        <v>155</v>
      </c>
      <c r="L598" s="41"/>
      <c r="M598" s="222" t="s">
        <v>1</v>
      </c>
      <c r="N598" s="223" t="s">
        <v>44</v>
      </c>
      <c r="O598" s="88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26" t="s">
        <v>199</v>
      </c>
      <c r="AT598" s="226" t="s">
        <v>151</v>
      </c>
      <c r="AU598" s="226" t="s">
        <v>89</v>
      </c>
      <c r="AY598" s="14" t="s">
        <v>149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4" t="s">
        <v>87</v>
      </c>
      <c r="BK598" s="227">
        <f>ROUND(I598*H598,2)</f>
        <v>0</v>
      </c>
      <c r="BL598" s="14" t="s">
        <v>199</v>
      </c>
      <c r="BM598" s="226" t="s">
        <v>1035</v>
      </c>
    </row>
    <row r="599" s="2" customFormat="1">
      <c r="A599" s="35"/>
      <c r="B599" s="36"/>
      <c r="C599" s="37"/>
      <c r="D599" s="228" t="s">
        <v>157</v>
      </c>
      <c r="E599" s="37"/>
      <c r="F599" s="229" t="s">
        <v>1028</v>
      </c>
      <c r="G599" s="37"/>
      <c r="H599" s="37"/>
      <c r="I599" s="230"/>
      <c r="J599" s="37"/>
      <c r="K599" s="37"/>
      <c r="L599" s="41"/>
      <c r="M599" s="231"/>
      <c r="N599" s="232"/>
      <c r="O599" s="88"/>
      <c r="P599" s="88"/>
      <c r="Q599" s="88"/>
      <c r="R599" s="88"/>
      <c r="S599" s="88"/>
      <c r="T599" s="89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14" t="s">
        <v>157</v>
      </c>
      <c r="AU599" s="14" t="s">
        <v>89</v>
      </c>
    </row>
    <row r="600" s="2" customFormat="1">
      <c r="A600" s="35"/>
      <c r="B600" s="36"/>
      <c r="C600" s="37"/>
      <c r="D600" s="233" t="s">
        <v>159</v>
      </c>
      <c r="E600" s="37"/>
      <c r="F600" s="234" t="s">
        <v>1029</v>
      </c>
      <c r="G600" s="37"/>
      <c r="H600" s="37"/>
      <c r="I600" s="230"/>
      <c r="J600" s="37"/>
      <c r="K600" s="37"/>
      <c r="L600" s="41"/>
      <c r="M600" s="231"/>
      <c r="N600" s="232"/>
      <c r="O600" s="88"/>
      <c r="P600" s="88"/>
      <c r="Q600" s="88"/>
      <c r="R600" s="88"/>
      <c r="S600" s="88"/>
      <c r="T600" s="89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T600" s="14" t="s">
        <v>159</v>
      </c>
      <c r="AU600" s="14" t="s">
        <v>89</v>
      </c>
    </row>
    <row r="601" s="2" customFormat="1">
      <c r="A601" s="35"/>
      <c r="B601" s="36"/>
      <c r="C601" s="37"/>
      <c r="D601" s="228" t="s">
        <v>202</v>
      </c>
      <c r="E601" s="37"/>
      <c r="F601" s="235" t="s">
        <v>1036</v>
      </c>
      <c r="G601" s="37"/>
      <c r="H601" s="37"/>
      <c r="I601" s="230"/>
      <c r="J601" s="37"/>
      <c r="K601" s="37"/>
      <c r="L601" s="41"/>
      <c r="M601" s="231"/>
      <c r="N601" s="232"/>
      <c r="O601" s="88"/>
      <c r="P601" s="88"/>
      <c r="Q601" s="88"/>
      <c r="R601" s="88"/>
      <c r="S601" s="88"/>
      <c r="T601" s="89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T601" s="14" t="s">
        <v>202</v>
      </c>
      <c r="AU601" s="14" t="s">
        <v>89</v>
      </c>
    </row>
    <row r="602" s="2" customFormat="1" ht="24.15" customHeight="1">
      <c r="A602" s="35"/>
      <c r="B602" s="36"/>
      <c r="C602" s="240" t="s">
        <v>671</v>
      </c>
      <c r="D602" s="240" t="s">
        <v>525</v>
      </c>
      <c r="E602" s="241" t="s">
        <v>1037</v>
      </c>
      <c r="F602" s="242" t="s">
        <v>1038</v>
      </c>
      <c r="G602" s="243" t="s">
        <v>264</v>
      </c>
      <c r="H602" s="244">
        <v>6</v>
      </c>
      <c r="I602" s="245"/>
      <c r="J602" s="246">
        <f>ROUND(I602*H602,2)</f>
        <v>0</v>
      </c>
      <c r="K602" s="242" t="s">
        <v>528</v>
      </c>
      <c r="L602" s="247"/>
      <c r="M602" s="248" t="s">
        <v>1</v>
      </c>
      <c r="N602" s="249" t="s">
        <v>44</v>
      </c>
      <c r="O602" s="88"/>
      <c r="P602" s="224">
        <f>O602*H602</f>
        <v>0</v>
      </c>
      <c r="Q602" s="224">
        <v>0.0030000000000000001</v>
      </c>
      <c r="R602" s="224">
        <f>Q602*H602</f>
        <v>0.018000000000000002</v>
      </c>
      <c r="S602" s="224">
        <v>0</v>
      </c>
      <c r="T602" s="225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26" t="s">
        <v>169</v>
      </c>
      <c r="AT602" s="226" t="s">
        <v>525</v>
      </c>
      <c r="AU602" s="226" t="s">
        <v>89</v>
      </c>
      <c r="AY602" s="14" t="s">
        <v>149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4" t="s">
        <v>87</v>
      </c>
      <c r="BK602" s="227">
        <f>ROUND(I602*H602,2)</f>
        <v>0</v>
      </c>
      <c r="BL602" s="14" t="s">
        <v>199</v>
      </c>
      <c r="BM602" s="226" t="s">
        <v>1039</v>
      </c>
    </row>
    <row r="603" s="2" customFormat="1">
      <c r="A603" s="35"/>
      <c r="B603" s="36"/>
      <c r="C603" s="37"/>
      <c r="D603" s="228" t="s">
        <v>157</v>
      </c>
      <c r="E603" s="37"/>
      <c r="F603" s="229" t="s">
        <v>1038</v>
      </c>
      <c r="G603" s="37"/>
      <c r="H603" s="37"/>
      <c r="I603" s="230"/>
      <c r="J603" s="37"/>
      <c r="K603" s="37"/>
      <c r="L603" s="41"/>
      <c r="M603" s="231"/>
      <c r="N603" s="232"/>
      <c r="O603" s="88"/>
      <c r="P603" s="88"/>
      <c r="Q603" s="88"/>
      <c r="R603" s="88"/>
      <c r="S603" s="88"/>
      <c r="T603" s="89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T603" s="14" t="s">
        <v>157</v>
      </c>
      <c r="AU603" s="14" t="s">
        <v>89</v>
      </c>
    </row>
    <row r="604" s="2" customFormat="1" ht="24.15" customHeight="1">
      <c r="A604" s="35"/>
      <c r="B604" s="36"/>
      <c r="C604" s="215" t="s">
        <v>1040</v>
      </c>
      <c r="D604" s="215" t="s">
        <v>151</v>
      </c>
      <c r="E604" s="216" t="s">
        <v>1041</v>
      </c>
      <c r="F604" s="217" t="s">
        <v>1042</v>
      </c>
      <c r="G604" s="218" t="s">
        <v>230</v>
      </c>
      <c r="H604" s="219">
        <v>2.4630000000000001</v>
      </c>
      <c r="I604" s="220"/>
      <c r="J604" s="221">
        <f>ROUND(I604*H604,2)</f>
        <v>0</v>
      </c>
      <c r="K604" s="217" t="s">
        <v>155</v>
      </c>
      <c r="L604" s="41"/>
      <c r="M604" s="222" t="s">
        <v>1</v>
      </c>
      <c r="N604" s="223" t="s">
        <v>44</v>
      </c>
      <c r="O604" s="88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26" t="s">
        <v>199</v>
      </c>
      <c r="AT604" s="226" t="s">
        <v>151</v>
      </c>
      <c r="AU604" s="226" t="s">
        <v>89</v>
      </c>
      <c r="AY604" s="14" t="s">
        <v>149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4" t="s">
        <v>87</v>
      </c>
      <c r="BK604" s="227">
        <f>ROUND(I604*H604,2)</f>
        <v>0</v>
      </c>
      <c r="BL604" s="14" t="s">
        <v>199</v>
      </c>
      <c r="BM604" s="226" t="s">
        <v>1043</v>
      </c>
    </row>
    <row r="605" s="2" customFormat="1">
      <c r="A605" s="35"/>
      <c r="B605" s="36"/>
      <c r="C605" s="37"/>
      <c r="D605" s="228" t="s">
        <v>157</v>
      </c>
      <c r="E605" s="37"/>
      <c r="F605" s="229" t="s">
        <v>1044</v>
      </c>
      <c r="G605" s="37"/>
      <c r="H605" s="37"/>
      <c r="I605" s="230"/>
      <c r="J605" s="37"/>
      <c r="K605" s="37"/>
      <c r="L605" s="41"/>
      <c r="M605" s="231"/>
      <c r="N605" s="232"/>
      <c r="O605" s="88"/>
      <c r="P605" s="88"/>
      <c r="Q605" s="88"/>
      <c r="R605" s="88"/>
      <c r="S605" s="88"/>
      <c r="T605" s="89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14" t="s">
        <v>157</v>
      </c>
      <c r="AU605" s="14" t="s">
        <v>89</v>
      </c>
    </row>
    <row r="606" s="2" customFormat="1">
      <c r="A606" s="35"/>
      <c r="B606" s="36"/>
      <c r="C606" s="37"/>
      <c r="D606" s="233" t="s">
        <v>159</v>
      </c>
      <c r="E606" s="37"/>
      <c r="F606" s="234" t="s">
        <v>1045</v>
      </c>
      <c r="G606" s="37"/>
      <c r="H606" s="37"/>
      <c r="I606" s="230"/>
      <c r="J606" s="37"/>
      <c r="K606" s="37"/>
      <c r="L606" s="41"/>
      <c r="M606" s="231"/>
      <c r="N606" s="232"/>
      <c r="O606" s="88"/>
      <c r="P606" s="88"/>
      <c r="Q606" s="88"/>
      <c r="R606" s="88"/>
      <c r="S606" s="88"/>
      <c r="T606" s="89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T606" s="14" t="s">
        <v>159</v>
      </c>
      <c r="AU606" s="14" t="s">
        <v>89</v>
      </c>
    </row>
    <row r="607" s="12" customFormat="1" ht="22.8" customHeight="1">
      <c r="A607" s="12"/>
      <c r="B607" s="199"/>
      <c r="C607" s="200"/>
      <c r="D607" s="201" t="s">
        <v>78</v>
      </c>
      <c r="E607" s="213" t="s">
        <v>314</v>
      </c>
      <c r="F607" s="213" t="s">
        <v>315</v>
      </c>
      <c r="G607" s="200"/>
      <c r="H607" s="200"/>
      <c r="I607" s="203"/>
      <c r="J607" s="214">
        <f>BK607</f>
        <v>0</v>
      </c>
      <c r="K607" s="200"/>
      <c r="L607" s="205"/>
      <c r="M607" s="206"/>
      <c r="N607" s="207"/>
      <c r="O607" s="207"/>
      <c r="P607" s="208">
        <f>SUM(P608:P715)</f>
        <v>0</v>
      </c>
      <c r="Q607" s="207"/>
      <c r="R607" s="208">
        <f>SUM(R608:R715)</f>
        <v>5.27766</v>
      </c>
      <c r="S607" s="207"/>
      <c r="T607" s="209">
        <f>SUM(T608:T715)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10" t="s">
        <v>89</v>
      </c>
      <c r="AT607" s="211" t="s">
        <v>78</v>
      </c>
      <c r="AU607" s="211" t="s">
        <v>87</v>
      </c>
      <c r="AY607" s="210" t="s">
        <v>149</v>
      </c>
      <c r="BK607" s="212">
        <f>SUM(BK608:BK715)</f>
        <v>0</v>
      </c>
    </row>
    <row r="608" s="2" customFormat="1" ht="16.5" customHeight="1">
      <c r="A608" s="35"/>
      <c r="B608" s="36"/>
      <c r="C608" s="215" t="s">
        <v>1046</v>
      </c>
      <c r="D608" s="215" t="s">
        <v>151</v>
      </c>
      <c r="E608" s="216" t="s">
        <v>1047</v>
      </c>
      <c r="F608" s="217" t="s">
        <v>1048</v>
      </c>
      <c r="G608" s="218" t="s">
        <v>1049</v>
      </c>
      <c r="H608" s="219">
        <v>12</v>
      </c>
      <c r="I608" s="220"/>
      <c r="J608" s="221">
        <f>ROUND(I608*H608,2)</f>
        <v>0</v>
      </c>
      <c r="K608" s="217" t="s">
        <v>1</v>
      </c>
      <c r="L608" s="41"/>
      <c r="M608" s="222" t="s">
        <v>1</v>
      </c>
      <c r="N608" s="223" t="s">
        <v>44</v>
      </c>
      <c r="O608" s="88"/>
      <c r="P608" s="224">
        <f>O608*H608</f>
        <v>0</v>
      </c>
      <c r="Q608" s="224">
        <v>0.00014999999999999999</v>
      </c>
      <c r="R608" s="224">
        <f>Q608*H608</f>
        <v>0.0018</v>
      </c>
      <c r="S608" s="224">
        <v>0</v>
      </c>
      <c r="T608" s="225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26" t="s">
        <v>199</v>
      </c>
      <c r="AT608" s="226" t="s">
        <v>151</v>
      </c>
      <c r="AU608" s="226" t="s">
        <v>89</v>
      </c>
      <c r="AY608" s="14" t="s">
        <v>149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4" t="s">
        <v>87</v>
      </c>
      <c r="BK608" s="227">
        <f>ROUND(I608*H608,2)</f>
        <v>0</v>
      </c>
      <c r="BL608" s="14" t="s">
        <v>199</v>
      </c>
      <c r="BM608" s="226" t="s">
        <v>1050</v>
      </c>
    </row>
    <row r="609" s="2" customFormat="1">
      <c r="A609" s="35"/>
      <c r="B609" s="36"/>
      <c r="C609" s="37"/>
      <c r="D609" s="228" t="s">
        <v>157</v>
      </c>
      <c r="E609" s="37"/>
      <c r="F609" s="229" t="s">
        <v>1051</v>
      </c>
      <c r="G609" s="37"/>
      <c r="H609" s="37"/>
      <c r="I609" s="230"/>
      <c r="J609" s="37"/>
      <c r="K609" s="37"/>
      <c r="L609" s="41"/>
      <c r="M609" s="231"/>
      <c r="N609" s="232"/>
      <c r="O609" s="88"/>
      <c r="P609" s="88"/>
      <c r="Q609" s="88"/>
      <c r="R609" s="88"/>
      <c r="S609" s="88"/>
      <c r="T609" s="89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T609" s="14" t="s">
        <v>157</v>
      </c>
      <c r="AU609" s="14" t="s">
        <v>89</v>
      </c>
    </row>
    <row r="610" s="2" customFormat="1">
      <c r="A610" s="35"/>
      <c r="B610" s="36"/>
      <c r="C610" s="37"/>
      <c r="D610" s="228" t="s">
        <v>202</v>
      </c>
      <c r="E610" s="37"/>
      <c r="F610" s="235" t="s">
        <v>1052</v>
      </c>
      <c r="G610" s="37"/>
      <c r="H610" s="37"/>
      <c r="I610" s="230"/>
      <c r="J610" s="37"/>
      <c r="K610" s="37"/>
      <c r="L610" s="41"/>
      <c r="M610" s="231"/>
      <c r="N610" s="232"/>
      <c r="O610" s="88"/>
      <c r="P610" s="88"/>
      <c r="Q610" s="88"/>
      <c r="R610" s="88"/>
      <c r="S610" s="88"/>
      <c r="T610" s="89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T610" s="14" t="s">
        <v>202</v>
      </c>
      <c r="AU610" s="14" t="s">
        <v>89</v>
      </c>
    </row>
    <row r="611" s="2" customFormat="1" ht="21.75" customHeight="1">
      <c r="A611" s="35"/>
      <c r="B611" s="36"/>
      <c r="C611" s="215" t="s">
        <v>674</v>
      </c>
      <c r="D611" s="215" t="s">
        <v>151</v>
      </c>
      <c r="E611" s="216" t="s">
        <v>1053</v>
      </c>
      <c r="F611" s="217" t="s">
        <v>1054</v>
      </c>
      <c r="G611" s="218" t="s">
        <v>166</v>
      </c>
      <c r="H611" s="219">
        <v>6.0599999999999996</v>
      </c>
      <c r="I611" s="220"/>
      <c r="J611" s="221">
        <f>ROUND(I611*H611,2)</f>
        <v>0</v>
      </c>
      <c r="K611" s="217" t="s">
        <v>155</v>
      </c>
      <c r="L611" s="41"/>
      <c r="M611" s="222" t="s">
        <v>1</v>
      </c>
      <c r="N611" s="223" t="s">
        <v>44</v>
      </c>
      <c r="O611" s="88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26" t="s">
        <v>199</v>
      </c>
      <c r="AT611" s="226" t="s">
        <v>151</v>
      </c>
      <c r="AU611" s="226" t="s">
        <v>89</v>
      </c>
      <c r="AY611" s="14" t="s">
        <v>149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4" t="s">
        <v>87</v>
      </c>
      <c r="BK611" s="227">
        <f>ROUND(I611*H611,2)</f>
        <v>0</v>
      </c>
      <c r="BL611" s="14" t="s">
        <v>199</v>
      </c>
      <c r="BM611" s="226" t="s">
        <v>1055</v>
      </c>
    </row>
    <row r="612" s="2" customFormat="1">
      <c r="A612" s="35"/>
      <c r="B612" s="36"/>
      <c r="C612" s="37"/>
      <c r="D612" s="228" t="s">
        <v>157</v>
      </c>
      <c r="E612" s="37"/>
      <c r="F612" s="229" t="s">
        <v>1056</v>
      </c>
      <c r="G612" s="37"/>
      <c r="H612" s="37"/>
      <c r="I612" s="230"/>
      <c r="J612" s="37"/>
      <c r="K612" s="37"/>
      <c r="L612" s="41"/>
      <c r="M612" s="231"/>
      <c r="N612" s="232"/>
      <c r="O612" s="88"/>
      <c r="P612" s="88"/>
      <c r="Q612" s="88"/>
      <c r="R612" s="88"/>
      <c r="S612" s="88"/>
      <c r="T612" s="89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T612" s="14" t="s">
        <v>157</v>
      </c>
      <c r="AU612" s="14" t="s">
        <v>89</v>
      </c>
    </row>
    <row r="613" s="2" customFormat="1">
      <c r="A613" s="35"/>
      <c r="B613" s="36"/>
      <c r="C613" s="37"/>
      <c r="D613" s="233" t="s">
        <v>159</v>
      </c>
      <c r="E613" s="37"/>
      <c r="F613" s="234" t="s">
        <v>1057</v>
      </c>
      <c r="G613" s="37"/>
      <c r="H613" s="37"/>
      <c r="I613" s="230"/>
      <c r="J613" s="37"/>
      <c r="K613" s="37"/>
      <c r="L613" s="41"/>
      <c r="M613" s="231"/>
      <c r="N613" s="232"/>
      <c r="O613" s="88"/>
      <c r="P613" s="88"/>
      <c r="Q613" s="88"/>
      <c r="R613" s="88"/>
      <c r="S613" s="88"/>
      <c r="T613" s="89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T613" s="14" t="s">
        <v>159</v>
      </c>
      <c r="AU613" s="14" t="s">
        <v>89</v>
      </c>
    </row>
    <row r="614" s="2" customFormat="1" ht="37.8" customHeight="1">
      <c r="A614" s="35"/>
      <c r="B614" s="36"/>
      <c r="C614" s="240" t="s">
        <v>1058</v>
      </c>
      <c r="D614" s="240" t="s">
        <v>525</v>
      </c>
      <c r="E614" s="241" t="s">
        <v>1059</v>
      </c>
      <c r="F614" s="242" t="s">
        <v>1060</v>
      </c>
      <c r="G614" s="243" t="s">
        <v>280</v>
      </c>
      <c r="H614" s="244">
        <v>1</v>
      </c>
      <c r="I614" s="245"/>
      <c r="J614" s="246">
        <f>ROUND(I614*H614,2)</f>
        <v>0</v>
      </c>
      <c r="K614" s="242" t="s">
        <v>1</v>
      </c>
      <c r="L614" s="247"/>
      <c r="M614" s="248" t="s">
        <v>1</v>
      </c>
      <c r="N614" s="249" t="s">
        <v>44</v>
      </c>
      <c r="O614" s="88"/>
      <c r="P614" s="224">
        <f>O614*H614</f>
        <v>0</v>
      </c>
      <c r="Q614" s="224">
        <v>0</v>
      </c>
      <c r="R614" s="224">
        <f>Q614*H614</f>
        <v>0</v>
      </c>
      <c r="S614" s="224">
        <v>0</v>
      </c>
      <c r="T614" s="225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26" t="s">
        <v>169</v>
      </c>
      <c r="AT614" s="226" t="s">
        <v>525</v>
      </c>
      <c r="AU614" s="226" t="s">
        <v>89</v>
      </c>
      <c r="AY614" s="14" t="s">
        <v>149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4" t="s">
        <v>87</v>
      </c>
      <c r="BK614" s="227">
        <f>ROUND(I614*H614,2)</f>
        <v>0</v>
      </c>
      <c r="BL614" s="14" t="s">
        <v>199</v>
      </c>
      <c r="BM614" s="226" t="s">
        <v>1061</v>
      </c>
    </row>
    <row r="615" s="2" customFormat="1">
      <c r="A615" s="35"/>
      <c r="B615" s="36"/>
      <c r="C615" s="37"/>
      <c r="D615" s="228" t="s">
        <v>157</v>
      </c>
      <c r="E615" s="37"/>
      <c r="F615" s="229" t="s">
        <v>1060</v>
      </c>
      <c r="G615" s="37"/>
      <c r="H615" s="37"/>
      <c r="I615" s="230"/>
      <c r="J615" s="37"/>
      <c r="K615" s="37"/>
      <c r="L615" s="41"/>
      <c r="M615" s="231"/>
      <c r="N615" s="232"/>
      <c r="O615" s="88"/>
      <c r="P615" s="88"/>
      <c r="Q615" s="88"/>
      <c r="R615" s="88"/>
      <c r="S615" s="88"/>
      <c r="T615" s="89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T615" s="14" t="s">
        <v>157</v>
      </c>
      <c r="AU615" s="14" t="s">
        <v>89</v>
      </c>
    </row>
    <row r="616" s="2" customFormat="1" ht="21.75" customHeight="1">
      <c r="A616" s="35"/>
      <c r="B616" s="36"/>
      <c r="C616" s="215" t="s">
        <v>678</v>
      </c>
      <c r="D616" s="215" t="s">
        <v>151</v>
      </c>
      <c r="E616" s="216" t="s">
        <v>1062</v>
      </c>
      <c r="F616" s="217" t="s">
        <v>1063</v>
      </c>
      <c r="G616" s="218" t="s">
        <v>166</v>
      </c>
      <c r="H616" s="219">
        <v>125.488</v>
      </c>
      <c r="I616" s="220"/>
      <c r="J616" s="221">
        <f>ROUND(I616*H616,2)</f>
        <v>0</v>
      </c>
      <c r="K616" s="217" t="s">
        <v>1</v>
      </c>
      <c r="L616" s="41"/>
      <c r="M616" s="222" t="s">
        <v>1</v>
      </c>
      <c r="N616" s="223" t="s">
        <v>44</v>
      </c>
      <c r="O616" s="88"/>
      <c r="P616" s="224">
        <f>O616*H616</f>
        <v>0</v>
      </c>
      <c r="Q616" s="224">
        <v>0</v>
      </c>
      <c r="R616" s="224">
        <f>Q616*H616</f>
        <v>0</v>
      </c>
      <c r="S616" s="224">
        <v>0</v>
      </c>
      <c r="T616" s="225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26" t="s">
        <v>199</v>
      </c>
      <c r="AT616" s="226" t="s">
        <v>151</v>
      </c>
      <c r="AU616" s="226" t="s">
        <v>89</v>
      </c>
      <c r="AY616" s="14" t="s">
        <v>149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4" t="s">
        <v>87</v>
      </c>
      <c r="BK616" s="227">
        <f>ROUND(I616*H616,2)</f>
        <v>0</v>
      </c>
      <c r="BL616" s="14" t="s">
        <v>199</v>
      </c>
      <c r="BM616" s="226" t="s">
        <v>1064</v>
      </c>
    </row>
    <row r="617" s="2" customFormat="1">
      <c r="A617" s="35"/>
      <c r="B617" s="36"/>
      <c r="C617" s="37"/>
      <c r="D617" s="228" t="s">
        <v>157</v>
      </c>
      <c r="E617" s="37"/>
      <c r="F617" s="229" t="s">
        <v>1065</v>
      </c>
      <c r="G617" s="37"/>
      <c r="H617" s="37"/>
      <c r="I617" s="230"/>
      <c r="J617" s="37"/>
      <c r="K617" s="37"/>
      <c r="L617" s="41"/>
      <c r="M617" s="231"/>
      <c r="N617" s="232"/>
      <c r="O617" s="88"/>
      <c r="P617" s="88"/>
      <c r="Q617" s="88"/>
      <c r="R617" s="88"/>
      <c r="S617" s="88"/>
      <c r="T617" s="89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14" t="s">
        <v>157</v>
      </c>
      <c r="AU617" s="14" t="s">
        <v>89</v>
      </c>
    </row>
    <row r="618" s="2" customFormat="1">
      <c r="A618" s="35"/>
      <c r="B618" s="36"/>
      <c r="C618" s="37"/>
      <c r="D618" s="228" t="s">
        <v>202</v>
      </c>
      <c r="E618" s="37"/>
      <c r="F618" s="235" t="s">
        <v>1066</v>
      </c>
      <c r="G618" s="37"/>
      <c r="H618" s="37"/>
      <c r="I618" s="230"/>
      <c r="J618" s="37"/>
      <c r="K618" s="37"/>
      <c r="L618" s="41"/>
      <c r="M618" s="231"/>
      <c r="N618" s="232"/>
      <c r="O618" s="88"/>
      <c r="P618" s="88"/>
      <c r="Q618" s="88"/>
      <c r="R618" s="88"/>
      <c r="S618" s="88"/>
      <c r="T618" s="89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T618" s="14" t="s">
        <v>202</v>
      </c>
      <c r="AU618" s="14" t="s">
        <v>89</v>
      </c>
    </row>
    <row r="619" s="2" customFormat="1" ht="16.5" customHeight="1">
      <c r="A619" s="35"/>
      <c r="B619" s="36"/>
      <c r="C619" s="240" t="s">
        <v>1067</v>
      </c>
      <c r="D619" s="240" t="s">
        <v>525</v>
      </c>
      <c r="E619" s="241" t="s">
        <v>1068</v>
      </c>
      <c r="F619" s="242" t="s">
        <v>1069</v>
      </c>
      <c r="G619" s="243" t="s">
        <v>230</v>
      </c>
      <c r="H619" s="244">
        <v>0.88</v>
      </c>
      <c r="I619" s="245"/>
      <c r="J619" s="246">
        <f>ROUND(I619*H619,2)</f>
        <v>0</v>
      </c>
      <c r="K619" s="242" t="s">
        <v>155</v>
      </c>
      <c r="L619" s="247"/>
      <c r="M619" s="248" t="s">
        <v>1</v>
      </c>
      <c r="N619" s="249" t="s">
        <v>44</v>
      </c>
      <c r="O619" s="88"/>
      <c r="P619" s="224">
        <f>O619*H619</f>
        <v>0</v>
      </c>
      <c r="Q619" s="224">
        <v>0</v>
      </c>
      <c r="R619" s="224">
        <f>Q619*H619</f>
        <v>0</v>
      </c>
      <c r="S619" s="224">
        <v>0</v>
      </c>
      <c r="T619" s="225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26" t="s">
        <v>169</v>
      </c>
      <c r="AT619" s="226" t="s">
        <v>525</v>
      </c>
      <c r="AU619" s="226" t="s">
        <v>89</v>
      </c>
      <c r="AY619" s="14" t="s">
        <v>149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4" t="s">
        <v>87</v>
      </c>
      <c r="BK619" s="227">
        <f>ROUND(I619*H619,2)</f>
        <v>0</v>
      </c>
      <c r="BL619" s="14" t="s">
        <v>199</v>
      </c>
      <c r="BM619" s="226" t="s">
        <v>1070</v>
      </c>
    </row>
    <row r="620" s="2" customFormat="1">
      <c r="A620" s="35"/>
      <c r="B620" s="36"/>
      <c r="C620" s="37"/>
      <c r="D620" s="228" t="s">
        <v>157</v>
      </c>
      <c r="E620" s="37"/>
      <c r="F620" s="229" t="s">
        <v>1069</v>
      </c>
      <c r="G620" s="37"/>
      <c r="H620" s="37"/>
      <c r="I620" s="230"/>
      <c r="J620" s="37"/>
      <c r="K620" s="37"/>
      <c r="L620" s="41"/>
      <c r="M620" s="231"/>
      <c r="N620" s="232"/>
      <c r="O620" s="88"/>
      <c r="P620" s="88"/>
      <c r="Q620" s="88"/>
      <c r="R620" s="88"/>
      <c r="S620" s="88"/>
      <c r="T620" s="89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T620" s="14" t="s">
        <v>157</v>
      </c>
      <c r="AU620" s="14" t="s">
        <v>89</v>
      </c>
    </row>
    <row r="621" s="2" customFormat="1" ht="16.5" customHeight="1">
      <c r="A621" s="35"/>
      <c r="B621" s="36"/>
      <c r="C621" s="240" t="s">
        <v>681</v>
      </c>
      <c r="D621" s="240" t="s">
        <v>525</v>
      </c>
      <c r="E621" s="241" t="s">
        <v>1071</v>
      </c>
      <c r="F621" s="242" t="s">
        <v>1072</v>
      </c>
      <c r="G621" s="243" t="s">
        <v>230</v>
      </c>
      <c r="H621" s="244">
        <v>0.065000000000000002</v>
      </c>
      <c r="I621" s="245"/>
      <c r="J621" s="246">
        <f>ROUND(I621*H621,2)</f>
        <v>0</v>
      </c>
      <c r="K621" s="242" t="s">
        <v>155</v>
      </c>
      <c r="L621" s="247"/>
      <c r="M621" s="248" t="s">
        <v>1</v>
      </c>
      <c r="N621" s="249" t="s">
        <v>44</v>
      </c>
      <c r="O621" s="88"/>
      <c r="P621" s="224">
        <f>O621*H621</f>
        <v>0</v>
      </c>
      <c r="Q621" s="224">
        <v>0</v>
      </c>
      <c r="R621" s="224">
        <f>Q621*H621</f>
        <v>0</v>
      </c>
      <c r="S621" s="224">
        <v>0</v>
      </c>
      <c r="T621" s="225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26" t="s">
        <v>169</v>
      </c>
      <c r="AT621" s="226" t="s">
        <v>525</v>
      </c>
      <c r="AU621" s="226" t="s">
        <v>89</v>
      </c>
      <c r="AY621" s="14" t="s">
        <v>149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4" t="s">
        <v>87</v>
      </c>
      <c r="BK621" s="227">
        <f>ROUND(I621*H621,2)</f>
        <v>0</v>
      </c>
      <c r="BL621" s="14" t="s">
        <v>199</v>
      </c>
      <c r="BM621" s="226" t="s">
        <v>1073</v>
      </c>
    </row>
    <row r="622" s="2" customFormat="1">
      <c r="A622" s="35"/>
      <c r="B622" s="36"/>
      <c r="C622" s="37"/>
      <c r="D622" s="228" t="s">
        <v>157</v>
      </c>
      <c r="E622" s="37"/>
      <c r="F622" s="229" t="s">
        <v>1072</v>
      </c>
      <c r="G622" s="37"/>
      <c r="H622" s="37"/>
      <c r="I622" s="230"/>
      <c r="J622" s="37"/>
      <c r="K622" s="37"/>
      <c r="L622" s="41"/>
      <c r="M622" s="231"/>
      <c r="N622" s="232"/>
      <c r="O622" s="88"/>
      <c r="P622" s="88"/>
      <c r="Q622" s="88"/>
      <c r="R622" s="88"/>
      <c r="S622" s="88"/>
      <c r="T622" s="89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T622" s="14" t="s">
        <v>157</v>
      </c>
      <c r="AU622" s="14" t="s">
        <v>89</v>
      </c>
    </row>
    <row r="623" s="2" customFormat="1" ht="21.75" customHeight="1">
      <c r="A623" s="35"/>
      <c r="B623" s="36"/>
      <c r="C623" s="240" t="s">
        <v>1074</v>
      </c>
      <c r="D623" s="240" t="s">
        <v>525</v>
      </c>
      <c r="E623" s="241" t="s">
        <v>1075</v>
      </c>
      <c r="F623" s="242" t="s">
        <v>1076</v>
      </c>
      <c r="G623" s="243" t="s">
        <v>230</v>
      </c>
      <c r="H623" s="244">
        <v>1.022</v>
      </c>
      <c r="I623" s="245"/>
      <c r="J623" s="246">
        <f>ROUND(I623*H623,2)</f>
        <v>0</v>
      </c>
      <c r="K623" s="242" t="s">
        <v>155</v>
      </c>
      <c r="L623" s="247"/>
      <c r="M623" s="248" t="s">
        <v>1</v>
      </c>
      <c r="N623" s="249" t="s">
        <v>44</v>
      </c>
      <c r="O623" s="88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26" t="s">
        <v>169</v>
      </c>
      <c r="AT623" s="226" t="s">
        <v>525</v>
      </c>
      <c r="AU623" s="226" t="s">
        <v>89</v>
      </c>
      <c r="AY623" s="14" t="s">
        <v>149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4" t="s">
        <v>87</v>
      </c>
      <c r="BK623" s="227">
        <f>ROUND(I623*H623,2)</f>
        <v>0</v>
      </c>
      <c r="BL623" s="14" t="s">
        <v>199</v>
      </c>
      <c r="BM623" s="226" t="s">
        <v>1077</v>
      </c>
    </row>
    <row r="624" s="2" customFormat="1">
      <c r="A624" s="35"/>
      <c r="B624" s="36"/>
      <c r="C624" s="37"/>
      <c r="D624" s="228" t="s">
        <v>157</v>
      </c>
      <c r="E624" s="37"/>
      <c r="F624" s="229" t="s">
        <v>1076</v>
      </c>
      <c r="G624" s="37"/>
      <c r="H624" s="37"/>
      <c r="I624" s="230"/>
      <c r="J624" s="37"/>
      <c r="K624" s="37"/>
      <c r="L624" s="41"/>
      <c r="M624" s="231"/>
      <c r="N624" s="232"/>
      <c r="O624" s="88"/>
      <c r="P624" s="88"/>
      <c r="Q624" s="88"/>
      <c r="R624" s="88"/>
      <c r="S624" s="88"/>
      <c r="T624" s="89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T624" s="14" t="s">
        <v>157</v>
      </c>
      <c r="AU624" s="14" t="s">
        <v>89</v>
      </c>
    </row>
    <row r="625" s="2" customFormat="1" ht="16.5" customHeight="1">
      <c r="A625" s="35"/>
      <c r="B625" s="36"/>
      <c r="C625" s="215" t="s">
        <v>687</v>
      </c>
      <c r="D625" s="215" t="s">
        <v>151</v>
      </c>
      <c r="E625" s="216" t="s">
        <v>1078</v>
      </c>
      <c r="F625" s="217" t="s">
        <v>1079</v>
      </c>
      <c r="G625" s="218" t="s">
        <v>636</v>
      </c>
      <c r="H625" s="219">
        <v>2</v>
      </c>
      <c r="I625" s="220"/>
      <c r="J625" s="221">
        <f>ROUND(I625*H625,2)</f>
        <v>0</v>
      </c>
      <c r="K625" s="217" t="s">
        <v>1</v>
      </c>
      <c r="L625" s="41"/>
      <c r="M625" s="222" t="s">
        <v>1</v>
      </c>
      <c r="N625" s="223" t="s">
        <v>44</v>
      </c>
      <c r="O625" s="88"/>
      <c r="P625" s="224">
        <f>O625*H625</f>
        <v>0</v>
      </c>
      <c r="Q625" s="224">
        <v>0</v>
      </c>
      <c r="R625" s="224">
        <f>Q625*H625</f>
        <v>0</v>
      </c>
      <c r="S625" s="224">
        <v>0</v>
      </c>
      <c r="T625" s="225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26" t="s">
        <v>199</v>
      </c>
      <c r="AT625" s="226" t="s">
        <v>151</v>
      </c>
      <c r="AU625" s="226" t="s">
        <v>89</v>
      </c>
      <c r="AY625" s="14" t="s">
        <v>149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4" t="s">
        <v>87</v>
      </c>
      <c r="BK625" s="227">
        <f>ROUND(I625*H625,2)</f>
        <v>0</v>
      </c>
      <c r="BL625" s="14" t="s">
        <v>199</v>
      </c>
      <c r="BM625" s="226" t="s">
        <v>1080</v>
      </c>
    </row>
    <row r="626" s="2" customFormat="1">
      <c r="A626" s="35"/>
      <c r="B626" s="36"/>
      <c r="C626" s="37"/>
      <c r="D626" s="228" t="s">
        <v>157</v>
      </c>
      <c r="E626" s="37"/>
      <c r="F626" s="229" t="s">
        <v>1079</v>
      </c>
      <c r="G626" s="37"/>
      <c r="H626" s="37"/>
      <c r="I626" s="230"/>
      <c r="J626" s="37"/>
      <c r="K626" s="37"/>
      <c r="L626" s="41"/>
      <c r="M626" s="231"/>
      <c r="N626" s="232"/>
      <c r="O626" s="88"/>
      <c r="P626" s="88"/>
      <c r="Q626" s="88"/>
      <c r="R626" s="88"/>
      <c r="S626" s="88"/>
      <c r="T626" s="89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T626" s="14" t="s">
        <v>157</v>
      </c>
      <c r="AU626" s="14" t="s">
        <v>89</v>
      </c>
    </row>
    <row r="627" s="2" customFormat="1">
      <c r="A627" s="35"/>
      <c r="B627" s="36"/>
      <c r="C627" s="37"/>
      <c r="D627" s="228" t="s">
        <v>202</v>
      </c>
      <c r="E627" s="37"/>
      <c r="F627" s="235" t="s">
        <v>1081</v>
      </c>
      <c r="G627" s="37"/>
      <c r="H627" s="37"/>
      <c r="I627" s="230"/>
      <c r="J627" s="37"/>
      <c r="K627" s="37"/>
      <c r="L627" s="41"/>
      <c r="M627" s="231"/>
      <c r="N627" s="232"/>
      <c r="O627" s="88"/>
      <c r="P627" s="88"/>
      <c r="Q627" s="88"/>
      <c r="R627" s="88"/>
      <c r="S627" s="88"/>
      <c r="T627" s="89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T627" s="14" t="s">
        <v>202</v>
      </c>
      <c r="AU627" s="14" t="s">
        <v>89</v>
      </c>
    </row>
    <row r="628" s="2" customFormat="1" ht="21.75" customHeight="1">
      <c r="A628" s="35"/>
      <c r="B628" s="36"/>
      <c r="C628" s="240" t="s">
        <v>1082</v>
      </c>
      <c r="D628" s="240" t="s">
        <v>525</v>
      </c>
      <c r="E628" s="241" t="s">
        <v>1083</v>
      </c>
      <c r="F628" s="242" t="s">
        <v>1084</v>
      </c>
      <c r="G628" s="243" t="s">
        <v>636</v>
      </c>
      <c r="H628" s="244">
        <v>2</v>
      </c>
      <c r="I628" s="245"/>
      <c r="J628" s="246">
        <f>ROUND(I628*H628,2)</f>
        <v>0</v>
      </c>
      <c r="K628" s="242" t="s">
        <v>1</v>
      </c>
      <c r="L628" s="247"/>
      <c r="M628" s="248" t="s">
        <v>1</v>
      </c>
      <c r="N628" s="249" t="s">
        <v>44</v>
      </c>
      <c r="O628" s="88"/>
      <c r="P628" s="224">
        <f>O628*H628</f>
        <v>0</v>
      </c>
      <c r="Q628" s="224">
        <v>0</v>
      </c>
      <c r="R628" s="224">
        <f>Q628*H628</f>
        <v>0</v>
      </c>
      <c r="S628" s="224">
        <v>0</v>
      </c>
      <c r="T628" s="225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26" t="s">
        <v>169</v>
      </c>
      <c r="AT628" s="226" t="s">
        <v>525</v>
      </c>
      <c r="AU628" s="226" t="s">
        <v>89</v>
      </c>
      <c r="AY628" s="14" t="s">
        <v>149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4" t="s">
        <v>87</v>
      </c>
      <c r="BK628" s="227">
        <f>ROUND(I628*H628,2)</f>
        <v>0</v>
      </c>
      <c r="BL628" s="14" t="s">
        <v>199</v>
      </c>
      <c r="BM628" s="226" t="s">
        <v>1085</v>
      </c>
    </row>
    <row r="629" s="2" customFormat="1">
      <c r="A629" s="35"/>
      <c r="B629" s="36"/>
      <c r="C629" s="37"/>
      <c r="D629" s="228" t="s">
        <v>157</v>
      </c>
      <c r="E629" s="37"/>
      <c r="F629" s="229" t="s">
        <v>1086</v>
      </c>
      <c r="G629" s="37"/>
      <c r="H629" s="37"/>
      <c r="I629" s="230"/>
      <c r="J629" s="37"/>
      <c r="K629" s="37"/>
      <c r="L629" s="41"/>
      <c r="M629" s="231"/>
      <c r="N629" s="232"/>
      <c r="O629" s="88"/>
      <c r="P629" s="88"/>
      <c r="Q629" s="88"/>
      <c r="R629" s="88"/>
      <c r="S629" s="88"/>
      <c r="T629" s="89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T629" s="14" t="s">
        <v>157</v>
      </c>
      <c r="AU629" s="14" t="s">
        <v>89</v>
      </c>
    </row>
    <row r="630" s="2" customFormat="1">
      <c r="A630" s="35"/>
      <c r="B630" s="36"/>
      <c r="C630" s="37"/>
      <c r="D630" s="228" t="s">
        <v>202</v>
      </c>
      <c r="E630" s="37"/>
      <c r="F630" s="235" t="s">
        <v>1087</v>
      </c>
      <c r="G630" s="37"/>
      <c r="H630" s="37"/>
      <c r="I630" s="230"/>
      <c r="J630" s="37"/>
      <c r="K630" s="37"/>
      <c r="L630" s="41"/>
      <c r="M630" s="231"/>
      <c r="N630" s="232"/>
      <c r="O630" s="88"/>
      <c r="P630" s="88"/>
      <c r="Q630" s="88"/>
      <c r="R630" s="88"/>
      <c r="S630" s="88"/>
      <c r="T630" s="89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14" t="s">
        <v>202</v>
      </c>
      <c r="AU630" s="14" t="s">
        <v>89</v>
      </c>
    </row>
    <row r="631" s="2" customFormat="1" ht="24.15" customHeight="1">
      <c r="A631" s="35"/>
      <c r="B631" s="36"/>
      <c r="C631" s="215" t="s">
        <v>690</v>
      </c>
      <c r="D631" s="215" t="s">
        <v>151</v>
      </c>
      <c r="E631" s="216" t="s">
        <v>1088</v>
      </c>
      <c r="F631" s="217" t="s">
        <v>1089</v>
      </c>
      <c r="G631" s="218" t="s">
        <v>264</v>
      </c>
      <c r="H631" s="219">
        <v>5.9699999999999998</v>
      </c>
      <c r="I631" s="220"/>
      <c r="J631" s="221">
        <f>ROUND(I631*H631,2)</f>
        <v>0</v>
      </c>
      <c r="K631" s="217" t="s">
        <v>155</v>
      </c>
      <c r="L631" s="41"/>
      <c r="M631" s="222" t="s">
        <v>1</v>
      </c>
      <c r="N631" s="223" t="s">
        <v>44</v>
      </c>
      <c r="O631" s="88"/>
      <c r="P631" s="224">
        <f>O631*H631</f>
        <v>0</v>
      </c>
      <c r="Q631" s="224">
        <v>0.00040000000000000002</v>
      </c>
      <c r="R631" s="224">
        <f>Q631*H631</f>
        <v>0.0023879999999999999</v>
      </c>
      <c r="S631" s="224">
        <v>0</v>
      </c>
      <c r="T631" s="225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26" t="s">
        <v>199</v>
      </c>
      <c r="AT631" s="226" t="s">
        <v>151</v>
      </c>
      <c r="AU631" s="226" t="s">
        <v>89</v>
      </c>
      <c r="AY631" s="14" t="s">
        <v>149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4" t="s">
        <v>87</v>
      </c>
      <c r="BK631" s="227">
        <f>ROUND(I631*H631,2)</f>
        <v>0</v>
      </c>
      <c r="BL631" s="14" t="s">
        <v>199</v>
      </c>
      <c r="BM631" s="226" t="s">
        <v>1090</v>
      </c>
    </row>
    <row r="632" s="2" customFormat="1">
      <c r="A632" s="35"/>
      <c r="B632" s="36"/>
      <c r="C632" s="37"/>
      <c r="D632" s="228" t="s">
        <v>157</v>
      </c>
      <c r="E632" s="37"/>
      <c r="F632" s="229" t="s">
        <v>1091</v>
      </c>
      <c r="G632" s="37"/>
      <c r="H632" s="37"/>
      <c r="I632" s="230"/>
      <c r="J632" s="37"/>
      <c r="K632" s="37"/>
      <c r="L632" s="41"/>
      <c r="M632" s="231"/>
      <c r="N632" s="232"/>
      <c r="O632" s="88"/>
      <c r="P632" s="88"/>
      <c r="Q632" s="88"/>
      <c r="R632" s="88"/>
      <c r="S632" s="88"/>
      <c r="T632" s="89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T632" s="14" t="s">
        <v>157</v>
      </c>
      <c r="AU632" s="14" t="s">
        <v>89</v>
      </c>
    </row>
    <row r="633" s="2" customFormat="1">
      <c r="A633" s="35"/>
      <c r="B633" s="36"/>
      <c r="C633" s="37"/>
      <c r="D633" s="233" t="s">
        <v>159</v>
      </c>
      <c r="E633" s="37"/>
      <c r="F633" s="234" t="s">
        <v>1092</v>
      </c>
      <c r="G633" s="37"/>
      <c r="H633" s="37"/>
      <c r="I633" s="230"/>
      <c r="J633" s="37"/>
      <c r="K633" s="37"/>
      <c r="L633" s="41"/>
      <c r="M633" s="231"/>
      <c r="N633" s="232"/>
      <c r="O633" s="88"/>
      <c r="P633" s="88"/>
      <c r="Q633" s="88"/>
      <c r="R633" s="88"/>
      <c r="S633" s="88"/>
      <c r="T633" s="89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T633" s="14" t="s">
        <v>159</v>
      </c>
      <c r="AU633" s="14" t="s">
        <v>89</v>
      </c>
    </row>
    <row r="634" s="2" customFormat="1" ht="21.75" customHeight="1">
      <c r="A634" s="35"/>
      <c r="B634" s="36"/>
      <c r="C634" s="240" t="s">
        <v>1093</v>
      </c>
      <c r="D634" s="240" t="s">
        <v>525</v>
      </c>
      <c r="E634" s="241" t="s">
        <v>1094</v>
      </c>
      <c r="F634" s="242" t="s">
        <v>1095</v>
      </c>
      <c r="G634" s="243" t="s">
        <v>264</v>
      </c>
      <c r="H634" s="244">
        <v>5.9699999999999998</v>
      </c>
      <c r="I634" s="245"/>
      <c r="J634" s="246">
        <f>ROUND(I634*H634,2)</f>
        <v>0</v>
      </c>
      <c r="K634" s="242" t="s">
        <v>528</v>
      </c>
      <c r="L634" s="247"/>
      <c r="M634" s="248" t="s">
        <v>1</v>
      </c>
      <c r="N634" s="249" t="s">
        <v>44</v>
      </c>
      <c r="O634" s="88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226" t="s">
        <v>169</v>
      </c>
      <c r="AT634" s="226" t="s">
        <v>525</v>
      </c>
      <c r="AU634" s="226" t="s">
        <v>89</v>
      </c>
      <c r="AY634" s="14" t="s">
        <v>149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4" t="s">
        <v>87</v>
      </c>
      <c r="BK634" s="227">
        <f>ROUND(I634*H634,2)</f>
        <v>0</v>
      </c>
      <c r="BL634" s="14" t="s">
        <v>199</v>
      </c>
      <c r="BM634" s="226" t="s">
        <v>1096</v>
      </c>
    </row>
    <row r="635" s="2" customFormat="1">
      <c r="A635" s="35"/>
      <c r="B635" s="36"/>
      <c r="C635" s="37"/>
      <c r="D635" s="228" t="s">
        <v>157</v>
      </c>
      <c r="E635" s="37"/>
      <c r="F635" s="229" t="s">
        <v>1095</v>
      </c>
      <c r="G635" s="37"/>
      <c r="H635" s="37"/>
      <c r="I635" s="230"/>
      <c r="J635" s="37"/>
      <c r="K635" s="37"/>
      <c r="L635" s="41"/>
      <c r="M635" s="231"/>
      <c r="N635" s="232"/>
      <c r="O635" s="88"/>
      <c r="P635" s="88"/>
      <c r="Q635" s="88"/>
      <c r="R635" s="88"/>
      <c r="S635" s="88"/>
      <c r="T635" s="89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T635" s="14" t="s">
        <v>157</v>
      </c>
      <c r="AU635" s="14" t="s">
        <v>89</v>
      </c>
    </row>
    <row r="636" s="2" customFormat="1" ht="16.5" customHeight="1">
      <c r="A636" s="35"/>
      <c r="B636" s="36"/>
      <c r="C636" s="215" t="s">
        <v>694</v>
      </c>
      <c r="D636" s="215" t="s">
        <v>151</v>
      </c>
      <c r="E636" s="216" t="s">
        <v>1097</v>
      </c>
      <c r="F636" s="217" t="s">
        <v>1098</v>
      </c>
      <c r="G636" s="218" t="s">
        <v>264</v>
      </c>
      <c r="H636" s="219">
        <v>11.94</v>
      </c>
      <c r="I636" s="220"/>
      <c r="J636" s="221">
        <f>ROUND(I636*H636,2)</f>
        <v>0</v>
      </c>
      <c r="K636" s="217" t="s">
        <v>155</v>
      </c>
      <c r="L636" s="41"/>
      <c r="M636" s="222" t="s">
        <v>1</v>
      </c>
      <c r="N636" s="223" t="s">
        <v>44</v>
      </c>
      <c r="O636" s="88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26" t="s">
        <v>199</v>
      </c>
      <c r="AT636" s="226" t="s">
        <v>151</v>
      </c>
      <c r="AU636" s="226" t="s">
        <v>89</v>
      </c>
      <c r="AY636" s="14" t="s">
        <v>149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4" t="s">
        <v>87</v>
      </c>
      <c r="BK636" s="227">
        <f>ROUND(I636*H636,2)</f>
        <v>0</v>
      </c>
      <c r="BL636" s="14" t="s">
        <v>199</v>
      </c>
      <c r="BM636" s="226" t="s">
        <v>1099</v>
      </c>
    </row>
    <row r="637" s="2" customFormat="1">
      <c r="A637" s="35"/>
      <c r="B637" s="36"/>
      <c r="C637" s="37"/>
      <c r="D637" s="228" t="s">
        <v>157</v>
      </c>
      <c r="E637" s="37"/>
      <c r="F637" s="229" t="s">
        <v>1100</v>
      </c>
      <c r="G637" s="37"/>
      <c r="H637" s="37"/>
      <c r="I637" s="230"/>
      <c r="J637" s="37"/>
      <c r="K637" s="37"/>
      <c r="L637" s="41"/>
      <c r="M637" s="231"/>
      <c r="N637" s="232"/>
      <c r="O637" s="88"/>
      <c r="P637" s="88"/>
      <c r="Q637" s="88"/>
      <c r="R637" s="88"/>
      <c r="S637" s="88"/>
      <c r="T637" s="89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T637" s="14" t="s">
        <v>157</v>
      </c>
      <c r="AU637" s="14" t="s">
        <v>89</v>
      </c>
    </row>
    <row r="638" s="2" customFormat="1">
      <c r="A638" s="35"/>
      <c r="B638" s="36"/>
      <c r="C638" s="37"/>
      <c r="D638" s="233" t="s">
        <v>159</v>
      </c>
      <c r="E638" s="37"/>
      <c r="F638" s="234" t="s">
        <v>1101</v>
      </c>
      <c r="G638" s="37"/>
      <c r="H638" s="37"/>
      <c r="I638" s="230"/>
      <c r="J638" s="37"/>
      <c r="K638" s="37"/>
      <c r="L638" s="41"/>
      <c r="M638" s="231"/>
      <c r="N638" s="232"/>
      <c r="O638" s="88"/>
      <c r="P638" s="88"/>
      <c r="Q638" s="88"/>
      <c r="R638" s="88"/>
      <c r="S638" s="88"/>
      <c r="T638" s="89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T638" s="14" t="s">
        <v>159</v>
      </c>
      <c r="AU638" s="14" t="s">
        <v>89</v>
      </c>
    </row>
    <row r="639" s="2" customFormat="1" ht="37.8" customHeight="1">
      <c r="A639" s="35"/>
      <c r="B639" s="36"/>
      <c r="C639" s="240" t="s">
        <v>1102</v>
      </c>
      <c r="D639" s="240" t="s">
        <v>525</v>
      </c>
      <c r="E639" s="241" t="s">
        <v>1103</v>
      </c>
      <c r="F639" s="242" t="s">
        <v>1104</v>
      </c>
      <c r="G639" s="243" t="s">
        <v>280</v>
      </c>
      <c r="H639" s="244">
        <v>1</v>
      </c>
      <c r="I639" s="245"/>
      <c r="J639" s="246">
        <f>ROUND(I639*H639,2)</f>
        <v>0</v>
      </c>
      <c r="K639" s="242" t="s">
        <v>155</v>
      </c>
      <c r="L639" s="247"/>
      <c r="M639" s="248" t="s">
        <v>1</v>
      </c>
      <c r="N639" s="249" t="s">
        <v>44</v>
      </c>
      <c r="O639" s="88"/>
      <c r="P639" s="224">
        <f>O639*H639</f>
        <v>0</v>
      </c>
      <c r="Q639" s="224">
        <v>0</v>
      </c>
      <c r="R639" s="224">
        <f>Q639*H639</f>
        <v>0</v>
      </c>
      <c r="S639" s="224">
        <v>0</v>
      </c>
      <c r="T639" s="225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26" t="s">
        <v>169</v>
      </c>
      <c r="AT639" s="226" t="s">
        <v>525</v>
      </c>
      <c r="AU639" s="226" t="s">
        <v>89</v>
      </c>
      <c r="AY639" s="14" t="s">
        <v>149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4" t="s">
        <v>87</v>
      </c>
      <c r="BK639" s="227">
        <f>ROUND(I639*H639,2)</f>
        <v>0</v>
      </c>
      <c r="BL639" s="14" t="s">
        <v>199</v>
      </c>
      <c r="BM639" s="226" t="s">
        <v>1105</v>
      </c>
    </row>
    <row r="640" s="2" customFormat="1">
      <c r="A640" s="35"/>
      <c r="B640" s="36"/>
      <c r="C640" s="37"/>
      <c r="D640" s="228" t="s">
        <v>157</v>
      </c>
      <c r="E640" s="37"/>
      <c r="F640" s="229" t="s">
        <v>1104</v>
      </c>
      <c r="G640" s="37"/>
      <c r="H640" s="37"/>
      <c r="I640" s="230"/>
      <c r="J640" s="37"/>
      <c r="K640" s="37"/>
      <c r="L640" s="41"/>
      <c r="M640" s="231"/>
      <c r="N640" s="232"/>
      <c r="O640" s="88"/>
      <c r="P640" s="88"/>
      <c r="Q640" s="88"/>
      <c r="R640" s="88"/>
      <c r="S640" s="88"/>
      <c r="T640" s="89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T640" s="14" t="s">
        <v>157</v>
      </c>
      <c r="AU640" s="14" t="s">
        <v>89</v>
      </c>
    </row>
    <row r="641" s="2" customFormat="1" ht="16.5" customHeight="1">
      <c r="A641" s="35"/>
      <c r="B641" s="36"/>
      <c r="C641" s="215" t="s">
        <v>697</v>
      </c>
      <c r="D641" s="215" t="s">
        <v>151</v>
      </c>
      <c r="E641" s="216" t="s">
        <v>1106</v>
      </c>
      <c r="F641" s="217" t="s">
        <v>1107</v>
      </c>
      <c r="G641" s="218" t="s">
        <v>166</v>
      </c>
      <c r="H641" s="219">
        <v>560</v>
      </c>
      <c r="I641" s="220"/>
      <c r="J641" s="221">
        <f>ROUND(I641*H641,2)</f>
        <v>0</v>
      </c>
      <c r="K641" s="217" t="s">
        <v>155</v>
      </c>
      <c r="L641" s="41"/>
      <c r="M641" s="222" t="s">
        <v>1</v>
      </c>
      <c r="N641" s="223" t="s">
        <v>44</v>
      </c>
      <c r="O641" s="88"/>
      <c r="P641" s="224">
        <f>O641*H641</f>
        <v>0</v>
      </c>
      <c r="Q641" s="224">
        <v>0.00027999999999999998</v>
      </c>
      <c r="R641" s="224">
        <f>Q641*H641</f>
        <v>0.1568</v>
      </c>
      <c r="S641" s="224">
        <v>0</v>
      </c>
      <c r="T641" s="225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26" t="s">
        <v>199</v>
      </c>
      <c r="AT641" s="226" t="s">
        <v>151</v>
      </c>
      <c r="AU641" s="226" t="s">
        <v>89</v>
      </c>
      <c r="AY641" s="14" t="s">
        <v>149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4" t="s">
        <v>87</v>
      </c>
      <c r="BK641" s="227">
        <f>ROUND(I641*H641,2)</f>
        <v>0</v>
      </c>
      <c r="BL641" s="14" t="s">
        <v>199</v>
      </c>
      <c r="BM641" s="226" t="s">
        <v>1108</v>
      </c>
    </row>
    <row r="642" s="2" customFormat="1">
      <c r="A642" s="35"/>
      <c r="B642" s="36"/>
      <c r="C642" s="37"/>
      <c r="D642" s="228" t="s">
        <v>157</v>
      </c>
      <c r="E642" s="37"/>
      <c r="F642" s="229" t="s">
        <v>1109</v>
      </c>
      <c r="G642" s="37"/>
      <c r="H642" s="37"/>
      <c r="I642" s="230"/>
      <c r="J642" s="37"/>
      <c r="K642" s="37"/>
      <c r="L642" s="41"/>
      <c r="M642" s="231"/>
      <c r="N642" s="232"/>
      <c r="O642" s="88"/>
      <c r="P642" s="88"/>
      <c r="Q642" s="88"/>
      <c r="R642" s="88"/>
      <c r="S642" s="88"/>
      <c r="T642" s="89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T642" s="14" t="s">
        <v>157</v>
      </c>
      <c r="AU642" s="14" t="s">
        <v>89</v>
      </c>
    </row>
    <row r="643" s="2" customFormat="1">
      <c r="A643" s="35"/>
      <c r="B643" s="36"/>
      <c r="C643" s="37"/>
      <c r="D643" s="233" t="s">
        <v>159</v>
      </c>
      <c r="E643" s="37"/>
      <c r="F643" s="234" t="s">
        <v>1110</v>
      </c>
      <c r="G643" s="37"/>
      <c r="H643" s="37"/>
      <c r="I643" s="230"/>
      <c r="J643" s="37"/>
      <c r="K643" s="37"/>
      <c r="L643" s="41"/>
      <c r="M643" s="231"/>
      <c r="N643" s="232"/>
      <c r="O643" s="88"/>
      <c r="P643" s="88"/>
      <c r="Q643" s="88"/>
      <c r="R643" s="88"/>
      <c r="S643" s="88"/>
      <c r="T643" s="89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T643" s="14" t="s">
        <v>159</v>
      </c>
      <c r="AU643" s="14" t="s">
        <v>89</v>
      </c>
    </row>
    <row r="644" s="2" customFormat="1">
      <c r="A644" s="35"/>
      <c r="B644" s="36"/>
      <c r="C644" s="37"/>
      <c r="D644" s="228" t="s">
        <v>202</v>
      </c>
      <c r="E644" s="37"/>
      <c r="F644" s="235" t="s">
        <v>1111</v>
      </c>
      <c r="G644" s="37"/>
      <c r="H644" s="37"/>
      <c r="I644" s="230"/>
      <c r="J644" s="37"/>
      <c r="K644" s="37"/>
      <c r="L644" s="41"/>
      <c r="M644" s="231"/>
      <c r="N644" s="232"/>
      <c r="O644" s="88"/>
      <c r="P644" s="88"/>
      <c r="Q644" s="88"/>
      <c r="R644" s="88"/>
      <c r="S644" s="88"/>
      <c r="T644" s="89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T644" s="14" t="s">
        <v>202</v>
      </c>
      <c r="AU644" s="14" t="s">
        <v>89</v>
      </c>
    </row>
    <row r="645" s="2" customFormat="1" ht="16.5" customHeight="1">
      <c r="A645" s="35"/>
      <c r="B645" s="36"/>
      <c r="C645" s="240" t="s">
        <v>1112</v>
      </c>
      <c r="D645" s="240" t="s">
        <v>525</v>
      </c>
      <c r="E645" s="241" t="s">
        <v>1113</v>
      </c>
      <c r="F645" s="242" t="s">
        <v>1114</v>
      </c>
      <c r="G645" s="243" t="s">
        <v>166</v>
      </c>
      <c r="H645" s="244">
        <v>560</v>
      </c>
      <c r="I645" s="245"/>
      <c r="J645" s="246">
        <f>ROUND(I645*H645,2)</f>
        <v>0</v>
      </c>
      <c r="K645" s="242" t="s">
        <v>528</v>
      </c>
      <c r="L645" s="247"/>
      <c r="M645" s="248" t="s">
        <v>1</v>
      </c>
      <c r="N645" s="249" t="s">
        <v>44</v>
      </c>
      <c r="O645" s="88"/>
      <c r="P645" s="224">
        <f>O645*H645</f>
        <v>0</v>
      </c>
      <c r="Q645" s="224">
        <v>0.0091000000000000004</v>
      </c>
      <c r="R645" s="224">
        <f>Q645*H645</f>
        <v>5.0960000000000001</v>
      </c>
      <c r="S645" s="224">
        <v>0</v>
      </c>
      <c r="T645" s="225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226" t="s">
        <v>169</v>
      </c>
      <c r="AT645" s="226" t="s">
        <v>525</v>
      </c>
      <c r="AU645" s="226" t="s">
        <v>89</v>
      </c>
      <c r="AY645" s="14" t="s">
        <v>149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4" t="s">
        <v>87</v>
      </c>
      <c r="BK645" s="227">
        <f>ROUND(I645*H645,2)</f>
        <v>0</v>
      </c>
      <c r="BL645" s="14" t="s">
        <v>199</v>
      </c>
      <c r="BM645" s="226" t="s">
        <v>1115</v>
      </c>
    </row>
    <row r="646" s="2" customFormat="1">
      <c r="A646" s="35"/>
      <c r="B646" s="36"/>
      <c r="C646" s="37"/>
      <c r="D646" s="228" t="s">
        <v>157</v>
      </c>
      <c r="E646" s="37"/>
      <c r="F646" s="229" t="s">
        <v>1114</v>
      </c>
      <c r="G646" s="37"/>
      <c r="H646" s="37"/>
      <c r="I646" s="230"/>
      <c r="J646" s="37"/>
      <c r="K646" s="37"/>
      <c r="L646" s="41"/>
      <c r="M646" s="231"/>
      <c r="N646" s="232"/>
      <c r="O646" s="88"/>
      <c r="P646" s="88"/>
      <c r="Q646" s="88"/>
      <c r="R646" s="88"/>
      <c r="S646" s="88"/>
      <c r="T646" s="89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T646" s="14" t="s">
        <v>157</v>
      </c>
      <c r="AU646" s="14" t="s">
        <v>89</v>
      </c>
    </row>
    <row r="647" s="2" customFormat="1" ht="24.15" customHeight="1">
      <c r="A647" s="35"/>
      <c r="B647" s="36"/>
      <c r="C647" s="215" t="s">
        <v>705</v>
      </c>
      <c r="D647" s="215" t="s">
        <v>151</v>
      </c>
      <c r="E647" s="216" t="s">
        <v>1116</v>
      </c>
      <c r="F647" s="217" t="s">
        <v>1117</v>
      </c>
      <c r="G647" s="218" t="s">
        <v>166</v>
      </c>
      <c r="H647" s="219">
        <v>0.71999999999999997</v>
      </c>
      <c r="I647" s="220"/>
      <c r="J647" s="221">
        <f>ROUND(I647*H647,2)</f>
        <v>0</v>
      </c>
      <c r="K647" s="217" t="s">
        <v>155</v>
      </c>
      <c r="L647" s="41"/>
      <c r="M647" s="222" t="s">
        <v>1</v>
      </c>
      <c r="N647" s="223" t="s">
        <v>44</v>
      </c>
      <c r="O647" s="88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26" t="s">
        <v>199</v>
      </c>
      <c r="AT647" s="226" t="s">
        <v>151</v>
      </c>
      <c r="AU647" s="226" t="s">
        <v>89</v>
      </c>
      <c r="AY647" s="14" t="s">
        <v>149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4" t="s">
        <v>87</v>
      </c>
      <c r="BK647" s="227">
        <f>ROUND(I647*H647,2)</f>
        <v>0</v>
      </c>
      <c r="BL647" s="14" t="s">
        <v>199</v>
      </c>
      <c r="BM647" s="226" t="s">
        <v>1118</v>
      </c>
    </row>
    <row r="648" s="2" customFormat="1">
      <c r="A648" s="35"/>
      <c r="B648" s="36"/>
      <c r="C648" s="37"/>
      <c r="D648" s="228" t="s">
        <v>157</v>
      </c>
      <c r="E648" s="37"/>
      <c r="F648" s="229" t="s">
        <v>1119</v>
      </c>
      <c r="G648" s="37"/>
      <c r="H648" s="37"/>
      <c r="I648" s="230"/>
      <c r="J648" s="37"/>
      <c r="K648" s="37"/>
      <c r="L648" s="41"/>
      <c r="M648" s="231"/>
      <c r="N648" s="232"/>
      <c r="O648" s="88"/>
      <c r="P648" s="88"/>
      <c r="Q648" s="88"/>
      <c r="R648" s="88"/>
      <c r="S648" s="88"/>
      <c r="T648" s="89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T648" s="14" t="s">
        <v>157</v>
      </c>
      <c r="AU648" s="14" t="s">
        <v>89</v>
      </c>
    </row>
    <row r="649" s="2" customFormat="1">
      <c r="A649" s="35"/>
      <c r="B649" s="36"/>
      <c r="C649" s="37"/>
      <c r="D649" s="233" t="s">
        <v>159</v>
      </c>
      <c r="E649" s="37"/>
      <c r="F649" s="234" t="s">
        <v>1120</v>
      </c>
      <c r="G649" s="37"/>
      <c r="H649" s="37"/>
      <c r="I649" s="230"/>
      <c r="J649" s="37"/>
      <c r="K649" s="37"/>
      <c r="L649" s="41"/>
      <c r="M649" s="231"/>
      <c r="N649" s="232"/>
      <c r="O649" s="88"/>
      <c r="P649" s="88"/>
      <c r="Q649" s="88"/>
      <c r="R649" s="88"/>
      <c r="S649" s="88"/>
      <c r="T649" s="89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T649" s="14" t="s">
        <v>159</v>
      </c>
      <c r="AU649" s="14" t="s">
        <v>89</v>
      </c>
    </row>
    <row r="650" s="2" customFormat="1">
      <c r="A650" s="35"/>
      <c r="B650" s="36"/>
      <c r="C650" s="37"/>
      <c r="D650" s="228" t="s">
        <v>202</v>
      </c>
      <c r="E650" s="37"/>
      <c r="F650" s="235" t="s">
        <v>1121</v>
      </c>
      <c r="G650" s="37"/>
      <c r="H650" s="37"/>
      <c r="I650" s="230"/>
      <c r="J650" s="37"/>
      <c r="K650" s="37"/>
      <c r="L650" s="41"/>
      <c r="M650" s="231"/>
      <c r="N650" s="232"/>
      <c r="O650" s="88"/>
      <c r="P650" s="88"/>
      <c r="Q650" s="88"/>
      <c r="R650" s="88"/>
      <c r="S650" s="88"/>
      <c r="T650" s="89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T650" s="14" t="s">
        <v>202</v>
      </c>
      <c r="AU650" s="14" t="s">
        <v>89</v>
      </c>
    </row>
    <row r="651" s="2" customFormat="1" ht="16.5" customHeight="1">
      <c r="A651" s="35"/>
      <c r="B651" s="36"/>
      <c r="C651" s="240" t="s">
        <v>1122</v>
      </c>
      <c r="D651" s="240" t="s">
        <v>525</v>
      </c>
      <c r="E651" s="241" t="s">
        <v>1123</v>
      </c>
      <c r="F651" s="242" t="s">
        <v>1124</v>
      </c>
      <c r="G651" s="243" t="s">
        <v>166</v>
      </c>
      <c r="H651" s="244">
        <v>0.79200000000000004</v>
      </c>
      <c r="I651" s="245"/>
      <c r="J651" s="246">
        <f>ROUND(I651*H651,2)</f>
        <v>0</v>
      </c>
      <c r="K651" s="242" t="s">
        <v>528</v>
      </c>
      <c r="L651" s="247"/>
      <c r="M651" s="248" t="s">
        <v>1</v>
      </c>
      <c r="N651" s="249" t="s">
        <v>44</v>
      </c>
      <c r="O651" s="88"/>
      <c r="P651" s="224">
        <f>O651*H651</f>
        <v>0</v>
      </c>
      <c r="Q651" s="224">
        <v>0.016</v>
      </c>
      <c r="R651" s="224">
        <f>Q651*H651</f>
        <v>0.012672000000000001</v>
      </c>
      <c r="S651" s="224">
        <v>0</v>
      </c>
      <c r="T651" s="225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26" t="s">
        <v>169</v>
      </c>
      <c r="AT651" s="226" t="s">
        <v>525</v>
      </c>
      <c r="AU651" s="226" t="s">
        <v>89</v>
      </c>
      <c r="AY651" s="14" t="s">
        <v>149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4" t="s">
        <v>87</v>
      </c>
      <c r="BK651" s="227">
        <f>ROUND(I651*H651,2)</f>
        <v>0</v>
      </c>
      <c r="BL651" s="14" t="s">
        <v>199</v>
      </c>
      <c r="BM651" s="226" t="s">
        <v>1125</v>
      </c>
    </row>
    <row r="652" s="2" customFormat="1">
      <c r="A652" s="35"/>
      <c r="B652" s="36"/>
      <c r="C652" s="37"/>
      <c r="D652" s="228" t="s">
        <v>157</v>
      </c>
      <c r="E652" s="37"/>
      <c r="F652" s="229" t="s">
        <v>1124</v>
      </c>
      <c r="G652" s="37"/>
      <c r="H652" s="37"/>
      <c r="I652" s="230"/>
      <c r="J652" s="37"/>
      <c r="K652" s="37"/>
      <c r="L652" s="41"/>
      <c r="M652" s="231"/>
      <c r="N652" s="232"/>
      <c r="O652" s="88"/>
      <c r="P652" s="88"/>
      <c r="Q652" s="88"/>
      <c r="R652" s="88"/>
      <c r="S652" s="88"/>
      <c r="T652" s="89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4" t="s">
        <v>157</v>
      </c>
      <c r="AU652" s="14" t="s">
        <v>89</v>
      </c>
    </row>
    <row r="653" s="2" customFormat="1" ht="16.5" customHeight="1">
      <c r="A653" s="35"/>
      <c r="B653" s="36"/>
      <c r="C653" s="215" t="s">
        <v>709</v>
      </c>
      <c r="D653" s="215" t="s">
        <v>151</v>
      </c>
      <c r="E653" s="216" t="s">
        <v>1126</v>
      </c>
      <c r="F653" s="217" t="s">
        <v>1127</v>
      </c>
      <c r="G653" s="218" t="s">
        <v>280</v>
      </c>
      <c r="H653" s="219">
        <v>8</v>
      </c>
      <c r="I653" s="220"/>
      <c r="J653" s="221">
        <f>ROUND(I653*H653,2)</f>
        <v>0</v>
      </c>
      <c r="K653" s="217" t="s">
        <v>155</v>
      </c>
      <c r="L653" s="41"/>
      <c r="M653" s="222" t="s">
        <v>1</v>
      </c>
      <c r="N653" s="223" t="s">
        <v>44</v>
      </c>
      <c r="O653" s="88"/>
      <c r="P653" s="224">
        <f>O653*H653</f>
        <v>0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26" t="s">
        <v>199</v>
      </c>
      <c r="AT653" s="226" t="s">
        <v>151</v>
      </c>
      <c r="AU653" s="226" t="s">
        <v>89</v>
      </c>
      <c r="AY653" s="14" t="s">
        <v>149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4" t="s">
        <v>87</v>
      </c>
      <c r="BK653" s="227">
        <f>ROUND(I653*H653,2)</f>
        <v>0</v>
      </c>
      <c r="BL653" s="14" t="s">
        <v>199</v>
      </c>
      <c r="BM653" s="226" t="s">
        <v>1128</v>
      </c>
    </row>
    <row r="654" s="2" customFormat="1">
      <c r="A654" s="35"/>
      <c r="B654" s="36"/>
      <c r="C654" s="37"/>
      <c r="D654" s="228" t="s">
        <v>157</v>
      </c>
      <c r="E654" s="37"/>
      <c r="F654" s="229" t="s">
        <v>1129</v>
      </c>
      <c r="G654" s="37"/>
      <c r="H654" s="37"/>
      <c r="I654" s="230"/>
      <c r="J654" s="37"/>
      <c r="K654" s="37"/>
      <c r="L654" s="41"/>
      <c r="M654" s="231"/>
      <c r="N654" s="232"/>
      <c r="O654" s="88"/>
      <c r="P654" s="88"/>
      <c r="Q654" s="88"/>
      <c r="R654" s="88"/>
      <c r="S654" s="88"/>
      <c r="T654" s="89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T654" s="14" t="s">
        <v>157</v>
      </c>
      <c r="AU654" s="14" t="s">
        <v>89</v>
      </c>
    </row>
    <row r="655" s="2" customFormat="1">
      <c r="A655" s="35"/>
      <c r="B655" s="36"/>
      <c r="C655" s="37"/>
      <c r="D655" s="233" t="s">
        <v>159</v>
      </c>
      <c r="E655" s="37"/>
      <c r="F655" s="234" t="s">
        <v>1130</v>
      </c>
      <c r="G655" s="37"/>
      <c r="H655" s="37"/>
      <c r="I655" s="230"/>
      <c r="J655" s="37"/>
      <c r="K655" s="37"/>
      <c r="L655" s="41"/>
      <c r="M655" s="231"/>
      <c r="N655" s="232"/>
      <c r="O655" s="88"/>
      <c r="P655" s="88"/>
      <c r="Q655" s="88"/>
      <c r="R655" s="88"/>
      <c r="S655" s="88"/>
      <c r="T655" s="89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T655" s="14" t="s">
        <v>159</v>
      </c>
      <c r="AU655" s="14" t="s">
        <v>89</v>
      </c>
    </row>
    <row r="656" s="2" customFormat="1" ht="16.5" customHeight="1">
      <c r="A656" s="35"/>
      <c r="B656" s="36"/>
      <c r="C656" s="240" t="s">
        <v>1131</v>
      </c>
      <c r="D656" s="240" t="s">
        <v>525</v>
      </c>
      <c r="E656" s="241" t="s">
        <v>1132</v>
      </c>
      <c r="F656" s="242" t="s">
        <v>1133</v>
      </c>
      <c r="G656" s="243" t="s">
        <v>280</v>
      </c>
      <c r="H656" s="244">
        <v>8</v>
      </c>
      <c r="I656" s="245"/>
      <c r="J656" s="246">
        <f>ROUND(I656*H656,2)</f>
        <v>0</v>
      </c>
      <c r="K656" s="242" t="s">
        <v>528</v>
      </c>
      <c r="L656" s="247"/>
      <c r="M656" s="248" t="s">
        <v>1</v>
      </c>
      <c r="N656" s="249" t="s">
        <v>44</v>
      </c>
      <c r="O656" s="88"/>
      <c r="P656" s="224">
        <f>O656*H656</f>
        <v>0</v>
      </c>
      <c r="Q656" s="224">
        <v>0.001</v>
      </c>
      <c r="R656" s="224">
        <f>Q656*H656</f>
        <v>0.0080000000000000002</v>
      </c>
      <c r="S656" s="224">
        <v>0</v>
      </c>
      <c r="T656" s="225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226" t="s">
        <v>169</v>
      </c>
      <c r="AT656" s="226" t="s">
        <v>525</v>
      </c>
      <c r="AU656" s="226" t="s">
        <v>89</v>
      </c>
      <c r="AY656" s="14" t="s">
        <v>149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4" t="s">
        <v>87</v>
      </c>
      <c r="BK656" s="227">
        <f>ROUND(I656*H656,2)</f>
        <v>0</v>
      </c>
      <c r="BL656" s="14" t="s">
        <v>199</v>
      </c>
      <c r="BM656" s="226" t="s">
        <v>1134</v>
      </c>
    </row>
    <row r="657" s="2" customFormat="1">
      <c r="A657" s="35"/>
      <c r="B657" s="36"/>
      <c r="C657" s="37"/>
      <c r="D657" s="228" t="s">
        <v>157</v>
      </c>
      <c r="E657" s="37"/>
      <c r="F657" s="229" t="s">
        <v>1133</v>
      </c>
      <c r="G657" s="37"/>
      <c r="H657" s="37"/>
      <c r="I657" s="230"/>
      <c r="J657" s="37"/>
      <c r="K657" s="37"/>
      <c r="L657" s="41"/>
      <c r="M657" s="231"/>
      <c r="N657" s="232"/>
      <c r="O657" s="88"/>
      <c r="P657" s="88"/>
      <c r="Q657" s="88"/>
      <c r="R657" s="88"/>
      <c r="S657" s="88"/>
      <c r="T657" s="89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T657" s="14" t="s">
        <v>157</v>
      </c>
      <c r="AU657" s="14" t="s">
        <v>89</v>
      </c>
    </row>
    <row r="658" s="2" customFormat="1" ht="24.15" customHeight="1">
      <c r="A658" s="35"/>
      <c r="B658" s="36"/>
      <c r="C658" s="215" t="s">
        <v>715</v>
      </c>
      <c r="D658" s="215" t="s">
        <v>151</v>
      </c>
      <c r="E658" s="216" t="s">
        <v>1135</v>
      </c>
      <c r="F658" s="217" t="s">
        <v>1136</v>
      </c>
      <c r="G658" s="218" t="s">
        <v>280</v>
      </c>
      <c r="H658" s="219">
        <v>2</v>
      </c>
      <c r="I658" s="220"/>
      <c r="J658" s="221">
        <f>ROUND(I658*H658,2)</f>
        <v>0</v>
      </c>
      <c r="K658" s="217" t="s">
        <v>155</v>
      </c>
      <c r="L658" s="41"/>
      <c r="M658" s="222" t="s">
        <v>1</v>
      </c>
      <c r="N658" s="223" t="s">
        <v>44</v>
      </c>
      <c r="O658" s="88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226" t="s">
        <v>199</v>
      </c>
      <c r="AT658" s="226" t="s">
        <v>151</v>
      </c>
      <c r="AU658" s="226" t="s">
        <v>89</v>
      </c>
      <c r="AY658" s="14" t="s">
        <v>149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4" t="s">
        <v>87</v>
      </c>
      <c r="BK658" s="227">
        <f>ROUND(I658*H658,2)</f>
        <v>0</v>
      </c>
      <c r="BL658" s="14" t="s">
        <v>199</v>
      </c>
      <c r="BM658" s="226" t="s">
        <v>1137</v>
      </c>
    </row>
    <row r="659" s="2" customFormat="1">
      <c r="A659" s="35"/>
      <c r="B659" s="36"/>
      <c r="C659" s="37"/>
      <c r="D659" s="228" t="s">
        <v>157</v>
      </c>
      <c r="E659" s="37"/>
      <c r="F659" s="229" t="s">
        <v>1138</v>
      </c>
      <c r="G659" s="37"/>
      <c r="H659" s="37"/>
      <c r="I659" s="230"/>
      <c r="J659" s="37"/>
      <c r="K659" s="37"/>
      <c r="L659" s="41"/>
      <c r="M659" s="231"/>
      <c r="N659" s="232"/>
      <c r="O659" s="88"/>
      <c r="P659" s="88"/>
      <c r="Q659" s="88"/>
      <c r="R659" s="88"/>
      <c r="S659" s="88"/>
      <c r="T659" s="89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T659" s="14" t="s">
        <v>157</v>
      </c>
      <c r="AU659" s="14" t="s">
        <v>89</v>
      </c>
    </row>
    <row r="660" s="2" customFormat="1">
      <c r="A660" s="35"/>
      <c r="B660" s="36"/>
      <c r="C660" s="37"/>
      <c r="D660" s="233" t="s">
        <v>159</v>
      </c>
      <c r="E660" s="37"/>
      <c r="F660" s="234" t="s">
        <v>1139</v>
      </c>
      <c r="G660" s="37"/>
      <c r="H660" s="37"/>
      <c r="I660" s="230"/>
      <c r="J660" s="37"/>
      <c r="K660" s="37"/>
      <c r="L660" s="41"/>
      <c r="M660" s="231"/>
      <c r="N660" s="232"/>
      <c r="O660" s="88"/>
      <c r="P660" s="88"/>
      <c r="Q660" s="88"/>
      <c r="R660" s="88"/>
      <c r="S660" s="88"/>
      <c r="T660" s="89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T660" s="14" t="s">
        <v>159</v>
      </c>
      <c r="AU660" s="14" t="s">
        <v>89</v>
      </c>
    </row>
    <row r="661" s="2" customFormat="1">
      <c r="A661" s="35"/>
      <c r="B661" s="36"/>
      <c r="C661" s="37"/>
      <c r="D661" s="228" t="s">
        <v>202</v>
      </c>
      <c r="E661" s="37"/>
      <c r="F661" s="235" t="s">
        <v>1140</v>
      </c>
      <c r="G661" s="37"/>
      <c r="H661" s="37"/>
      <c r="I661" s="230"/>
      <c r="J661" s="37"/>
      <c r="K661" s="37"/>
      <c r="L661" s="41"/>
      <c r="M661" s="231"/>
      <c r="N661" s="232"/>
      <c r="O661" s="88"/>
      <c r="P661" s="88"/>
      <c r="Q661" s="88"/>
      <c r="R661" s="88"/>
      <c r="S661" s="88"/>
      <c r="T661" s="89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T661" s="14" t="s">
        <v>202</v>
      </c>
      <c r="AU661" s="14" t="s">
        <v>89</v>
      </c>
    </row>
    <row r="662" s="2" customFormat="1" ht="16.5" customHeight="1">
      <c r="A662" s="35"/>
      <c r="B662" s="36"/>
      <c r="C662" s="240" t="s">
        <v>1141</v>
      </c>
      <c r="D662" s="240" t="s">
        <v>525</v>
      </c>
      <c r="E662" s="241" t="s">
        <v>1142</v>
      </c>
      <c r="F662" s="242" t="s">
        <v>1143</v>
      </c>
      <c r="G662" s="243" t="s">
        <v>280</v>
      </c>
      <c r="H662" s="244">
        <v>2</v>
      </c>
      <c r="I662" s="245"/>
      <c r="J662" s="246">
        <f>ROUND(I662*H662,2)</f>
        <v>0</v>
      </c>
      <c r="K662" s="242" t="s">
        <v>1</v>
      </c>
      <c r="L662" s="247"/>
      <c r="M662" s="248" t="s">
        <v>1</v>
      </c>
      <c r="N662" s="249" t="s">
        <v>44</v>
      </c>
      <c r="O662" s="88"/>
      <c r="P662" s="224">
        <f>O662*H662</f>
        <v>0</v>
      </c>
      <c r="Q662" s="224">
        <v>0</v>
      </c>
      <c r="R662" s="224">
        <f>Q662*H662</f>
        <v>0</v>
      </c>
      <c r="S662" s="224">
        <v>0</v>
      </c>
      <c r="T662" s="225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26" t="s">
        <v>169</v>
      </c>
      <c r="AT662" s="226" t="s">
        <v>525</v>
      </c>
      <c r="AU662" s="226" t="s">
        <v>89</v>
      </c>
      <c r="AY662" s="14" t="s">
        <v>149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4" t="s">
        <v>87</v>
      </c>
      <c r="BK662" s="227">
        <f>ROUND(I662*H662,2)</f>
        <v>0</v>
      </c>
      <c r="BL662" s="14" t="s">
        <v>199</v>
      </c>
      <c r="BM662" s="226" t="s">
        <v>1144</v>
      </c>
    </row>
    <row r="663" s="2" customFormat="1">
      <c r="A663" s="35"/>
      <c r="B663" s="36"/>
      <c r="C663" s="37"/>
      <c r="D663" s="228" t="s">
        <v>157</v>
      </c>
      <c r="E663" s="37"/>
      <c r="F663" s="229" t="s">
        <v>1143</v>
      </c>
      <c r="G663" s="37"/>
      <c r="H663" s="37"/>
      <c r="I663" s="230"/>
      <c r="J663" s="37"/>
      <c r="K663" s="37"/>
      <c r="L663" s="41"/>
      <c r="M663" s="231"/>
      <c r="N663" s="232"/>
      <c r="O663" s="88"/>
      <c r="P663" s="88"/>
      <c r="Q663" s="88"/>
      <c r="R663" s="88"/>
      <c r="S663" s="88"/>
      <c r="T663" s="89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T663" s="14" t="s">
        <v>157</v>
      </c>
      <c r="AU663" s="14" t="s">
        <v>89</v>
      </c>
    </row>
    <row r="664" s="2" customFormat="1">
      <c r="A664" s="35"/>
      <c r="B664" s="36"/>
      <c r="C664" s="37"/>
      <c r="D664" s="228" t="s">
        <v>202</v>
      </c>
      <c r="E664" s="37"/>
      <c r="F664" s="235" t="s">
        <v>1140</v>
      </c>
      <c r="G664" s="37"/>
      <c r="H664" s="37"/>
      <c r="I664" s="230"/>
      <c r="J664" s="37"/>
      <c r="K664" s="37"/>
      <c r="L664" s="41"/>
      <c r="M664" s="231"/>
      <c r="N664" s="232"/>
      <c r="O664" s="88"/>
      <c r="P664" s="88"/>
      <c r="Q664" s="88"/>
      <c r="R664" s="88"/>
      <c r="S664" s="88"/>
      <c r="T664" s="89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T664" s="14" t="s">
        <v>202</v>
      </c>
      <c r="AU664" s="14" t="s">
        <v>89</v>
      </c>
    </row>
    <row r="665" s="2" customFormat="1" ht="24.15" customHeight="1">
      <c r="A665" s="35"/>
      <c r="B665" s="36"/>
      <c r="C665" s="215" t="s">
        <v>718</v>
      </c>
      <c r="D665" s="215" t="s">
        <v>151</v>
      </c>
      <c r="E665" s="216" t="s">
        <v>1135</v>
      </c>
      <c r="F665" s="217" t="s">
        <v>1136</v>
      </c>
      <c r="G665" s="218" t="s">
        <v>280</v>
      </c>
      <c r="H665" s="219">
        <v>1</v>
      </c>
      <c r="I665" s="220"/>
      <c r="J665" s="221">
        <f>ROUND(I665*H665,2)</f>
        <v>0</v>
      </c>
      <c r="K665" s="217" t="s">
        <v>155</v>
      </c>
      <c r="L665" s="41"/>
      <c r="M665" s="222" t="s">
        <v>1</v>
      </c>
      <c r="N665" s="223" t="s">
        <v>44</v>
      </c>
      <c r="O665" s="88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26" t="s">
        <v>199</v>
      </c>
      <c r="AT665" s="226" t="s">
        <v>151</v>
      </c>
      <c r="AU665" s="226" t="s">
        <v>89</v>
      </c>
      <c r="AY665" s="14" t="s">
        <v>149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4" t="s">
        <v>87</v>
      </c>
      <c r="BK665" s="227">
        <f>ROUND(I665*H665,2)</f>
        <v>0</v>
      </c>
      <c r="BL665" s="14" t="s">
        <v>199</v>
      </c>
      <c r="BM665" s="226" t="s">
        <v>1145</v>
      </c>
    </row>
    <row r="666" s="2" customFormat="1">
      <c r="A666" s="35"/>
      <c r="B666" s="36"/>
      <c r="C666" s="37"/>
      <c r="D666" s="228" t="s">
        <v>157</v>
      </c>
      <c r="E666" s="37"/>
      <c r="F666" s="229" t="s">
        <v>1138</v>
      </c>
      <c r="G666" s="37"/>
      <c r="H666" s="37"/>
      <c r="I666" s="230"/>
      <c r="J666" s="37"/>
      <c r="K666" s="37"/>
      <c r="L666" s="41"/>
      <c r="M666" s="231"/>
      <c r="N666" s="232"/>
      <c r="O666" s="88"/>
      <c r="P666" s="88"/>
      <c r="Q666" s="88"/>
      <c r="R666" s="88"/>
      <c r="S666" s="88"/>
      <c r="T666" s="89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T666" s="14" t="s">
        <v>157</v>
      </c>
      <c r="AU666" s="14" t="s">
        <v>89</v>
      </c>
    </row>
    <row r="667" s="2" customFormat="1">
      <c r="A667" s="35"/>
      <c r="B667" s="36"/>
      <c r="C667" s="37"/>
      <c r="D667" s="233" t="s">
        <v>159</v>
      </c>
      <c r="E667" s="37"/>
      <c r="F667" s="234" t="s">
        <v>1139</v>
      </c>
      <c r="G667" s="37"/>
      <c r="H667" s="37"/>
      <c r="I667" s="230"/>
      <c r="J667" s="37"/>
      <c r="K667" s="37"/>
      <c r="L667" s="41"/>
      <c r="M667" s="231"/>
      <c r="N667" s="232"/>
      <c r="O667" s="88"/>
      <c r="P667" s="88"/>
      <c r="Q667" s="88"/>
      <c r="R667" s="88"/>
      <c r="S667" s="88"/>
      <c r="T667" s="89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T667" s="14" t="s">
        <v>159</v>
      </c>
      <c r="AU667" s="14" t="s">
        <v>89</v>
      </c>
    </row>
    <row r="668" s="2" customFormat="1">
      <c r="A668" s="35"/>
      <c r="B668" s="36"/>
      <c r="C668" s="37"/>
      <c r="D668" s="228" t="s">
        <v>202</v>
      </c>
      <c r="E668" s="37"/>
      <c r="F668" s="235" t="s">
        <v>1146</v>
      </c>
      <c r="G668" s="37"/>
      <c r="H668" s="37"/>
      <c r="I668" s="230"/>
      <c r="J668" s="37"/>
      <c r="K668" s="37"/>
      <c r="L668" s="41"/>
      <c r="M668" s="231"/>
      <c r="N668" s="232"/>
      <c r="O668" s="88"/>
      <c r="P668" s="88"/>
      <c r="Q668" s="88"/>
      <c r="R668" s="88"/>
      <c r="S668" s="88"/>
      <c r="T668" s="89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T668" s="14" t="s">
        <v>202</v>
      </c>
      <c r="AU668" s="14" t="s">
        <v>89</v>
      </c>
    </row>
    <row r="669" s="2" customFormat="1" ht="16.5" customHeight="1">
      <c r="A669" s="35"/>
      <c r="B669" s="36"/>
      <c r="C669" s="240" t="s">
        <v>1147</v>
      </c>
      <c r="D669" s="240" t="s">
        <v>525</v>
      </c>
      <c r="E669" s="241" t="s">
        <v>1148</v>
      </c>
      <c r="F669" s="242" t="s">
        <v>1143</v>
      </c>
      <c r="G669" s="243" t="s">
        <v>280</v>
      </c>
      <c r="H669" s="244">
        <v>1</v>
      </c>
      <c r="I669" s="245"/>
      <c r="J669" s="246">
        <f>ROUND(I669*H669,2)</f>
        <v>0</v>
      </c>
      <c r="K669" s="242" t="s">
        <v>1</v>
      </c>
      <c r="L669" s="247"/>
      <c r="M669" s="248" t="s">
        <v>1</v>
      </c>
      <c r="N669" s="249" t="s">
        <v>44</v>
      </c>
      <c r="O669" s="88"/>
      <c r="P669" s="224">
        <f>O669*H669</f>
        <v>0</v>
      </c>
      <c r="Q669" s="224">
        <v>0</v>
      </c>
      <c r="R669" s="224">
        <f>Q669*H669</f>
        <v>0</v>
      </c>
      <c r="S669" s="224">
        <v>0</v>
      </c>
      <c r="T669" s="225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226" t="s">
        <v>169</v>
      </c>
      <c r="AT669" s="226" t="s">
        <v>525</v>
      </c>
      <c r="AU669" s="226" t="s">
        <v>89</v>
      </c>
      <c r="AY669" s="14" t="s">
        <v>149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4" t="s">
        <v>87</v>
      </c>
      <c r="BK669" s="227">
        <f>ROUND(I669*H669,2)</f>
        <v>0</v>
      </c>
      <c r="BL669" s="14" t="s">
        <v>199</v>
      </c>
      <c r="BM669" s="226" t="s">
        <v>1149</v>
      </c>
    </row>
    <row r="670" s="2" customFormat="1">
      <c r="A670" s="35"/>
      <c r="B670" s="36"/>
      <c r="C670" s="37"/>
      <c r="D670" s="228" t="s">
        <v>157</v>
      </c>
      <c r="E670" s="37"/>
      <c r="F670" s="229" t="s">
        <v>1143</v>
      </c>
      <c r="G670" s="37"/>
      <c r="H670" s="37"/>
      <c r="I670" s="230"/>
      <c r="J670" s="37"/>
      <c r="K670" s="37"/>
      <c r="L670" s="41"/>
      <c r="M670" s="231"/>
      <c r="N670" s="232"/>
      <c r="O670" s="88"/>
      <c r="P670" s="88"/>
      <c r="Q670" s="88"/>
      <c r="R670" s="88"/>
      <c r="S670" s="88"/>
      <c r="T670" s="89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T670" s="14" t="s">
        <v>157</v>
      </c>
      <c r="AU670" s="14" t="s">
        <v>89</v>
      </c>
    </row>
    <row r="671" s="2" customFormat="1">
      <c r="A671" s="35"/>
      <c r="B671" s="36"/>
      <c r="C671" s="37"/>
      <c r="D671" s="228" t="s">
        <v>202</v>
      </c>
      <c r="E671" s="37"/>
      <c r="F671" s="235" t="s">
        <v>1146</v>
      </c>
      <c r="G671" s="37"/>
      <c r="H671" s="37"/>
      <c r="I671" s="230"/>
      <c r="J671" s="37"/>
      <c r="K671" s="37"/>
      <c r="L671" s="41"/>
      <c r="M671" s="231"/>
      <c r="N671" s="232"/>
      <c r="O671" s="88"/>
      <c r="P671" s="88"/>
      <c r="Q671" s="88"/>
      <c r="R671" s="88"/>
      <c r="S671" s="88"/>
      <c r="T671" s="89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T671" s="14" t="s">
        <v>202</v>
      </c>
      <c r="AU671" s="14" t="s">
        <v>89</v>
      </c>
    </row>
    <row r="672" s="2" customFormat="1" ht="24.15" customHeight="1">
      <c r="A672" s="35"/>
      <c r="B672" s="36"/>
      <c r="C672" s="215" t="s">
        <v>724</v>
      </c>
      <c r="D672" s="215" t="s">
        <v>151</v>
      </c>
      <c r="E672" s="216" t="s">
        <v>1135</v>
      </c>
      <c r="F672" s="217" t="s">
        <v>1136</v>
      </c>
      <c r="G672" s="218" t="s">
        <v>280</v>
      </c>
      <c r="H672" s="219">
        <v>2</v>
      </c>
      <c r="I672" s="220"/>
      <c r="J672" s="221">
        <f>ROUND(I672*H672,2)</f>
        <v>0</v>
      </c>
      <c r="K672" s="217" t="s">
        <v>155</v>
      </c>
      <c r="L672" s="41"/>
      <c r="M672" s="222" t="s">
        <v>1</v>
      </c>
      <c r="N672" s="223" t="s">
        <v>44</v>
      </c>
      <c r="O672" s="88"/>
      <c r="P672" s="224">
        <f>O672*H672</f>
        <v>0</v>
      </c>
      <c r="Q672" s="224">
        <v>0</v>
      </c>
      <c r="R672" s="224">
        <f>Q672*H672</f>
        <v>0</v>
      </c>
      <c r="S672" s="224">
        <v>0</v>
      </c>
      <c r="T672" s="225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26" t="s">
        <v>199</v>
      </c>
      <c r="AT672" s="226" t="s">
        <v>151</v>
      </c>
      <c r="AU672" s="226" t="s">
        <v>89</v>
      </c>
      <c r="AY672" s="14" t="s">
        <v>149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4" t="s">
        <v>87</v>
      </c>
      <c r="BK672" s="227">
        <f>ROUND(I672*H672,2)</f>
        <v>0</v>
      </c>
      <c r="BL672" s="14" t="s">
        <v>199</v>
      </c>
      <c r="BM672" s="226" t="s">
        <v>1150</v>
      </c>
    </row>
    <row r="673" s="2" customFormat="1">
      <c r="A673" s="35"/>
      <c r="B673" s="36"/>
      <c r="C673" s="37"/>
      <c r="D673" s="228" t="s">
        <v>157</v>
      </c>
      <c r="E673" s="37"/>
      <c r="F673" s="229" t="s">
        <v>1138</v>
      </c>
      <c r="G673" s="37"/>
      <c r="H673" s="37"/>
      <c r="I673" s="230"/>
      <c r="J673" s="37"/>
      <c r="K673" s="37"/>
      <c r="L673" s="41"/>
      <c r="M673" s="231"/>
      <c r="N673" s="232"/>
      <c r="O673" s="88"/>
      <c r="P673" s="88"/>
      <c r="Q673" s="88"/>
      <c r="R673" s="88"/>
      <c r="S673" s="88"/>
      <c r="T673" s="89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T673" s="14" t="s">
        <v>157</v>
      </c>
      <c r="AU673" s="14" t="s">
        <v>89</v>
      </c>
    </row>
    <row r="674" s="2" customFormat="1">
      <c r="A674" s="35"/>
      <c r="B674" s="36"/>
      <c r="C674" s="37"/>
      <c r="D674" s="233" t="s">
        <v>159</v>
      </c>
      <c r="E674" s="37"/>
      <c r="F674" s="234" t="s">
        <v>1139</v>
      </c>
      <c r="G674" s="37"/>
      <c r="H674" s="37"/>
      <c r="I674" s="230"/>
      <c r="J674" s="37"/>
      <c r="K674" s="37"/>
      <c r="L674" s="41"/>
      <c r="M674" s="231"/>
      <c r="N674" s="232"/>
      <c r="O674" s="88"/>
      <c r="P674" s="88"/>
      <c r="Q674" s="88"/>
      <c r="R674" s="88"/>
      <c r="S674" s="88"/>
      <c r="T674" s="89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T674" s="14" t="s">
        <v>159</v>
      </c>
      <c r="AU674" s="14" t="s">
        <v>89</v>
      </c>
    </row>
    <row r="675" s="2" customFormat="1">
      <c r="A675" s="35"/>
      <c r="B675" s="36"/>
      <c r="C675" s="37"/>
      <c r="D675" s="228" t="s">
        <v>202</v>
      </c>
      <c r="E675" s="37"/>
      <c r="F675" s="235" t="s">
        <v>1151</v>
      </c>
      <c r="G675" s="37"/>
      <c r="H675" s="37"/>
      <c r="I675" s="230"/>
      <c r="J675" s="37"/>
      <c r="K675" s="37"/>
      <c r="L675" s="41"/>
      <c r="M675" s="231"/>
      <c r="N675" s="232"/>
      <c r="O675" s="88"/>
      <c r="P675" s="88"/>
      <c r="Q675" s="88"/>
      <c r="R675" s="88"/>
      <c r="S675" s="88"/>
      <c r="T675" s="89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T675" s="14" t="s">
        <v>202</v>
      </c>
      <c r="AU675" s="14" t="s">
        <v>89</v>
      </c>
    </row>
    <row r="676" s="2" customFormat="1" ht="16.5" customHeight="1">
      <c r="A676" s="35"/>
      <c r="B676" s="36"/>
      <c r="C676" s="240" t="s">
        <v>1152</v>
      </c>
      <c r="D676" s="240" t="s">
        <v>525</v>
      </c>
      <c r="E676" s="241" t="s">
        <v>1153</v>
      </c>
      <c r="F676" s="242" t="s">
        <v>1143</v>
      </c>
      <c r="G676" s="243" t="s">
        <v>280</v>
      </c>
      <c r="H676" s="244">
        <v>2</v>
      </c>
      <c r="I676" s="245"/>
      <c r="J676" s="246">
        <f>ROUND(I676*H676,2)</f>
        <v>0</v>
      </c>
      <c r="K676" s="242" t="s">
        <v>1</v>
      </c>
      <c r="L676" s="247"/>
      <c r="M676" s="248" t="s">
        <v>1</v>
      </c>
      <c r="N676" s="249" t="s">
        <v>44</v>
      </c>
      <c r="O676" s="88"/>
      <c r="P676" s="224">
        <f>O676*H676</f>
        <v>0</v>
      </c>
      <c r="Q676" s="224">
        <v>0</v>
      </c>
      <c r="R676" s="224">
        <f>Q676*H676</f>
        <v>0</v>
      </c>
      <c r="S676" s="224">
        <v>0</v>
      </c>
      <c r="T676" s="225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26" t="s">
        <v>169</v>
      </c>
      <c r="AT676" s="226" t="s">
        <v>525</v>
      </c>
      <c r="AU676" s="226" t="s">
        <v>89</v>
      </c>
      <c r="AY676" s="14" t="s">
        <v>149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4" t="s">
        <v>87</v>
      </c>
      <c r="BK676" s="227">
        <f>ROUND(I676*H676,2)</f>
        <v>0</v>
      </c>
      <c r="BL676" s="14" t="s">
        <v>199</v>
      </c>
      <c r="BM676" s="226" t="s">
        <v>1154</v>
      </c>
    </row>
    <row r="677" s="2" customFormat="1">
      <c r="A677" s="35"/>
      <c r="B677" s="36"/>
      <c r="C677" s="37"/>
      <c r="D677" s="228" t="s">
        <v>157</v>
      </c>
      <c r="E677" s="37"/>
      <c r="F677" s="229" t="s">
        <v>1143</v>
      </c>
      <c r="G677" s="37"/>
      <c r="H677" s="37"/>
      <c r="I677" s="230"/>
      <c r="J677" s="37"/>
      <c r="K677" s="37"/>
      <c r="L677" s="41"/>
      <c r="M677" s="231"/>
      <c r="N677" s="232"/>
      <c r="O677" s="88"/>
      <c r="P677" s="88"/>
      <c r="Q677" s="88"/>
      <c r="R677" s="88"/>
      <c r="S677" s="88"/>
      <c r="T677" s="89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T677" s="14" t="s">
        <v>157</v>
      </c>
      <c r="AU677" s="14" t="s">
        <v>89</v>
      </c>
    </row>
    <row r="678" s="2" customFormat="1">
      <c r="A678" s="35"/>
      <c r="B678" s="36"/>
      <c r="C678" s="37"/>
      <c r="D678" s="228" t="s">
        <v>202</v>
      </c>
      <c r="E678" s="37"/>
      <c r="F678" s="235" t="s">
        <v>1151</v>
      </c>
      <c r="G678" s="37"/>
      <c r="H678" s="37"/>
      <c r="I678" s="230"/>
      <c r="J678" s="37"/>
      <c r="K678" s="37"/>
      <c r="L678" s="41"/>
      <c r="M678" s="231"/>
      <c r="N678" s="232"/>
      <c r="O678" s="88"/>
      <c r="P678" s="88"/>
      <c r="Q678" s="88"/>
      <c r="R678" s="88"/>
      <c r="S678" s="88"/>
      <c r="T678" s="89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T678" s="14" t="s">
        <v>202</v>
      </c>
      <c r="AU678" s="14" t="s">
        <v>89</v>
      </c>
    </row>
    <row r="679" s="2" customFormat="1" ht="24.15" customHeight="1">
      <c r="A679" s="35"/>
      <c r="B679" s="36"/>
      <c r="C679" s="215" t="s">
        <v>731</v>
      </c>
      <c r="D679" s="215" t="s">
        <v>151</v>
      </c>
      <c r="E679" s="216" t="s">
        <v>1135</v>
      </c>
      <c r="F679" s="217" t="s">
        <v>1136</v>
      </c>
      <c r="G679" s="218" t="s">
        <v>280</v>
      </c>
      <c r="H679" s="219">
        <v>4</v>
      </c>
      <c r="I679" s="220"/>
      <c r="J679" s="221">
        <f>ROUND(I679*H679,2)</f>
        <v>0</v>
      </c>
      <c r="K679" s="217" t="s">
        <v>155</v>
      </c>
      <c r="L679" s="41"/>
      <c r="M679" s="222" t="s">
        <v>1</v>
      </c>
      <c r="N679" s="223" t="s">
        <v>44</v>
      </c>
      <c r="O679" s="88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26" t="s">
        <v>199</v>
      </c>
      <c r="AT679" s="226" t="s">
        <v>151</v>
      </c>
      <c r="AU679" s="226" t="s">
        <v>89</v>
      </c>
      <c r="AY679" s="14" t="s">
        <v>149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4" t="s">
        <v>87</v>
      </c>
      <c r="BK679" s="227">
        <f>ROUND(I679*H679,2)</f>
        <v>0</v>
      </c>
      <c r="BL679" s="14" t="s">
        <v>199</v>
      </c>
      <c r="BM679" s="226" t="s">
        <v>1155</v>
      </c>
    </row>
    <row r="680" s="2" customFormat="1">
      <c r="A680" s="35"/>
      <c r="B680" s="36"/>
      <c r="C680" s="37"/>
      <c r="D680" s="228" t="s">
        <v>157</v>
      </c>
      <c r="E680" s="37"/>
      <c r="F680" s="229" t="s">
        <v>1138</v>
      </c>
      <c r="G680" s="37"/>
      <c r="H680" s="37"/>
      <c r="I680" s="230"/>
      <c r="J680" s="37"/>
      <c r="K680" s="37"/>
      <c r="L680" s="41"/>
      <c r="M680" s="231"/>
      <c r="N680" s="232"/>
      <c r="O680" s="88"/>
      <c r="P680" s="88"/>
      <c r="Q680" s="88"/>
      <c r="R680" s="88"/>
      <c r="S680" s="88"/>
      <c r="T680" s="89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T680" s="14" t="s">
        <v>157</v>
      </c>
      <c r="AU680" s="14" t="s">
        <v>89</v>
      </c>
    </row>
    <row r="681" s="2" customFormat="1">
      <c r="A681" s="35"/>
      <c r="B681" s="36"/>
      <c r="C681" s="37"/>
      <c r="D681" s="233" t="s">
        <v>159</v>
      </c>
      <c r="E681" s="37"/>
      <c r="F681" s="234" t="s">
        <v>1139</v>
      </c>
      <c r="G681" s="37"/>
      <c r="H681" s="37"/>
      <c r="I681" s="230"/>
      <c r="J681" s="37"/>
      <c r="K681" s="37"/>
      <c r="L681" s="41"/>
      <c r="M681" s="231"/>
      <c r="N681" s="232"/>
      <c r="O681" s="88"/>
      <c r="P681" s="88"/>
      <c r="Q681" s="88"/>
      <c r="R681" s="88"/>
      <c r="S681" s="88"/>
      <c r="T681" s="89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T681" s="14" t="s">
        <v>159</v>
      </c>
      <c r="AU681" s="14" t="s">
        <v>89</v>
      </c>
    </row>
    <row r="682" s="2" customFormat="1">
      <c r="A682" s="35"/>
      <c r="B682" s="36"/>
      <c r="C682" s="37"/>
      <c r="D682" s="228" t="s">
        <v>202</v>
      </c>
      <c r="E682" s="37"/>
      <c r="F682" s="235" t="s">
        <v>1156</v>
      </c>
      <c r="G682" s="37"/>
      <c r="H682" s="37"/>
      <c r="I682" s="230"/>
      <c r="J682" s="37"/>
      <c r="K682" s="37"/>
      <c r="L682" s="41"/>
      <c r="M682" s="231"/>
      <c r="N682" s="232"/>
      <c r="O682" s="88"/>
      <c r="P682" s="88"/>
      <c r="Q682" s="88"/>
      <c r="R682" s="88"/>
      <c r="S682" s="88"/>
      <c r="T682" s="89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T682" s="14" t="s">
        <v>202</v>
      </c>
      <c r="AU682" s="14" t="s">
        <v>89</v>
      </c>
    </row>
    <row r="683" s="2" customFormat="1" ht="16.5" customHeight="1">
      <c r="A683" s="35"/>
      <c r="B683" s="36"/>
      <c r="C683" s="240" t="s">
        <v>1157</v>
      </c>
      <c r="D683" s="240" t="s">
        <v>525</v>
      </c>
      <c r="E683" s="241" t="s">
        <v>1158</v>
      </c>
      <c r="F683" s="242" t="s">
        <v>1143</v>
      </c>
      <c r="G683" s="243" t="s">
        <v>280</v>
      </c>
      <c r="H683" s="244">
        <v>4</v>
      </c>
      <c r="I683" s="245"/>
      <c r="J683" s="246">
        <f>ROUND(I683*H683,2)</f>
        <v>0</v>
      </c>
      <c r="K683" s="242" t="s">
        <v>1</v>
      </c>
      <c r="L683" s="247"/>
      <c r="M683" s="248" t="s">
        <v>1</v>
      </c>
      <c r="N683" s="249" t="s">
        <v>44</v>
      </c>
      <c r="O683" s="88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226" t="s">
        <v>169</v>
      </c>
      <c r="AT683" s="226" t="s">
        <v>525</v>
      </c>
      <c r="AU683" s="226" t="s">
        <v>89</v>
      </c>
      <c r="AY683" s="14" t="s">
        <v>149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4" t="s">
        <v>87</v>
      </c>
      <c r="BK683" s="227">
        <f>ROUND(I683*H683,2)</f>
        <v>0</v>
      </c>
      <c r="BL683" s="14" t="s">
        <v>199</v>
      </c>
      <c r="BM683" s="226" t="s">
        <v>1159</v>
      </c>
    </row>
    <row r="684" s="2" customFormat="1">
      <c r="A684" s="35"/>
      <c r="B684" s="36"/>
      <c r="C684" s="37"/>
      <c r="D684" s="228" t="s">
        <v>157</v>
      </c>
      <c r="E684" s="37"/>
      <c r="F684" s="229" t="s">
        <v>1143</v>
      </c>
      <c r="G684" s="37"/>
      <c r="H684" s="37"/>
      <c r="I684" s="230"/>
      <c r="J684" s="37"/>
      <c r="K684" s="37"/>
      <c r="L684" s="41"/>
      <c r="M684" s="231"/>
      <c r="N684" s="232"/>
      <c r="O684" s="88"/>
      <c r="P684" s="88"/>
      <c r="Q684" s="88"/>
      <c r="R684" s="88"/>
      <c r="S684" s="88"/>
      <c r="T684" s="89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T684" s="14" t="s">
        <v>157</v>
      </c>
      <c r="AU684" s="14" t="s">
        <v>89</v>
      </c>
    </row>
    <row r="685" s="2" customFormat="1">
      <c r="A685" s="35"/>
      <c r="B685" s="36"/>
      <c r="C685" s="37"/>
      <c r="D685" s="228" t="s">
        <v>202</v>
      </c>
      <c r="E685" s="37"/>
      <c r="F685" s="235" t="s">
        <v>1156</v>
      </c>
      <c r="G685" s="37"/>
      <c r="H685" s="37"/>
      <c r="I685" s="230"/>
      <c r="J685" s="37"/>
      <c r="K685" s="37"/>
      <c r="L685" s="41"/>
      <c r="M685" s="231"/>
      <c r="N685" s="232"/>
      <c r="O685" s="88"/>
      <c r="P685" s="88"/>
      <c r="Q685" s="88"/>
      <c r="R685" s="88"/>
      <c r="S685" s="88"/>
      <c r="T685" s="89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T685" s="14" t="s">
        <v>202</v>
      </c>
      <c r="AU685" s="14" t="s">
        <v>89</v>
      </c>
    </row>
    <row r="686" s="2" customFormat="1" ht="24.15" customHeight="1">
      <c r="A686" s="35"/>
      <c r="B686" s="36"/>
      <c r="C686" s="215" t="s">
        <v>736</v>
      </c>
      <c r="D686" s="215" t="s">
        <v>151</v>
      </c>
      <c r="E686" s="216" t="s">
        <v>1160</v>
      </c>
      <c r="F686" s="217" t="s">
        <v>1161</v>
      </c>
      <c r="G686" s="218" t="s">
        <v>280</v>
      </c>
      <c r="H686" s="219">
        <v>1</v>
      </c>
      <c r="I686" s="220"/>
      <c r="J686" s="221">
        <f>ROUND(I686*H686,2)</f>
        <v>0</v>
      </c>
      <c r="K686" s="217" t="s">
        <v>155</v>
      </c>
      <c r="L686" s="41"/>
      <c r="M686" s="222" t="s">
        <v>1</v>
      </c>
      <c r="N686" s="223" t="s">
        <v>44</v>
      </c>
      <c r="O686" s="88"/>
      <c r="P686" s="224">
        <f>O686*H686</f>
        <v>0</v>
      </c>
      <c r="Q686" s="224">
        <v>0</v>
      </c>
      <c r="R686" s="224">
        <f>Q686*H686</f>
        <v>0</v>
      </c>
      <c r="S686" s="224">
        <v>0</v>
      </c>
      <c r="T686" s="225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226" t="s">
        <v>199</v>
      </c>
      <c r="AT686" s="226" t="s">
        <v>151</v>
      </c>
      <c r="AU686" s="226" t="s">
        <v>89</v>
      </c>
      <c r="AY686" s="14" t="s">
        <v>149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4" t="s">
        <v>87</v>
      </c>
      <c r="BK686" s="227">
        <f>ROUND(I686*H686,2)</f>
        <v>0</v>
      </c>
      <c r="BL686" s="14" t="s">
        <v>199</v>
      </c>
      <c r="BM686" s="226" t="s">
        <v>1162</v>
      </c>
    </row>
    <row r="687" s="2" customFormat="1">
      <c r="A687" s="35"/>
      <c r="B687" s="36"/>
      <c r="C687" s="37"/>
      <c r="D687" s="228" t="s">
        <v>157</v>
      </c>
      <c r="E687" s="37"/>
      <c r="F687" s="229" t="s">
        <v>1163</v>
      </c>
      <c r="G687" s="37"/>
      <c r="H687" s="37"/>
      <c r="I687" s="230"/>
      <c r="J687" s="37"/>
      <c r="K687" s="37"/>
      <c r="L687" s="41"/>
      <c r="M687" s="231"/>
      <c r="N687" s="232"/>
      <c r="O687" s="88"/>
      <c r="P687" s="88"/>
      <c r="Q687" s="88"/>
      <c r="R687" s="88"/>
      <c r="S687" s="88"/>
      <c r="T687" s="89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T687" s="14" t="s">
        <v>157</v>
      </c>
      <c r="AU687" s="14" t="s">
        <v>89</v>
      </c>
    </row>
    <row r="688" s="2" customFormat="1">
      <c r="A688" s="35"/>
      <c r="B688" s="36"/>
      <c r="C688" s="37"/>
      <c r="D688" s="233" t="s">
        <v>159</v>
      </c>
      <c r="E688" s="37"/>
      <c r="F688" s="234" t="s">
        <v>1164</v>
      </c>
      <c r="G688" s="37"/>
      <c r="H688" s="37"/>
      <c r="I688" s="230"/>
      <c r="J688" s="37"/>
      <c r="K688" s="37"/>
      <c r="L688" s="41"/>
      <c r="M688" s="231"/>
      <c r="N688" s="232"/>
      <c r="O688" s="88"/>
      <c r="P688" s="88"/>
      <c r="Q688" s="88"/>
      <c r="R688" s="88"/>
      <c r="S688" s="88"/>
      <c r="T688" s="89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T688" s="14" t="s">
        <v>159</v>
      </c>
      <c r="AU688" s="14" t="s">
        <v>89</v>
      </c>
    </row>
    <row r="689" s="2" customFormat="1">
      <c r="A689" s="35"/>
      <c r="B689" s="36"/>
      <c r="C689" s="37"/>
      <c r="D689" s="228" t="s">
        <v>202</v>
      </c>
      <c r="E689" s="37"/>
      <c r="F689" s="235" t="s">
        <v>1165</v>
      </c>
      <c r="G689" s="37"/>
      <c r="H689" s="37"/>
      <c r="I689" s="230"/>
      <c r="J689" s="37"/>
      <c r="K689" s="37"/>
      <c r="L689" s="41"/>
      <c r="M689" s="231"/>
      <c r="N689" s="232"/>
      <c r="O689" s="88"/>
      <c r="P689" s="88"/>
      <c r="Q689" s="88"/>
      <c r="R689" s="88"/>
      <c r="S689" s="88"/>
      <c r="T689" s="89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T689" s="14" t="s">
        <v>202</v>
      </c>
      <c r="AU689" s="14" t="s">
        <v>89</v>
      </c>
    </row>
    <row r="690" s="2" customFormat="1" ht="16.5" customHeight="1">
      <c r="A690" s="35"/>
      <c r="B690" s="36"/>
      <c r="C690" s="240" t="s">
        <v>1166</v>
      </c>
      <c r="D690" s="240" t="s">
        <v>525</v>
      </c>
      <c r="E690" s="241" t="s">
        <v>1167</v>
      </c>
      <c r="F690" s="242" t="s">
        <v>1168</v>
      </c>
      <c r="G690" s="243" t="s">
        <v>280</v>
      </c>
      <c r="H690" s="244">
        <v>1</v>
      </c>
      <c r="I690" s="245"/>
      <c r="J690" s="246">
        <f>ROUND(I690*H690,2)</f>
        <v>0</v>
      </c>
      <c r="K690" s="242" t="s">
        <v>1</v>
      </c>
      <c r="L690" s="247"/>
      <c r="M690" s="248" t="s">
        <v>1</v>
      </c>
      <c r="N690" s="249" t="s">
        <v>44</v>
      </c>
      <c r="O690" s="88"/>
      <c r="P690" s="224">
        <f>O690*H690</f>
        <v>0</v>
      </c>
      <c r="Q690" s="224">
        <v>0</v>
      </c>
      <c r="R690" s="224">
        <f>Q690*H690</f>
        <v>0</v>
      </c>
      <c r="S690" s="224">
        <v>0</v>
      </c>
      <c r="T690" s="225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26" t="s">
        <v>169</v>
      </c>
      <c r="AT690" s="226" t="s">
        <v>525</v>
      </c>
      <c r="AU690" s="226" t="s">
        <v>89</v>
      </c>
      <c r="AY690" s="14" t="s">
        <v>149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4" t="s">
        <v>87</v>
      </c>
      <c r="BK690" s="227">
        <f>ROUND(I690*H690,2)</f>
        <v>0</v>
      </c>
      <c r="BL690" s="14" t="s">
        <v>199</v>
      </c>
      <c r="BM690" s="226" t="s">
        <v>1169</v>
      </c>
    </row>
    <row r="691" s="2" customFormat="1">
      <c r="A691" s="35"/>
      <c r="B691" s="36"/>
      <c r="C691" s="37"/>
      <c r="D691" s="228" t="s">
        <v>157</v>
      </c>
      <c r="E691" s="37"/>
      <c r="F691" s="229" t="s">
        <v>1168</v>
      </c>
      <c r="G691" s="37"/>
      <c r="H691" s="37"/>
      <c r="I691" s="230"/>
      <c r="J691" s="37"/>
      <c r="K691" s="37"/>
      <c r="L691" s="41"/>
      <c r="M691" s="231"/>
      <c r="N691" s="232"/>
      <c r="O691" s="88"/>
      <c r="P691" s="88"/>
      <c r="Q691" s="88"/>
      <c r="R691" s="88"/>
      <c r="S691" s="88"/>
      <c r="T691" s="89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T691" s="14" t="s">
        <v>157</v>
      </c>
      <c r="AU691" s="14" t="s">
        <v>89</v>
      </c>
    </row>
    <row r="692" s="2" customFormat="1">
      <c r="A692" s="35"/>
      <c r="B692" s="36"/>
      <c r="C692" s="37"/>
      <c r="D692" s="228" t="s">
        <v>202</v>
      </c>
      <c r="E692" s="37"/>
      <c r="F692" s="235" t="s">
        <v>1165</v>
      </c>
      <c r="G692" s="37"/>
      <c r="H692" s="37"/>
      <c r="I692" s="230"/>
      <c r="J692" s="37"/>
      <c r="K692" s="37"/>
      <c r="L692" s="41"/>
      <c r="M692" s="231"/>
      <c r="N692" s="232"/>
      <c r="O692" s="88"/>
      <c r="P692" s="88"/>
      <c r="Q692" s="88"/>
      <c r="R692" s="88"/>
      <c r="S692" s="88"/>
      <c r="T692" s="89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T692" s="14" t="s">
        <v>202</v>
      </c>
      <c r="AU692" s="14" t="s">
        <v>89</v>
      </c>
    </row>
    <row r="693" s="2" customFormat="1" ht="24.15" customHeight="1">
      <c r="A693" s="35"/>
      <c r="B693" s="36"/>
      <c r="C693" s="215" t="s">
        <v>741</v>
      </c>
      <c r="D693" s="215" t="s">
        <v>151</v>
      </c>
      <c r="E693" s="216" t="s">
        <v>1170</v>
      </c>
      <c r="F693" s="217" t="s">
        <v>1171</v>
      </c>
      <c r="G693" s="218" t="s">
        <v>280</v>
      </c>
      <c r="H693" s="219">
        <v>12</v>
      </c>
      <c r="I693" s="220"/>
      <c r="J693" s="221">
        <f>ROUND(I693*H693,2)</f>
        <v>0</v>
      </c>
      <c r="K693" s="217" t="s">
        <v>155</v>
      </c>
      <c r="L693" s="41"/>
      <c r="M693" s="222" t="s">
        <v>1</v>
      </c>
      <c r="N693" s="223" t="s">
        <v>44</v>
      </c>
      <c r="O693" s="88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26" t="s">
        <v>199</v>
      </c>
      <c r="AT693" s="226" t="s">
        <v>151</v>
      </c>
      <c r="AU693" s="226" t="s">
        <v>89</v>
      </c>
      <c r="AY693" s="14" t="s">
        <v>149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4" t="s">
        <v>87</v>
      </c>
      <c r="BK693" s="227">
        <f>ROUND(I693*H693,2)</f>
        <v>0</v>
      </c>
      <c r="BL693" s="14" t="s">
        <v>199</v>
      </c>
      <c r="BM693" s="226" t="s">
        <v>1172</v>
      </c>
    </row>
    <row r="694" s="2" customFormat="1">
      <c r="A694" s="35"/>
      <c r="B694" s="36"/>
      <c r="C694" s="37"/>
      <c r="D694" s="228" t="s">
        <v>157</v>
      </c>
      <c r="E694" s="37"/>
      <c r="F694" s="229" t="s">
        <v>1173</v>
      </c>
      <c r="G694" s="37"/>
      <c r="H694" s="37"/>
      <c r="I694" s="230"/>
      <c r="J694" s="37"/>
      <c r="K694" s="37"/>
      <c r="L694" s="41"/>
      <c r="M694" s="231"/>
      <c r="N694" s="232"/>
      <c r="O694" s="88"/>
      <c r="P694" s="88"/>
      <c r="Q694" s="88"/>
      <c r="R694" s="88"/>
      <c r="S694" s="88"/>
      <c r="T694" s="89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T694" s="14" t="s">
        <v>157</v>
      </c>
      <c r="AU694" s="14" t="s">
        <v>89</v>
      </c>
    </row>
    <row r="695" s="2" customFormat="1">
      <c r="A695" s="35"/>
      <c r="B695" s="36"/>
      <c r="C695" s="37"/>
      <c r="D695" s="233" t="s">
        <v>159</v>
      </c>
      <c r="E695" s="37"/>
      <c r="F695" s="234" t="s">
        <v>1174</v>
      </c>
      <c r="G695" s="37"/>
      <c r="H695" s="37"/>
      <c r="I695" s="230"/>
      <c r="J695" s="37"/>
      <c r="K695" s="37"/>
      <c r="L695" s="41"/>
      <c r="M695" s="231"/>
      <c r="N695" s="232"/>
      <c r="O695" s="88"/>
      <c r="P695" s="88"/>
      <c r="Q695" s="88"/>
      <c r="R695" s="88"/>
      <c r="S695" s="88"/>
      <c r="T695" s="89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T695" s="14" t="s">
        <v>159</v>
      </c>
      <c r="AU695" s="14" t="s">
        <v>89</v>
      </c>
    </row>
    <row r="696" s="2" customFormat="1">
      <c r="A696" s="35"/>
      <c r="B696" s="36"/>
      <c r="C696" s="37"/>
      <c r="D696" s="228" t="s">
        <v>202</v>
      </c>
      <c r="E696" s="37"/>
      <c r="F696" s="235" t="s">
        <v>1175</v>
      </c>
      <c r="G696" s="37"/>
      <c r="H696" s="37"/>
      <c r="I696" s="230"/>
      <c r="J696" s="37"/>
      <c r="K696" s="37"/>
      <c r="L696" s="41"/>
      <c r="M696" s="231"/>
      <c r="N696" s="232"/>
      <c r="O696" s="88"/>
      <c r="P696" s="88"/>
      <c r="Q696" s="88"/>
      <c r="R696" s="88"/>
      <c r="S696" s="88"/>
      <c r="T696" s="89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T696" s="14" t="s">
        <v>202</v>
      </c>
      <c r="AU696" s="14" t="s">
        <v>89</v>
      </c>
    </row>
    <row r="697" s="2" customFormat="1" ht="24.15" customHeight="1">
      <c r="A697" s="35"/>
      <c r="B697" s="36"/>
      <c r="C697" s="240" t="s">
        <v>1176</v>
      </c>
      <c r="D697" s="240" t="s">
        <v>525</v>
      </c>
      <c r="E697" s="241" t="s">
        <v>1177</v>
      </c>
      <c r="F697" s="242" t="s">
        <v>1178</v>
      </c>
      <c r="G697" s="243" t="s">
        <v>166</v>
      </c>
      <c r="H697" s="244">
        <v>21.600000000000001</v>
      </c>
      <c r="I697" s="245"/>
      <c r="J697" s="246">
        <f>ROUND(I697*H697,2)</f>
        <v>0</v>
      </c>
      <c r="K697" s="242" t="s">
        <v>1</v>
      </c>
      <c r="L697" s="247"/>
      <c r="M697" s="248" t="s">
        <v>1</v>
      </c>
      <c r="N697" s="249" t="s">
        <v>44</v>
      </c>
      <c r="O697" s="88"/>
      <c r="P697" s="224">
        <f>O697*H697</f>
        <v>0</v>
      </c>
      <c r="Q697" s="224">
        <v>0</v>
      </c>
      <c r="R697" s="224">
        <f>Q697*H697</f>
        <v>0</v>
      </c>
      <c r="S697" s="224">
        <v>0</v>
      </c>
      <c r="T697" s="225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226" t="s">
        <v>169</v>
      </c>
      <c r="AT697" s="226" t="s">
        <v>525</v>
      </c>
      <c r="AU697" s="226" t="s">
        <v>89</v>
      </c>
      <c r="AY697" s="14" t="s">
        <v>149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4" t="s">
        <v>87</v>
      </c>
      <c r="BK697" s="227">
        <f>ROUND(I697*H697,2)</f>
        <v>0</v>
      </c>
      <c r="BL697" s="14" t="s">
        <v>199</v>
      </c>
      <c r="BM697" s="226" t="s">
        <v>1179</v>
      </c>
    </row>
    <row r="698" s="2" customFormat="1">
      <c r="A698" s="35"/>
      <c r="B698" s="36"/>
      <c r="C698" s="37"/>
      <c r="D698" s="228" t="s">
        <v>157</v>
      </c>
      <c r="E698" s="37"/>
      <c r="F698" s="229" t="s">
        <v>1180</v>
      </c>
      <c r="G698" s="37"/>
      <c r="H698" s="37"/>
      <c r="I698" s="230"/>
      <c r="J698" s="37"/>
      <c r="K698" s="37"/>
      <c r="L698" s="41"/>
      <c r="M698" s="231"/>
      <c r="N698" s="232"/>
      <c r="O698" s="88"/>
      <c r="P698" s="88"/>
      <c r="Q698" s="88"/>
      <c r="R698" s="88"/>
      <c r="S698" s="88"/>
      <c r="T698" s="89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T698" s="14" t="s">
        <v>157</v>
      </c>
      <c r="AU698" s="14" t="s">
        <v>89</v>
      </c>
    </row>
    <row r="699" s="2" customFormat="1">
      <c r="A699" s="35"/>
      <c r="B699" s="36"/>
      <c r="C699" s="37"/>
      <c r="D699" s="228" t="s">
        <v>202</v>
      </c>
      <c r="E699" s="37"/>
      <c r="F699" s="235" t="s">
        <v>1175</v>
      </c>
      <c r="G699" s="37"/>
      <c r="H699" s="37"/>
      <c r="I699" s="230"/>
      <c r="J699" s="37"/>
      <c r="K699" s="37"/>
      <c r="L699" s="41"/>
      <c r="M699" s="231"/>
      <c r="N699" s="232"/>
      <c r="O699" s="88"/>
      <c r="P699" s="88"/>
      <c r="Q699" s="88"/>
      <c r="R699" s="88"/>
      <c r="S699" s="88"/>
      <c r="T699" s="89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T699" s="14" t="s">
        <v>202</v>
      </c>
      <c r="AU699" s="14" t="s">
        <v>89</v>
      </c>
    </row>
    <row r="700" s="2" customFormat="1" ht="21.75" customHeight="1">
      <c r="A700" s="35"/>
      <c r="B700" s="36"/>
      <c r="C700" s="215" t="s">
        <v>746</v>
      </c>
      <c r="D700" s="215" t="s">
        <v>151</v>
      </c>
      <c r="E700" s="216" t="s">
        <v>1181</v>
      </c>
      <c r="F700" s="217" t="s">
        <v>1182</v>
      </c>
      <c r="G700" s="218" t="s">
        <v>280</v>
      </c>
      <c r="H700" s="219">
        <v>3</v>
      </c>
      <c r="I700" s="220"/>
      <c r="J700" s="221">
        <f>ROUND(I700*H700,2)</f>
        <v>0</v>
      </c>
      <c r="K700" s="217" t="s">
        <v>155</v>
      </c>
      <c r="L700" s="41"/>
      <c r="M700" s="222" t="s">
        <v>1</v>
      </c>
      <c r="N700" s="223" t="s">
        <v>44</v>
      </c>
      <c r="O700" s="88"/>
      <c r="P700" s="224">
        <f>O700*H700</f>
        <v>0</v>
      </c>
      <c r="Q700" s="224">
        <v>0</v>
      </c>
      <c r="R700" s="224">
        <f>Q700*H700</f>
        <v>0</v>
      </c>
      <c r="S700" s="224">
        <v>0</v>
      </c>
      <c r="T700" s="225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226" t="s">
        <v>199</v>
      </c>
      <c r="AT700" s="226" t="s">
        <v>151</v>
      </c>
      <c r="AU700" s="226" t="s">
        <v>89</v>
      </c>
      <c r="AY700" s="14" t="s">
        <v>149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4" t="s">
        <v>87</v>
      </c>
      <c r="BK700" s="227">
        <f>ROUND(I700*H700,2)</f>
        <v>0</v>
      </c>
      <c r="BL700" s="14" t="s">
        <v>199</v>
      </c>
      <c r="BM700" s="226" t="s">
        <v>1183</v>
      </c>
    </row>
    <row r="701" s="2" customFormat="1">
      <c r="A701" s="35"/>
      <c r="B701" s="36"/>
      <c r="C701" s="37"/>
      <c r="D701" s="228" t="s">
        <v>157</v>
      </c>
      <c r="E701" s="37"/>
      <c r="F701" s="229" t="s">
        <v>1184</v>
      </c>
      <c r="G701" s="37"/>
      <c r="H701" s="37"/>
      <c r="I701" s="230"/>
      <c r="J701" s="37"/>
      <c r="K701" s="37"/>
      <c r="L701" s="41"/>
      <c r="M701" s="231"/>
      <c r="N701" s="232"/>
      <c r="O701" s="88"/>
      <c r="P701" s="88"/>
      <c r="Q701" s="88"/>
      <c r="R701" s="88"/>
      <c r="S701" s="88"/>
      <c r="T701" s="89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T701" s="14" t="s">
        <v>157</v>
      </c>
      <c r="AU701" s="14" t="s">
        <v>89</v>
      </c>
    </row>
    <row r="702" s="2" customFormat="1">
      <c r="A702" s="35"/>
      <c r="B702" s="36"/>
      <c r="C702" s="37"/>
      <c r="D702" s="233" t="s">
        <v>159</v>
      </c>
      <c r="E702" s="37"/>
      <c r="F702" s="234" t="s">
        <v>1185</v>
      </c>
      <c r="G702" s="37"/>
      <c r="H702" s="37"/>
      <c r="I702" s="230"/>
      <c r="J702" s="37"/>
      <c r="K702" s="37"/>
      <c r="L702" s="41"/>
      <c r="M702" s="231"/>
      <c r="N702" s="232"/>
      <c r="O702" s="88"/>
      <c r="P702" s="88"/>
      <c r="Q702" s="88"/>
      <c r="R702" s="88"/>
      <c r="S702" s="88"/>
      <c r="T702" s="89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T702" s="14" t="s">
        <v>159</v>
      </c>
      <c r="AU702" s="14" t="s">
        <v>89</v>
      </c>
    </row>
    <row r="703" s="2" customFormat="1">
      <c r="A703" s="35"/>
      <c r="B703" s="36"/>
      <c r="C703" s="37"/>
      <c r="D703" s="228" t="s">
        <v>202</v>
      </c>
      <c r="E703" s="37"/>
      <c r="F703" s="235" t="s">
        <v>1186</v>
      </c>
      <c r="G703" s="37"/>
      <c r="H703" s="37"/>
      <c r="I703" s="230"/>
      <c r="J703" s="37"/>
      <c r="K703" s="37"/>
      <c r="L703" s="41"/>
      <c r="M703" s="231"/>
      <c r="N703" s="232"/>
      <c r="O703" s="88"/>
      <c r="P703" s="88"/>
      <c r="Q703" s="88"/>
      <c r="R703" s="88"/>
      <c r="S703" s="88"/>
      <c r="T703" s="89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T703" s="14" t="s">
        <v>202</v>
      </c>
      <c r="AU703" s="14" t="s">
        <v>89</v>
      </c>
    </row>
    <row r="704" s="2" customFormat="1" ht="16.5" customHeight="1">
      <c r="A704" s="35"/>
      <c r="B704" s="36"/>
      <c r="C704" s="240" t="s">
        <v>1187</v>
      </c>
      <c r="D704" s="240" t="s">
        <v>525</v>
      </c>
      <c r="E704" s="241" t="s">
        <v>1188</v>
      </c>
      <c r="F704" s="242" t="s">
        <v>1189</v>
      </c>
      <c r="G704" s="243" t="s">
        <v>280</v>
      </c>
      <c r="H704" s="244">
        <v>3</v>
      </c>
      <c r="I704" s="245"/>
      <c r="J704" s="246">
        <f>ROUND(I704*H704,2)</f>
        <v>0</v>
      </c>
      <c r="K704" s="242" t="s">
        <v>155</v>
      </c>
      <c r="L704" s="247"/>
      <c r="M704" s="248" t="s">
        <v>1</v>
      </c>
      <c r="N704" s="249" t="s">
        <v>44</v>
      </c>
      <c r="O704" s="88"/>
      <c r="P704" s="224">
        <f>O704*H704</f>
        <v>0</v>
      </c>
      <c r="Q704" s="224">
        <v>0</v>
      </c>
      <c r="R704" s="224">
        <f>Q704*H704</f>
        <v>0</v>
      </c>
      <c r="S704" s="224">
        <v>0</v>
      </c>
      <c r="T704" s="225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26" t="s">
        <v>169</v>
      </c>
      <c r="AT704" s="226" t="s">
        <v>525</v>
      </c>
      <c r="AU704" s="226" t="s">
        <v>89</v>
      </c>
      <c r="AY704" s="14" t="s">
        <v>149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4" t="s">
        <v>87</v>
      </c>
      <c r="BK704" s="227">
        <f>ROUND(I704*H704,2)</f>
        <v>0</v>
      </c>
      <c r="BL704" s="14" t="s">
        <v>199</v>
      </c>
      <c r="BM704" s="226" t="s">
        <v>1190</v>
      </c>
    </row>
    <row r="705" s="2" customFormat="1">
      <c r="A705" s="35"/>
      <c r="B705" s="36"/>
      <c r="C705" s="37"/>
      <c r="D705" s="228" t="s">
        <v>157</v>
      </c>
      <c r="E705" s="37"/>
      <c r="F705" s="229" t="s">
        <v>1191</v>
      </c>
      <c r="G705" s="37"/>
      <c r="H705" s="37"/>
      <c r="I705" s="230"/>
      <c r="J705" s="37"/>
      <c r="K705" s="37"/>
      <c r="L705" s="41"/>
      <c r="M705" s="231"/>
      <c r="N705" s="232"/>
      <c r="O705" s="88"/>
      <c r="P705" s="88"/>
      <c r="Q705" s="88"/>
      <c r="R705" s="88"/>
      <c r="S705" s="88"/>
      <c r="T705" s="89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T705" s="14" t="s">
        <v>157</v>
      </c>
      <c r="AU705" s="14" t="s">
        <v>89</v>
      </c>
    </row>
    <row r="706" s="2" customFormat="1">
      <c r="A706" s="35"/>
      <c r="B706" s="36"/>
      <c r="C706" s="37"/>
      <c r="D706" s="228" t="s">
        <v>202</v>
      </c>
      <c r="E706" s="37"/>
      <c r="F706" s="235" t="s">
        <v>1186</v>
      </c>
      <c r="G706" s="37"/>
      <c r="H706" s="37"/>
      <c r="I706" s="230"/>
      <c r="J706" s="37"/>
      <c r="K706" s="37"/>
      <c r="L706" s="41"/>
      <c r="M706" s="231"/>
      <c r="N706" s="232"/>
      <c r="O706" s="88"/>
      <c r="P706" s="88"/>
      <c r="Q706" s="88"/>
      <c r="R706" s="88"/>
      <c r="S706" s="88"/>
      <c r="T706" s="89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T706" s="14" t="s">
        <v>202</v>
      </c>
      <c r="AU706" s="14" t="s">
        <v>89</v>
      </c>
    </row>
    <row r="707" s="2" customFormat="1" ht="37.8" customHeight="1">
      <c r="A707" s="35"/>
      <c r="B707" s="36"/>
      <c r="C707" s="215" t="s">
        <v>750</v>
      </c>
      <c r="D707" s="215" t="s">
        <v>151</v>
      </c>
      <c r="E707" s="216" t="s">
        <v>1192</v>
      </c>
      <c r="F707" s="217" t="s">
        <v>1193</v>
      </c>
      <c r="G707" s="218" t="s">
        <v>280</v>
      </c>
      <c r="H707" s="219">
        <v>1</v>
      </c>
      <c r="I707" s="220"/>
      <c r="J707" s="221">
        <f>ROUND(I707*H707,2)</f>
        <v>0</v>
      </c>
      <c r="K707" s="217" t="s">
        <v>1</v>
      </c>
      <c r="L707" s="41"/>
      <c r="M707" s="222" t="s">
        <v>1</v>
      </c>
      <c r="N707" s="223" t="s">
        <v>44</v>
      </c>
      <c r="O707" s="88"/>
      <c r="P707" s="224">
        <f>O707*H707</f>
        <v>0</v>
      </c>
      <c r="Q707" s="224">
        <v>0</v>
      </c>
      <c r="R707" s="224">
        <f>Q707*H707</f>
        <v>0</v>
      </c>
      <c r="S707" s="224">
        <v>0</v>
      </c>
      <c r="T707" s="225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226" t="s">
        <v>199</v>
      </c>
      <c r="AT707" s="226" t="s">
        <v>151</v>
      </c>
      <c r="AU707" s="226" t="s">
        <v>89</v>
      </c>
      <c r="AY707" s="14" t="s">
        <v>149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14" t="s">
        <v>87</v>
      </c>
      <c r="BK707" s="227">
        <f>ROUND(I707*H707,2)</f>
        <v>0</v>
      </c>
      <c r="BL707" s="14" t="s">
        <v>199</v>
      </c>
      <c r="BM707" s="226" t="s">
        <v>1194</v>
      </c>
    </row>
    <row r="708" s="2" customFormat="1">
      <c r="A708" s="35"/>
      <c r="B708" s="36"/>
      <c r="C708" s="37"/>
      <c r="D708" s="228" t="s">
        <v>157</v>
      </c>
      <c r="E708" s="37"/>
      <c r="F708" s="229" t="s">
        <v>1193</v>
      </c>
      <c r="G708" s="37"/>
      <c r="H708" s="37"/>
      <c r="I708" s="230"/>
      <c r="J708" s="37"/>
      <c r="K708" s="37"/>
      <c r="L708" s="41"/>
      <c r="M708" s="231"/>
      <c r="N708" s="232"/>
      <c r="O708" s="88"/>
      <c r="P708" s="88"/>
      <c r="Q708" s="88"/>
      <c r="R708" s="88"/>
      <c r="S708" s="88"/>
      <c r="T708" s="89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T708" s="14" t="s">
        <v>157</v>
      </c>
      <c r="AU708" s="14" t="s">
        <v>89</v>
      </c>
    </row>
    <row r="709" s="2" customFormat="1">
      <c r="A709" s="35"/>
      <c r="B709" s="36"/>
      <c r="C709" s="37"/>
      <c r="D709" s="228" t="s">
        <v>202</v>
      </c>
      <c r="E709" s="37"/>
      <c r="F709" s="235" t="s">
        <v>1195</v>
      </c>
      <c r="G709" s="37"/>
      <c r="H709" s="37"/>
      <c r="I709" s="230"/>
      <c r="J709" s="37"/>
      <c r="K709" s="37"/>
      <c r="L709" s="41"/>
      <c r="M709" s="231"/>
      <c r="N709" s="232"/>
      <c r="O709" s="88"/>
      <c r="P709" s="88"/>
      <c r="Q709" s="88"/>
      <c r="R709" s="88"/>
      <c r="S709" s="88"/>
      <c r="T709" s="89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T709" s="14" t="s">
        <v>202</v>
      </c>
      <c r="AU709" s="14" t="s">
        <v>89</v>
      </c>
    </row>
    <row r="710" s="2" customFormat="1" ht="16.5" customHeight="1">
      <c r="A710" s="35"/>
      <c r="B710" s="36"/>
      <c r="C710" s="215" t="s">
        <v>1196</v>
      </c>
      <c r="D710" s="215" t="s">
        <v>151</v>
      </c>
      <c r="E710" s="216" t="s">
        <v>1197</v>
      </c>
      <c r="F710" s="217" t="s">
        <v>1198</v>
      </c>
      <c r="G710" s="218" t="s">
        <v>636</v>
      </c>
      <c r="H710" s="219">
        <v>1</v>
      </c>
      <c r="I710" s="220"/>
      <c r="J710" s="221">
        <f>ROUND(I710*H710,2)</f>
        <v>0</v>
      </c>
      <c r="K710" s="217" t="s">
        <v>1</v>
      </c>
      <c r="L710" s="41"/>
      <c r="M710" s="222" t="s">
        <v>1</v>
      </c>
      <c r="N710" s="223" t="s">
        <v>44</v>
      </c>
      <c r="O710" s="88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226" t="s">
        <v>199</v>
      </c>
      <c r="AT710" s="226" t="s">
        <v>151</v>
      </c>
      <c r="AU710" s="226" t="s">
        <v>89</v>
      </c>
      <c r="AY710" s="14" t="s">
        <v>149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4" t="s">
        <v>87</v>
      </c>
      <c r="BK710" s="227">
        <f>ROUND(I710*H710,2)</f>
        <v>0</v>
      </c>
      <c r="BL710" s="14" t="s">
        <v>199</v>
      </c>
      <c r="BM710" s="226" t="s">
        <v>1199</v>
      </c>
    </row>
    <row r="711" s="2" customFormat="1">
      <c r="A711" s="35"/>
      <c r="B711" s="36"/>
      <c r="C711" s="37"/>
      <c r="D711" s="228" t="s">
        <v>157</v>
      </c>
      <c r="E711" s="37"/>
      <c r="F711" s="229" t="s">
        <v>1198</v>
      </c>
      <c r="G711" s="37"/>
      <c r="H711" s="37"/>
      <c r="I711" s="230"/>
      <c r="J711" s="37"/>
      <c r="K711" s="37"/>
      <c r="L711" s="41"/>
      <c r="M711" s="231"/>
      <c r="N711" s="232"/>
      <c r="O711" s="88"/>
      <c r="P711" s="88"/>
      <c r="Q711" s="88"/>
      <c r="R711" s="88"/>
      <c r="S711" s="88"/>
      <c r="T711" s="89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T711" s="14" t="s">
        <v>157</v>
      </c>
      <c r="AU711" s="14" t="s">
        <v>89</v>
      </c>
    </row>
    <row r="712" s="2" customFormat="1">
      <c r="A712" s="35"/>
      <c r="B712" s="36"/>
      <c r="C712" s="37"/>
      <c r="D712" s="228" t="s">
        <v>202</v>
      </c>
      <c r="E712" s="37"/>
      <c r="F712" s="235" t="s">
        <v>1200</v>
      </c>
      <c r="G712" s="37"/>
      <c r="H712" s="37"/>
      <c r="I712" s="230"/>
      <c r="J712" s="37"/>
      <c r="K712" s="37"/>
      <c r="L712" s="41"/>
      <c r="M712" s="231"/>
      <c r="N712" s="232"/>
      <c r="O712" s="88"/>
      <c r="P712" s="88"/>
      <c r="Q712" s="88"/>
      <c r="R712" s="88"/>
      <c r="S712" s="88"/>
      <c r="T712" s="89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T712" s="14" t="s">
        <v>202</v>
      </c>
      <c r="AU712" s="14" t="s">
        <v>89</v>
      </c>
    </row>
    <row r="713" s="2" customFormat="1" ht="24.15" customHeight="1">
      <c r="A713" s="35"/>
      <c r="B713" s="36"/>
      <c r="C713" s="215" t="s">
        <v>757</v>
      </c>
      <c r="D713" s="215" t="s">
        <v>151</v>
      </c>
      <c r="E713" s="216" t="s">
        <v>1201</v>
      </c>
      <c r="F713" s="217" t="s">
        <v>1202</v>
      </c>
      <c r="G713" s="218" t="s">
        <v>230</v>
      </c>
      <c r="H713" s="219">
        <v>3.9020000000000001</v>
      </c>
      <c r="I713" s="220"/>
      <c r="J713" s="221">
        <f>ROUND(I713*H713,2)</f>
        <v>0</v>
      </c>
      <c r="K713" s="217" t="s">
        <v>155</v>
      </c>
      <c r="L713" s="41"/>
      <c r="M713" s="222" t="s">
        <v>1</v>
      </c>
      <c r="N713" s="223" t="s">
        <v>44</v>
      </c>
      <c r="O713" s="88"/>
      <c r="P713" s="224">
        <f>O713*H713</f>
        <v>0</v>
      </c>
      <c r="Q713" s="224">
        <v>0</v>
      </c>
      <c r="R713" s="224">
        <f>Q713*H713</f>
        <v>0</v>
      </c>
      <c r="S713" s="224">
        <v>0</v>
      </c>
      <c r="T713" s="225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226" t="s">
        <v>199</v>
      </c>
      <c r="AT713" s="226" t="s">
        <v>151</v>
      </c>
      <c r="AU713" s="226" t="s">
        <v>89</v>
      </c>
      <c r="AY713" s="14" t="s">
        <v>149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4" t="s">
        <v>87</v>
      </c>
      <c r="BK713" s="227">
        <f>ROUND(I713*H713,2)</f>
        <v>0</v>
      </c>
      <c r="BL713" s="14" t="s">
        <v>199</v>
      </c>
      <c r="BM713" s="226" t="s">
        <v>1203</v>
      </c>
    </row>
    <row r="714" s="2" customFormat="1">
      <c r="A714" s="35"/>
      <c r="B714" s="36"/>
      <c r="C714" s="37"/>
      <c r="D714" s="228" t="s">
        <v>157</v>
      </c>
      <c r="E714" s="37"/>
      <c r="F714" s="229" t="s">
        <v>1204</v>
      </c>
      <c r="G714" s="37"/>
      <c r="H714" s="37"/>
      <c r="I714" s="230"/>
      <c r="J714" s="37"/>
      <c r="K714" s="37"/>
      <c r="L714" s="41"/>
      <c r="M714" s="231"/>
      <c r="N714" s="232"/>
      <c r="O714" s="88"/>
      <c r="P714" s="88"/>
      <c r="Q714" s="88"/>
      <c r="R714" s="88"/>
      <c r="S714" s="88"/>
      <c r="T714" s="89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T714" s="14" t="s">
        <v>157</v>
      </c>
      <c r="AU714" s="14" t="s">
        <v>89</v>
      </c>
    </row>
    <row r="715" s="2" customFormat="1">
      <c r="A715" s="35"/>
      <c r="B715" s="36"/>
      <c r="C715" s="37"/>
      <c r="D715" s="233" t="s">
        <v>159</v>
      </c>
      <c r="E715" s="37"/>
      <c r="F715" s="234" t="s">
        <v>1205</v>
      </c>
      <c r="G715" s="37"/>
      <c r="H715" s="37"/>
      <c r="I715" s="230"/>
      <c r="J715" s="37"/>
      <c r="K715" s="37"/>
      <c r="L715" s="41"/>
      <c r="M715" s="231"/>
      <c r="N715" s="232"/>
      <c r="O715" s="88"/>
      <c r="P715" s="88"/>
      <c r="Q715" s="88"/>
      <c r="R715" s="88"/>
      <c r="S715" s="88"/>
      <c r="T715" s="89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T715" s="14" t="s">
        <v>159</v>
      </c>
      <c r="AU715" s="14" t="s">
        <v>89</v>
      </c>
    </row>
    <row r="716" s="12" customFormat="1" ht="22.8" customHeight="1">
      <c r="A716" s="12"/>
      <c r="B716" s="199"/>
      <c r="C716" s="200"/>
      <c r="D716" s="201" t="s">
        <v>78</v>
      </c>
      <c r="E716" s="213" t="s">
        <v>1206</v>
      </c>
      <c r="F716" s="213" t="s">
        <v>1207</v>
      </c>
      <c r="G716" s="200"/>
      <c r="H716" s="200"/>
      <c r="I716" s="203"/>
      <c r="J716" s="214">
        <f>BK716</f>
        <v>0</v>
      </c>
      <c r="K716" s="200"/>
      <c r="L716" s="205"/>
      <c r="M716" s="206"/>
      <c r="N716" s="207"/>
      <c r="O716" s="207"/>
      <c r="P716" s="208">
        <f>SUM(P717:P743)</f>
        <v>0</v>
      </c>
      <c r="Q716" s="207"/>
      <c r="R716" s="208">
        <f>SUM(R717:R743)</f>
        <v>0.87586150000000007</v>
      </c>
      <c r="S716" s="207"/>
      <c r="T716" s="209">
        <f>SUM(T717:T743)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10" t="s">
        <v>89</v>
      </c>
      <c r="AT716" s="211" t="s">
        <v>78</v>
      </c>
      <c r="AU716" s="211" t="s">
        <v>87</v>
      </c>
      <c r="AY716" s="210" t="s">
        <v>149</v>
      </c>
      <c r="BK716" s="212">
        <f>SUM(BK717:BK743)</f>
        <v>0</v>
      </c>
    </row>
    <row r="717" s="2" customFormat="1" ht="16.5" customHeight="1">
      <c r="A717" s="35"/>
      <c r="B717" s="36"/>
      <c r="C717" s="215" t="s">
        <v>1208</v>
      </c>
      <c r="D717" s="215" t="s">
        <v>151</v>
      </c>
      <c r="E717" s="216" t="s">
        <v>1209</v>
      </c>
      <c r="F717" s="217" t="s">
        <v>1210</v>
      </c>
      <c r="G717" s="218" t="s">
        <v>166</v>
      </c>
      <c r="H717" s="219">
        <v>180.59</v>
      </c>
      <c r="I717" s="220"/>
      <c r="J717" s="221">
        <f>ROUND(I717*H717,2)</f>
        <v>0</v>
      </c>
      <c r="K717" s="217" t="s">
        <v>155</v>
      </c>
      <c r="L717" s="41"/>
      <c r="M717" s="222" t="s">
        <v>1</v>
      </c>
      <c r="N717" s="223" t="s">
        <v>44</v>
      </c>
      <c r="O717" s="88"/>
      <c r="P717" s="224">
        <f>O717*H717</f>
        <v>0</v>
      </c>
      <c r="Q717" s="224">
        <v>0.00029999999999999997</v>
      </c>
      <c r="R717" s="224">
        <f>Q717*H717</f>
        <v>0.054176999999999996</v>
      </c>
      <c r="S717" s="224">
        <v>0</v>
      </c>
      <c r="T717" s="225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226" t="s">
        <v>199</v>
      </c>
      <c r="AT717" s="226" t="s">
        <v>151</v>
      </c>
      <c r="AU717" s="226" t="s">
        <v>89</v>
      </c>
      <c r="AY717" s="14" t="s">
        <v>149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4" t="s">
        <v>87</v>
      </c>
      <c r="BK717" s="227">
        <f>ROUND(I717*H717,2)</f>
        <v>0</v>
      </c>
      <c r="BL717" s="14" t="s">
        <v>199</v>
      </c>
      <c r="BM717" s="226" t="s">
        <v>1211</v>
      </c>
    </row>
    <row r="718" s="2" customFormat="1">
      <c r="A718" s="35"/>
      <c r="B718" s="36"/>
      <c r="C718" s="37"/>
      <c r="D718" s="228" t="s">
        <v>157</v>
      </c>
      <c r="E718" s="37"/>
      <c r="F718" s="229" t="s">
        <v>1212</v>
      </c>
      <c r="G718" s="37"/>
      <c r="H718" s="37"/>
      <c r="I718" s="230"/>
      <c r="J718" s="37"/>
      <c r="K718" s="37"/>
      <c r="L718" s="41"/>
      <c r="M718" s="231"/>
      <c r="N718" s="232"/>
      <c r="O718" s="88"/>
      <c r="P718" s="88"/>
      <c r="Q718" s="88"/>
      <c r="R718" s="88"/>
      <c r="S718" s="88"/>
      <c r="T718" s="89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T718" s="14" t="s">
        <v>157</v>
      </c>
      <c r="AU718" s="14" t="s">
        <v>89</v>
      </c>
    </row>
    <row r="719" s="2" customFormat="1">
      <c r="A719" s="35"/>
      <c r="B719" s="36"/>
      <c r="C719" s="37"/>
      <c r="D719" s="233" t="s">
        <v>159</v>
      </c>
      <c r="E719" s="37"/>
      <c r="F719" s="234" t="s">
        <v>1213</v>
      </c>
      <c r="G719" s="37"/>
      <c r="H719" s="37"/>
      <c r="I719" s="230"/>
      <c r="J719" s="37"/>
      <c r="K719" s="37"/>
      <c r="L719" s="41"/>
      <c r="M719" s="231"/>
      <c r="N719" s="232"/>
      <c r="O719" s="88"/>
      <c r="P719" s="88"/>
      <c r="Q719" s="88"/>
      <c r="R719" s="88"/>
      <c r="S719" s="88"/>
      <c r="T719" s="89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T719" s="14" t="s">
        <v>159</v>
      </c>
      <c r="AU719" s="14" t="s">
        <v>89</v>
      </c>
    </row>
    <row r="720" s="2" customFormat="1" ht="21.75" customHeight="1">
      <c r="A720" s="35"/>
      <c r="B720" s="36"/>
      <c r="C720" s="215" t="s">
        <v>764</v>
      </c>
      <c r="D720" s="215" t="s">
        <v>151</v>
      </c>
      <c r="E720" s="216" t="s">
        <v>1214</v>
      </c>
      <c r="F720" s="217" t="s">
        <v>1215</v>
      </c>
      <c r="G720" s="218" t="s">
        <v>166</v>
      </c>
      <c r="H720" s="219">
        <v>180.59</v>
      </c>
      <c r="I720" s="220"/>
      <c r="J720" s="221">
        <f>ROUND(I720*H720,2)</f>
        <v>0</v>
      </c>
      <c r="K720" s="217" t="s">
        <v>155</v>
      </c>
      <c r="L720" s="41"/>
      <c r="M720" s="222" t="s">
        <v>1</v>
      </c>
      <c r="N720" s="223" t="s">
        <v>44</v>
      </c>
      <c r="O720" s="88"/>
      <c r="P720" s="224">
        <f>O720*H720</f>
        <v>0</v>
      </c>
      <c r="Q720" s="224">
        <v>0.0045500000000000002</v>
      </c>
      <c r="R720" s="224">
        <f>Q720*H720</f>
        <v>0.82168450000000004</v>
      </c>
      <c r="S720" s="224">
        <v>0</v>
      </c>
      <c r="T720" s="225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26" t="s">
        <v>199</v>
      </c>
      <c r="AT720" s="226" t="s">
        <v>151</v>
      </c>
      <c r="AU720" s="226" t="s">
        <v>89</v>
      </c>
      <c r="AY720" s="14" t="s">
        <v>149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4" t="s">
        <v>87</v>
      </c>
      <c r="BK720" s="227">
        <f>ROUND(I720*H720,2)</f>
        <v>0</v>
      </c>
      <c r="BL720" s="14" t="s">
        <v>199</v>
      </c>
      <c r="BM720" s="226" t="s">
        <v>1216</v>
      </c>
    </row>
    <row r="721" s="2" customFormat="1">
      <c r="A721" s="35"/>
      <c r="B721" s="36"/>
      <c r="C721" s="37"/>
      <c r="D721" s="228" t="s">
        <v>157</v>
      </c>
      <c r="E721" s="37"/>
      <c r="F721" s="229" t="s">
        <v>1217</v>
      </c>
      <c r="G721" s="37"/>
      <c r="H721" s="37"/>
      <c r="I721" s="230"/>
      <c r="J721" s="37"/>
      <c r="K721" s="37"/>
      <c r="L721" s="41"/>
      <c r="M721" s="231"/>
      <c r="N721" s="232"/>
      <c r="O721" s="88"/>
      <c r="P721" s="88"/>
      <c r="Q721" s="88"/>
      <c r="R721" s="88"/>
      <c r="S721" s="88"/>
      <c r="T721" s="89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T721" s="14" t="s">
        <v>157</v>
      </c>
      <c r="AU721" s="14" t="s">
        <v>89</v>
      </c>
    </row>
    <row r="722" s="2" customFormat="1">
      <c r="A722" s="35"/>
      <c r="B722" s="36"/>
      <c r="C722" s="37"/>
      <c r="D722" s="233" t="s">
        <v>159</v>
      </c>
      <c r="E722" s="37"/>
      <c r="F722" s="234" t="s">
        <v>1218</v>
      </c>
      <c r="G722" s="37"/>
      <c r="H722" s="37"/>
      <c r="I722" s="230"/>
      <c r="J722" s="37"/>
      <c r="K722" s="37"/>
      <c r="L722" s="41"/>
      <c r="M722" s="231"/>
      <c r="N722" s="232"/>
      <c r="O722" s="88"/>
      <c r="P722" s="88"/>
      <c r="Q722" s="88"/>
      <c r="R722" s="88"/>
      <c r="S722" s="88"/>
      <c r="T722" s="89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T722" s="14" t="s">
        <v>159</v>
      </c>
      <c r="AU722" s="14" t="s">
        <v>89</v>
      </c>
    </row>
    <row r="723" s="2" customFormat="1" ht="24.15" customHeight="1">
      <c r="A723" s="35"/>
      <c r="B723" s="36"/>
      <c r="C723" s="215" t="s">
        <v>1219</v>
      </c>
      <c r="D723" s="215" t="s">
        <v>151</v>
      </c>
      <c r="E723" s="216" t="s">
        <v>1220</v>
      </c>
      <c r="F723" s="217" t="s">
        <v>1221</v>
      </c>
      <c r="G723" s="218" t="s">
        <v>264</v>
      </c>
      <c r="H723" s="219">
        <v>15.19</v>
      </c>
      <c r="I723" s="220"/>
      <c r="J723" s="221">
        <f>ROUND(I723*H723,2)</f>
        <v>0</v>
      </c>
      <c r="K723" s="217" t="s">
        <v>155</v>
      </c>
      <c r="L723" s="41"/>
      <c r="M723" s="222" t="s">
        <v>1</v>
      </c>
      <c r="N723" s="223" t="s">
        <v>44</v>
      </c>
      <c r="O723" s="88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26" t="s">
        <v>199</v>
      </c>
      <c r="AT723" s="226" t="s">
        <v>151</v>
      </c>
      <c r="AU723" s="226" t="s">
        <v>89</v>
      </c>
      <c r="AY723" s="14" t="s">
        <v>149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4" t="s">
        <v>87</v>
      </c>
      <c r="BK723" s="227">
        <f>ROUND(I723*H723,2)</f>
        <v>0</v>
      </c>
      <c r="BL723" s="14" t="s">
        <v>199</v>
      </c>
      <c r="BM723" s="226" t="s">
        <v>1222</v>
      </c>
    </row>
    <row r="724" s="2" customFormat="1">
      <c r="A724" s="35"/>
      <c r="B724" s="36"/>
      <c r="C724" s="37"/>
      <c r="D724" s="228" t="s">
        <v>157</v>
      </c>
      <c r="E724" s="37"/>
      <c r="F724" s="229" t="s">
        <v>1223</v>
      </c>
      <c r="G724" s="37"/>
      <c r="H724" s="37"/>
      <c r="I724" s="230"/>
      <c r="J724" s="37"/>
      <c r="K724" s="37"/>
      <c r="L724" s="41"/>
      <c r="M724" s="231"/>
      <c r="N724" s="232"/>
      <c r="O724" s="88"/>
      <c r="P724" s="88"/>
      <c r="Q724" s="88"/>
      <c r="R724" s="88"/>
      <c r="S724" s="88"/>
      <c r="T724" s="89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T724" s="14" t="s">
        <v>157</v>
      </c>
      <c r="AU724" s="14" t="s">
        <v>89</v>
      </c>
    </row>
    <row r="725" s="2" customFormat="1">
      <c r="A725" s="35"/>
      <c r="B725" s="36"/>
      <c r="C725" s="37"/>
      <c r="D725" s="233" t="s">
        <v>159</v>
      </c>
      <c r="E725" s="37"/>
      <c r="F725" s="234" t="s">
        <v>1224</v>
      </c>
      <c r="G725" s="37"/>
      <c r="H725" s="37"/>
      <c r="I725" s="230"/>
      <c r="J725" s="37"/>
      <c r="K725" s="37"/>
      <c r="L725" s="41"/>
      <c r="M725" s="231"/>
      <c r="N725" s="232"/>
      <c r="O725" s="88"/>
      <c r="P725" s="88"/>
      <c r="Q725" s="88"/>
      <c r="R725" s="88"/>
      <c r="S725" s="88"/>
      <c r="T725" s="89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T725" s="14" t="s">
        <v>159</v>
      </c>
      <c r="AU725" s="14" t="s">
        <v>89</v>
      </c>
    </row>
    <row r="726" s="2" customFormat="1" ht="16.5" customHeight="1">
      <c r="A726" s="35"/>
      <c r="B726" s="36"/>
      <c r="C726" s="240" t="s">
        <v>768</v>
      </c>
      <c r="D726" s="240" t="s">
        <v>525</v>
      </c>
      <c r="E726" s="241" t="s">
        <v>1225</v>
      </c>
      <c r="F726" s="242" t="s">
        <v>1226</v>
      </c>
      <c r="G726" s="243" t="s">
        <v>166</v>
      </c>
      <c r="H726" s="244">
        <v>15.19</v>
      </c>
      <c r="I726" s="245"/>
      <c r="J726" s="246">
        <f>ROUND(I726*H726,2)</f>
        <v>0</v>
      </c>
      <c r="K726" s="242" t="s">
        <v>1</v>
      </c>
      <c r="L726" s="247"/>
      <c r="M726" s="248" t="s">
        <v>1</v>
      </c>
      <c r="N726" s="249" t="s">
        <v>44</v>
      </c>
      <c r="O726" s="88"/>
      <c r="P726" s="224">
        <f>O726*H726</f>
        <v>0</v>
      </c>
      <c r="Q726" s="224">
        <v>0</v>
      </c>
      <c r="R726" s="224">
        <f>Q726*H726</f>
        <v>0</v>
      </c>
      <c r="S726" s="224">
        <v>0</v>
      </c>
      <c r="T726" s="225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226" t="s">
        <v>169</v>
      </c>
      <c r="AT726" s="226" t="s">
        <v>525</v>
      </c>
      <c r="AU726" s="226" t="s">
        <v>89</v>
      </c>
      <c r="AY726" s="14" t="s">
        <v>149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4" t="s">
        <v>87</v>
      </c>
      <c r="BK726" s="227">
        <f>ROUND(I726*H726,2)</f>
        <v>0</v>
      </c>
      <c r="BL726" s="14" t="s">
        <v>199</v>
      </c>
      <c r="BM726" s="226" t="s">
        <v>1227</v>
      </c>
    </row>
    <row r="727" s="2" customFormat="1">
      <c r="A727" s="35"/>
      <c r="B727" s="36"/>
      <c r="C727" s="37"/>
      <c r="D727" s="228" t="s">
        <v>157</v>
      </c>
      <c r="E727" s="37"/>
      <c r="F727" s="229" t="s">
        <v>1228</v>
      </c>
      <c r="G727" s="37"/>
      <c r="H727" s="37"/>
      <c r="I727" s="230"/>
      <c r="J727" s="37"/>
      <c r="K727" s="37"/>
      <c r="L727" s="41"/>
      <c r="M727" s="231"/>
      <c r="N727" s="232"/>
      <c r="O727" s="88"/>
      <c r="P727" s="88"/>
      <c r="Q727" s="88"/>
      <c r="R727" s="88"/>
      <c r="S727" s="88"/>
      <c r="T727" s="89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T727" s="14" t="s">
        <v>157</v>
      </c>
      <c r="AU727" s="14" t="s">
        <v>89</v>
      </c>
    </row>
    <row r="728" s="2" customFormat="1" ht="24.15" customHeight="1">
      <c r="A728" s="35"/>
      <c r="B728" s="36"/>
      <c r="C728" s="215" t="s">
        <v>1229</v>
      </c>
      <c r="D728" s="215" t="s">
        <v>151</v>
      </c>
      <c r="E728" s="216" t="s">
        <v>1230</v>
      </c>
      <c r="F728" s="217" t="s">
        <v>1231</v>
      </c>
      <c r="G728" s="218" t="s">
        <v>264</v>
      </c>
      <c r="H728" s="219">
        <v>51.43</v>
      </c>
      <c r="I728" s="220"/>
      <c r="J728" s="221">
        <f>ROUND(I728*H728,2)</f>
        <v>0</v>
      </c>
      <c r="K728" s="217" t="s">
        <v>155</v>
      </c>
      <c r="L728" s="41"/>
      <c r="M728" s="222" t="s">
        <v>1</v>
      </c>
      <c r="N728" s="223" t="s">
        <v>44</v>
      </c>
      <c r="O728" s="88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26" t="s">
        <v>199</v>
      </c>
      <c r="AT728" s="226" t="s">
        <v>151</v>
      </c>
      <c r="AU728" s="226" t="s">
        <v>89</v>
      </c>
      <c r="AY728" s="14" t="s">
        <v>149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4" t="s">
        <v>87</v>
      </c>
      <c r="BK728" s="227">
        <f>ROUND(I728*H728,2)</f>
        <v>0</v>
      </c>
      <c r="BL728" s="14" t="s">
        <v>199</v>
      </c>
      <c r="BM728" s="226" t="s">
        <v>1232</v>
      </c>
    </row>
    <row r="729" s="2" customFormat="1">
      <c r="A729" s="35"/>
      <c r="B729" s="36"/>
      <c r="C729" s="37"/>
      <c r="D729" s="228" t="s">
        <v>157</v>
      </c>
      <c r="E729" s="37"/>
      <c r="F729" s="229" t="s">
        <v>1233</v>
      </c>
      <c r="G729" s="37"/>
      <c r="H729" s="37"/>
      <c r="I729" s="230"/>
      <c r="J729" s="37"/>
      <c r="K729" s="37"/>
      <c r="L729" s="41"/>
      <c r="M729" s="231"/>
      <c r="N729" s="232"/>
      <c r="O729" s="88"/>
      <c r="P729" s="88"/>
      <c r="Q729" s="88"/>
      <c r="R729" s="88"/>
      <c r="S729" s="88"/>
      <c r="T729" s="89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T729" s="14" t="s">
        <v>157</v>
      </c>
      <c r="AU729" s="14" t="s">
        <v>89</v>
      </c>
    </row>
    <row r="730" s="2" customFormat="1">
      <c r="A730" s="35"/>
      <c r="B730" s="36"/>
      <c r="C730" s="37"/>
      <c r="D730" s="233" t="s">
        <v>159</v>
      </c>
      <c r="E730" s="37"/>
      <c r="F730" s="234" t="s">
        <v>1234</v>
      </c>
      <c r="G730" s="37"/>
      <c r="H730" s="37"/>
      <c r="I730" s="230"/>
      <c r="J730" s="37"/>
      <c r="K730" s="37"/>
      <c r="L730" s="41"/>
      <c r="M730" s="231"/>
      <c r="N730" s="232"/>
      <c r="O730" s="88"/>
      <c r="P730" s="88"/>
      <c r="Q730" s="88"/>
      <c r="R730" s="88"/>
      <c r="S730" s="88"/>
      <c r="T730" s="89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T730" s="14" t="s">
        <v>159</v>
      </c>
      <c r="AU730" s="14" t="s">
        <v>89</v>
      </c>
    </row>
    <row r="731" s="2" customFormat="1" ht="16.5" customHeight="1">
      <c r="A731" s="35"/>
      <c r="B731" s="36"/>
      <c r="C731" s="240" t="s">
        <v>772</v>
      </c>
      <c r="D731" s="240" t="s">
        <v>525</v>
      </c>
      <c r="E731" s="241" t="s">
        <v>1235</v>
      </c>
      <c r="F731" s="242" t="s">
        <v>1236</v>
      </c>
      <c r="G731" s="243" t="s">
        <v>166</v>
      </c>
      <c r="H731" s="244">
        <v>56.57</v>
      </c>
      <c r="I731" s="245"/>
      <c r="J731" s="246">
        <f>ROUND(I731*H731,2)</f>
        <v>0</v>
      </c>
      <c r="K731" s="242" t="s">
        <v>1</v>
      </c>
      <c r="L731" s="247"/>
      <c r="M731" s="248" t="s">
        <v>1</v>
      </c>
      <c r="N731" s="249" t="s">
        <v>44</v>
      </c>
      <c r="O731" s="88"/>
      <c r="P731" s="224">
        <f>O731*H731</f>
        <v>0</v>
      </c>
      <c r="Q731" s="224">
        <v>0</v>
      </c>
      <c r="R731" s="224">
        <f>Q731*H731</f>
        <v>0</v>
      </c>
      <c r="S731" s="224">
        <v>0</v>
      </c>
      <c r="T731" s="225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26" t="s">
        <v>169</v>
      </c>
      <c r="AT731" s="226" t="s">
        <v>525</v>
      </c>
      <c r="AU731" s="226" t="s">
        <v>89</v>
      </c>
      <c r="AY731" s="14" t="s">
        <v>149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4" t="s">
        <v>87</v>
      </c>
      <c r="BK731" s="227">
        <f>ROUND(I731*H731,2)</f>
        <v>0</v>
      </c>
      <c r="BL731" s="14" t="s">
        <v>199</v>
      </c>
      <c r="BM731" s="226" t="s">
        <v>1237</v>
      </c>
    </row>
    <row r="732" s="2" customFormat="1">
      <c r="A732" s="35"/>
      <c r="B732" s="36"/>
      <c r="C732" s="37"/>
      <c r="D732" s="228" t="s">
        <v>157</v>
      </c>
      <c r="E732" s="37"/>
      <c r="F732" s="229" t="s">
        <v>1238</v>
      </c>
      <c r="G732" s="37"/>
      <c r="H732" s="37"/>
      <c r="I732" s="230"/>
      <c r="J732" s="37"/>
      <c r="K732" s="37"/>
      <c r="L732" s="41"/>
      <c r="M732" s="231"/>
      <c r="N732" s="232"/>
      <c r="O732" s="88"/>
      <c r="P732" s="88"/>
      <c r="Q732" s="88"/>
      <c r="R732" s="88"/>
      <c r="S732" s="88"/>
      <c r="T732" s="89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T732" s="14" t="s">
        <v>157</v>
      </c>
      <c r="AU732" s="14" t="s">
        <v>89</v>
      </c>
    </row>
    <row r="733" s="2" customFormat="1" ht="24.15" customHeight="1">
      <c r="A733" s="35"/>
      <c r="B733" s="36"/>
      <c r="C733" s="215" t="s">
        <v>1239</v>
      </c>
      <c r="D733" s="215" t="s">
        <v>151</v>
      </c>
      <c r="E733" s="216" t="s">
        <v>1240</v>
      </c>
      <c r="F733" s="217" t="s">
        <v>1231</v>
      </c>
      <c r="G733" s="218" t="s">
        <v>166</v>
      </c>
      <c r="H733" s="219">
        <v>129.16</v>
      </c>
      <c r="I733" s="220"/>
      <c r="J733" s="221">
        <f>ROUND(I733*H733,2)</f>
        <v>0</v>
      </c>
      <c r="K733" s="217" t="s">
        <v>155</v>
      </c>
      <c r="L733" s="41"/>
      <c r="M733" s="222" t="s">
        <v>1</v>
      </c>
      <c r="N733" s="223" t="s">
        <v>44</v>
      </c>
      <c r="O733" s="88"/>
      <c r="P733" s="224">
        <f>O733*H733</f>
        <v>0</v>
      </c>
      <c r="Q733" s="224">
        <v>0</v>
      </c>
      <c r="R733" s="224">
        <f>Q733*H733</f>
        <v>0</v>
      </c>
      <c r="S733" s="224">
        <v>0</v>
      </c>
      <c r="T733" s="225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26" t="s">
        <v>199</v>
      </c>
      <c r="AT733" s="226" t="s">
        <v>151</v>
      </c>
      <c r="AU733" s="226" t="s">
        <v>89</v>
      </c>
      <c r="AY733" s="14" t="s">
        <v>149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4" t="s">
        <v>87</v>
      </c>
      <c r="BK733" s="227">
        <f>ROUND(I733*H733,2)</f>
        <v>0</v>
      </c>
      <c r="BL733" s="14" t="s">
        <v>199</v>
      </c>
      <c r="BM733" s="226" t="s">
        <v>1241</v>
      </c>
    </row>
    <row r="734" s="2" customFormat="1">
      <c r="A734" s="35"/>
      <c r="B734" s="36"/>
      <c r="C734" s="37"/>
      <c r="D734" s="228" t="s">
        <v>157</v>
      </c>
      <c r="E734" s="37"/>
      <c r="F734" s="229" t="s">
        <v>1242</v>
      </c>
      <c r="G734" s="37"/>
      <c r="H734" s="37"/>
      <c r="I734" s="230"/>
      <c r="J734" s="37"/>
      <c r="K734" s="37"/>
      <c r="L734" s="41"/>
      <c r="M734" s="231"/>
      <c r="N734" s="232"/>
      <c r="O734" s="88"/>
      <c r="P734" s="88"/>
      <c r="Q734" s="88"/>
      <c r="R734" s="88"/>
      <c r="S734" s="88"/>
      <c r="T734" s="89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T734" s="14" t="s">
        <v>157</v>
      </c>
      <c r="AU734" s="14" t="s">
        <v>89</v>
      </c>
    </row>
    <row r="735" s="2" customFormat="1">
      <c r="A735" s="35"/>
      <c r="B735" s="36"/>
      <c r="C735" s="37"/>
      <c r="D735" s="233" t="s">
        <v>159</v>
      </c>
      <c r="E735" s="37"/>
      <c r="F735" s="234" t="s">
        <v>1243</v>
      </c>
      <c r="G735" s="37"/>
      <c r="H735" s="37"/>
      <c r="I735" s="230"/>
      <c r="J735" s="37"/>
      <c r="K735" s="37"/>
      <c r="L735" s="41"/>
      <c r="M735" s="231"/>
      <c r="N735" s="232"/>
      <c r="O735" s="88"/>
      <c r="P735" s="88"/>
      <c r="Q735" s="88"/>
      <c r="R735" s="88"/>
      <c r="S735" s="88"/>
      <c r="T735" s="89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T735" s="14" t="s">
        <v>159</v>
      </c>
      <c r="AU735" s="14" t="s">
        <v>89</v>
      </c>
    </row>
    <row r="736" s="2" customFormat="1" ht="16.5" customHeight="1">
      <c r="A736" s="35"/>
      <c r="B736" s="36"/>
      <c r="C736" s="240" t="s">
        <v>777</v>
      </c>
      <c r="D736" s="240" t="s">
        <v>525</v>
      </c>
      <c r="E736" s="241" t="s">
        <v>1244</v>
      </c>
      <c r="F736" s="242" t="s">
        <v>1245</v>
      </c>
      <c r="G736" s="243" t="s">
        <v>166</v>
      </c>
      <c r="H736" s="244">
        <v>142.06999999999999</v>
      </c>
      <c r="I736" s="245"/>
      <c r="J736" s="246">
        <f>ROUND(I736*H736,2)</f>
        <v>0</v>
      </c>
      <c r="K736" s="242" t="s">
        <v>1</v>
      </c>
      <c r="L736" s="247"/>
      <c r="M736" s="248" t="s">
        <v>1</v>
      </c>
      <c r="N736" s="249" t="s">
        <v>44</v>
      </c>
      <c r="O736" s="88"/>
      <c r="P736" s="224">
        <f>O736*H736</f>
        <v>0</v>
      </c>
      <c r="Q736" s="224">
        <v>0</v>
      </c>
      <c r="R736" s="224">
        <f>Q736*H736</f>
        <v>0</v>
      </c>
      <c r="S736" s="224">
        <v>0</v>
      </c>
      <c r="T736" s="225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226" t="s">
        <v>169</v>
      </c>
      <c r="AT736" s="226" t="s">
        <v>525</v>
      </c>
      <c r="AU736" s="226" t="s">
        <v>89</v>
      </c>
      <c r="AY736" s="14" t="s">
        <v>149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4" t="s">
        <v>87</v>
      </c>
      <c r="BK736" s="227">
        <f>ROUND(I736*H736,2)</f>
        <v>0</v>
      </c>
      <c r="BL736" s="14" t="s">
        <v>199</v>
      </c>
      <c r="BM736" s="226" t="s">
        <v>1246</v>
      </c>
    </row>
    <row r="737" s="2" customFormat="1">
      <c r="A737" s="35"/>
      <c r="B737" s="36"/>
      <c r="C737" s="37"/>
      <c r="D737" s="228" t="s">
        <v>157</v>
      </c>
      <c r="E737" s="37"/>
      <c r="F737" s="229" t="s">
        <v>1245</v>
      </c>
      <c r="G737" s="37"/>
      <c r="H737" s="37"/>
      <c r="I737" s="230"/>
      <c r="J737" s="37"/>
      <c r="K737" s="37"/>
      <c r="L737" s="41"/>
      <c r="M737" s="231"/>
      <c r="N737" s="232"/>
      <c r="O737" s="88"/>
      <c r="P737" s="88"/>
      <c r="Q737" s="88"/>
      <c r="R737" s="88"/>
      <c r="S737" s="88"/>
      <c r="T737" s="89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T737" s="14" t="s">
        <v>157</v>
      </c>
      <c r="AU737" s="14" t="s">
        <v>89</v>
      </c>
    </row>
    <row r="738" s="2" customFormat="1" ht="16.5" customHeight="1">
      <c r="A738" s="35"/>
      <c r="B738" s="36"/>
      <c r="C738" s="215" t="s">
        <v>1247</v>
      </c>
      <c r="D738" s="215" t="s">
        <v>151</v>
      </c>
      <c r="E738" s="216" t="s">
        <v>1248</v>
      </c>
      <c r="F738" s="217" t="s">
        <v>1249</v>
      </c>
      <c r="G738" s="218" t="s">
        <v>166</v>
      </c>
      <c r="H738" s="219">
        <v>18.600000000000001</v>
      </c>
      <c r="I738" s="220"/>
      <c r="J738" s="221">
        <f>ROUND(I738*H738,2)</f>
        <v>0</v>
      </c>
      <c r="K738" s="217" t="s">
        <v>1</v>
      </c>
      <c r="L738" s="41"/>
      <c r="M738" s="222" t="s">
        <v>1</v>
      </c>
      <c r="N738" s="223" t="s">
        <v>44</v>
      </c>
      <c r="O738" s="88"/>
      <c r="P738" s="224">
        <f>O738*H738</f>
        <v>0</v>
      </c>
      <c r="Q738" s="224">
        <v>0</v>
      </c>
      <c r="R738" s="224">
        <f>Q738*H738</f>
        <v>0</v>
      </c>
      <c r="S738" s="224">
        <v>0</v>
      </c>
      <c r="T738" s="225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26" t="s">
        <v>199</v>
      </c>
      <c r="AT738" s="226" t="s">
        <v>151</v>
      </c>
      <c r="AU738" s="226" t="s">
        <v>89</v>
      </c>
      <c r="AY738" s="14" t="s">
        <v>149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4" t="s">
        <v>87</v>
      </c>
      <c r="BK738" s="227">
        <f>ROUND(I738*H738,2)</f>
        <v>0</v>
      </c>
      <c r="BL738" s="14" t="s">
        <v>199</v>
      </c>
      <c r="BM738" s="226" t="s">
        <v>1250</v>
      </c>
    </row>
    <row r="739" s="2" customFormat="1">
      <c r="A739" s="35"/>
      <c r="B739" s="36"/>
      <c r="C739" s="37"/>
      <c r="D739" s="228" t="s">
        <v>157</v>
      </c>
      <c r="E739" s="37"/>
      <c r="F739" s="229" t="s">
        <v>1249</v>
      </c>
      <c r="G739" s="37"/>
      <c r="H739" s="37"/>
      <c r="I739" s="230"/>
      <c r="J739" s="37"/>
      <c r="K739" s="37"/>
      <c r="L739" s="41"/>
      <c r="M739" s="231"/>
      <c r="N739" s="232"/>
      <c r="O739" s="88"/>
      <c r="P739" s="88"/>
      <c r="Q739" s="88"/>
      <c r="R739" s="88"/>
      <c r="S739" s="88"/>
      <c r="T739" s="89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T739" s="14" t="s">
        <v>157</v>
      </c>
      <c r="AU739" s="14" t="s">
        <v>89</v>
      </c>
    </row>
    <row r="740" s="2" customFormat="1">
      <c r="A740" s="35"/>
      <c r="B740" s="36"/>
      <c r="C740" s="37"/>
      <c r="D740" s="228" t="s">
        <v>202</v>
      </c>
      <c r="E740" s="37"/>
      <c r="F740" s="235" t="s">
        <v>1251</v>
      </c>
      <c r="G740" s="37"/>
      <c r="H740" s="37"/>
      <c r="I740" s="230"/>
      <c r="J740" s="37"/>
      <c r="K740" s="37"/>
      <c r="L740" s="41"/>
      <c r="M740" s="231"/>
      <c r="N740" s="232"/>
      <c r="O740" s="88"/>
      <c r="P740" s="88"/>
      <c r="Q740" s="88"/>
      <c r="R740" s="88"/>
      <c r="S740" s="88"/>
      <c r="T740" s="89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T740" s="14" t="s">
        <v>202</v>
      </c>
      <c r="AU740" s="14" t="s">
        <v>89</v>
      </c>
    </row>
    <row r="741" s="2" customFormat="1" ht="24.15" customHeight="1">
      <c r="A741" s="35"/>
      <c r="B741" s="36"/>
      <c r="C741" s="215" t="s">
        <v>782</v>
      </c>
      <c r="D741" s="215" t="s">
        <v>151</v>
      </c>
      <c r="E741" s="216" t="s">
        <v>1252</v>
      </c>
      <c r="F741" s="217" t="s">
        <v>1253</v>
      </c>
      <c r="G741" s="218" t="s">
        <v>230</v>
      </c>
      <c r="H741" s="219">
        <v>6.1200000000000001</v>
      </c>
      <c r="I741" s="220"/>
      <c r="J741" s="221">
        <f>ROUND(I741*H741,2)</f>
        <v>0</v>
      </c>
      <c r="K741" s="217" t="s">
        <v>155</v>
      </c>
      <c r="L741" s="41"/>
      <c r="M741" s="222" t="s">
        <v>1</v>
      </c>
      <c r="N741" s="223" t="s">
        <v>44</v>
      </c>
      <c r="O741" s="88"/>
      <c r="P741" s="224">
        <f>O741*H741</f>
        <v>0</v>
      </c>
      <c r="Q741" s="224">
        <v>0</v>
      </c>
      <c r="R741" s="224">
        <f>Q741*H741</f>
        <v>0</v>
      </c>
      <c r="S741" s="224">
        <v>0</v>
      </c>
      <c r="T741" s="225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226" t="s">
        <v>199</v>
      </c>
      <c r="AT741" s="226" t="s">
        <v>151</v>
      </c>
      <c r="AU741" s="226" t="s">
        <v>89</v>
      </c>
      <c r="AY741" s="14" t="s">
        <v>149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4" t="s">
        <v>87</v>
      </c>
      <c r="BK741" s="227">
        <f>ROUND(I741*H741,2)</f>
        <v>0</v>
      </c>
      <c r="BL741" s="14" t="s">
        <v>199</v>
      </c>
      <c r="BM741" s="226" t="s">
        <v>1254</v>
      </c>
    </row>
    <row r="742" s="2" customFormat="1">
      <c r="A742" s="35"/>
      <c r="B742" s="36"/>
      <c r="C742" s="37"/>
      <c r="D742" s="228" t="s">
        <v>157</v>
      </c>
      <c r="E742" s="37"/>
      <c r="F742" s="229" t="s">
        <v>1255</v>
      </c>
      <c r="G742" s="37"/>
      <c r="H742" s="37"/>
      <c r="I742" s="230"/>
      <c r="J742" s="37"/>
      <c r="K742" s="37"/>
      <c r="L742" s="41"/>
      <c r="M742" s="231"/>
      <c r="N742" s="232"/>
      <c r="O742" s="88"/>
      <c r="P742" s="88"/>
      <c r="Q742" s="88"/>
      <c r="R742" s="88"/>
      <c r="S742" s="88"/>
      <c r="T742" s="89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T742" s="14" t="s">
        <v>157</v>
      </c>
      <c r="AU742" s="14" t="s">
        <v>89</v>
      </c>
    </row>
    <row r="743" s="2" customFormat="1">
      <c r="A743" s="35"/>
      <c r="B743" s="36"/>
      <c r="C743" s="37"/>
      <c r="D743" s="233" t="s">
        <v>159</v>
      </c>
      <c r="E743" s="37"/>
      <c r="F743" s="234" t="s">
        <v>1256</v>
      </c>
      <c r="G743" s="37"/>
      <c r="H743" s="37"/>
      <c r="I743" s="230"/>
      <c r="J743" s="37"/>
      <c r="K743" s="37"/>
      <c r="L743" s="41"/>
      <c r="M743" s="231"/>
      <c r="N743" s="232"/>
      <c r="O743" s="88"/>
      <c r="P743" s="88"/>
      <c r="Q743" s="88"/>
      <c r="R743" s="88"/>
      <c r="S743" s="88"/>
      <c r="T743" s="89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T743" s="14" t="s">
        <v>159</v>
      </c>
      <c r="AU743" s="14" t="s">
        <v>89</v>
      </c>
    </row>
    <row r="744" s="12" customFormat="1" ht="22.8" customHeight="1">
      <c r="A744" s="12"/>
      <c r="B744" s="199"/>
      <c r="C744" s="200"/>
      <c r="D744" s="201" t="s">
        <v>78</v>
      </c>
      <c r="E744" s="213" t="s">
        <v>1257</v>
      </c>
      <c r="F744" s="213" t="s">
        <v>1258</v>
      </c>
      <c r="G744" s="200"/>
      <c r="H744" s="200"/>
      <c r="I744" s="203"/>
      <c r="J744" s="214">
        <f>BK744</f>
        <v>0</v>
      </c>
      <c r="K744" s="200"/>
      <c r="L744" s="205"/>
      <c r="M744" s="206"/>
      <c r="N744" s="207"/>
      <c r="O744" s="207"/>
      <c r="P744" s="208">
        <f>SUM(P745:P755)</f>
        <v>0</v>
      </c>
      <c r="Q744" s="207"/>
      <c r="R744" s="208">
        <f>SUM(R745:R755)</f>
        <v>0.10659599999999998</v>
      </c>
      <c r="S744" s="207"/>
      <c r="T744" s="209">
        <f>SUM(T745:T755)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0" t="s">
        <v>89</v>
      </c>
      <c r="AT744" s="211" t="s">
        <v>78</v>
      </c>
      <c r="AU744" s="211" t="s">
        <v>87</v>
      </c>
      <c r="AY744" s="210" t="s">
        <v>149</v>
      </c>
      <c r="BK744" s="212">
        <f>SUM(BK745:BK755)</f>
        <v>0</v>
      </c>
    </row>
    <row r="745" s="2" customFormat="1" ht="16.5" customHeight="1">
      <c r="A745" s="35"/>
      <c r="B745" s="36"/>
      <c r="C745" s="215" t="s">
        <v>1259</v>
      </c>
      <c r="D745" s="215" t="s">
        <v>151</v>
      </c>
      <c r="E745" s="216" t="s">
        <v>1260</v>
      </c>
      <c r="F745" s="217" t="s">
        <v>1261</v>
      </c>
      <c r="G745" s="218" t="s">
        <v>166</v>
      </c>
      <c r="H745" s="219">
        <v>355.31999999999999</v>
      </c>
      <c r="I745" s="220"/>
      <c r="J745" s="221">
        <f>ROUND(I745*H745,2)</f>
        <v>0</v>
      </c>
      <c r="K745" s="217" t="s">
        <v>155</v>
      </c>
      <c r="L745" s="41"/>
      <c r="M745" s="222" t="s">
        <v>1</v>
      </c>
      <c r="N745" s="223" t="s">
        <v>44</v>
      </c>
      <c r="O745" s="88"/>
      <c r="P745" s="224">
        <f>O745*H745</f>
        <v>0</v>
      </c>
      <c r="Q745" s="224">
        <v>0.00029999999999999997</v>
      </c>
      <c r="R745" s="224">
        <f>Q745*H745</f>
        <v>0.10659599999999998</v>
      </c>
      <c r="S745" s="224">
        <v>0</v>
      </c>
      <c r="T745" s="225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26" t="s">
        <v>199</v>
      </c>
      <c r="AT745" s="226" t="s">
        <v>151</v>
      </c>
      <c r="AU745" s="226" t="s">
        <v>89</v>
      </c>
      <c r="AY745" s="14" t="s">
        <v>149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4" t="s">
        <v>87</v>
      </c>
      <c r="BK745" s="227">
        <f>ROUND(I745*H745,2)</f>
        <v>0</v>
      </c>
      <c r="BL745" s="14" t="s">
        <v>199</v>
      </c>
      <c r="BM745" s="226" t="s">
        <v>1262</v>
      </c>
    </row>
    <row r="746" s="2" customFormat="1">
      <c r="A746" s="35"/>
      <c r="B746" s="36"/>
      <c r="C746" s="37"/>
      <c r="D746" s="228" t="s">
        <v>157</v>
      </c>
      <c r="E746" s="37"/>
      <c r="F746" s="229" t="s">
        <v>1263</v>
      </c>
      <c r="G746" s="37"/>
      <c r="H746" s="37"/>
      <c r="I746" s="230"/>
      <c r="J746" s="37"/>
      <c r="K746" s="37"/>
      <c r="L746" s="41"/>
      <c r="M746" s="231"/>
      <c r="N746" s="232"/>
      <c r="O746" s="88"/>
      <c r="P746" s="88"/>
      <c r="Q746" s="88"/>
      <c r="R746" s="88"/>
      <c r="S746" s="88"/>
      <c r="T746" s="89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T746" s="14" t="s">
        <v>157</v>
      </c>
      <c r="AU746" s="14" t="s">
        <v>89</v>
      </c>
    </row>
    <row r="747" s="2" customFormat="1">
      <c r="A747" s="35"/>
      <c r="B747" s="36"/>
      <c r="C747" s="37"/>
      <c r="D747" s="233" t="s">
        <v>159</v>
      </c>
      <c r="E747" s="37"/>
      <c r="F747" s="234" t="s">
        <v>1264</v>
      </c>
      <c r="G747" s="37"/>
      <c r="H747" s="37"/>
      <c r="I747" s="230"/>
      <c r="J747" s="37"/>
      <c r="K747" s="37"/>
      <c r="L747" s="41"/>
      <c r="M747" s="231"/>
      <c r="N747" s="232"/>
      <c r="O747" s="88"/>
      <c r="P747" s="88"/>
      <c r="Q747" s="88"/>
      <c r="R747" s="88"/>
      <c r="S747" s="88"/>
      <c r="T747" s="89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T747" s="14" t="s">
        <v>159</v>
      </c>
      <c r="AU747" s="14" t="s">
        <v>89</v>
      </c>
    </row>
    <row r="748" s="2" customFormat="1" ht="24.15" customHeight="1">
      <c r="A748" s="35"/>
      <c r="B748" s="36"/>
      <c r="C748" s="215" t="s">
        <v>785</v>
      </c>
      <c r="D748" s="215" t="s">
        <v>151</v>
      </c>
      <c r="E748" s="216" t="s">
        <v>1265</v>
      </c>
      <c r="F748" s="217" t="s">
        <v>1266</v>
      </c>
      <c r="G748" s="218" t="s">
        <v>166</v>
      </c>
      <c r="H748" s="219">
        <v>355.31999999999999</v>
      </c>
      <c r="I748" s="220"/>
      <c r="J748" s="221">
        <f>ROUND(I748*H748,2)</f>
        <v>0</v>
      </c>
      <c r="K748" s="217" t="s">
        <v>155</v>
      </c>
      <c r="L748" s="41"/>
      <c r="M748" s="222" t="s">
        <v>1</v>
      </c>
      <c r="N748" s="223" t="s">
        <v>44</v>
      </c>
      <c r="O748" s="88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226" t="s">
        <v>199</v>
      </c>
      <c r="AT748" s="226" t="s">
        <v>151</v>
      </c>
      <c r="AU748" s="226" t="s">
        <v>89</v>
      </c>
      <c r="AY748" s="14" t="s">
        <v>149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4" t="s">
        <v>87</v>
      </c>
      <c r="BK748" s="227">
        <f>ROUND(I748*H748,2)</f>
        <v>0</v>
      </c>
      <c r="BL748" s="14" t="s">
        <v>199</v>
      </c>
      <c r="BM748" s="226" t="s">
        <v>1267</v>
      </c>
    </row>
    <row r="749" s="2" customFormat="1">
      <c r="A749" s="35"/>
      <c r="B749" s="36"/>
      <c r="C749" s="37"/>
      <c r="D749" s="228" t="s">
        <v>157</v>
      </c>
      <c r="E749" s="37"/>
      <c r="F749" s="229" t="s">
        <v>1268</v>
      </c>
      <c r="G749" s="37"/>
      <c r="H749" s="37"/>
      <c r="I749" s="230"/>
      <c r="J749" s="37"/>
      <c r="K749" s="37"/>
      <c r="L749" s="41"/>
      <c r="M749" s="231"/>
      <c r="N749" s="232"/>
      <c r="O749" s="88"/>
      <c r="P749" s="88"/>
      <c r="Q749" s="88"/>
      <c r="R749" s="88"/>
      <c r="S749" s="88"/>
      <c r="T749" s="89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T749" s="14" t="s">
        <v>157</v>
      </c>
      <c r="AU749" s="14" t="s">
        <v>89</v>
      </c>
    </row>
    <row r="750" s="2" customFormat="1">
      <c r="A750" s="35"/>
      <c r="B750" s="36"/>
      <c r="C750" s="37"/>
      <c r="D750" s="233" t="s">
        <v>159</v>
      </c>
      <c r="E750" s="37"/>
      <c r="F750" s="234" t="s">
        <v>1269</v>
      </c>
      <c r="G750" s="37"/>
      <c r="H750" s="37"/>
      <c r="I750" s="230"/>
      <c r="J750" s="37"/>
      <c r="K750" s="37"/>
      <c r="L750" s="41"/>
      <c r="M750" s="231"/>
      <c r="N750" s="232"/>
      <c r="O750" s="88"/>
      <c r="P750" s="88"/>
      <c r="Q750" s="88"/>
      <c r="R750" s="88"/>
      <c r="S750" s="88"/>
      <c r="T750" s="89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T750" s="14" t="s">
        <v>159</v>
      </c>
      <c r="AU750" s="14" t="s">
        <v>89</v>
      </c>
    </row>
    <row r="751" s="2" customFormat="1" ht="16.5" customHeight="1">
      <c r="A751" s="35"/>
      <c r="B751" s="36"/>
      <c r="C751" s="240" t="s">
        <v>1270</v>
      </c>
      <c r="D751" s="240" t="s">
        <v>525</v>
      </c>
      <c r="E751" s="241" t="s">
        <v>1271</v>
      </c>
      <c r="F751" s="242" t="s">
        <v>1236</v>
      </c>
      <c r="G751" s="243" t="s">
        <v>166</v>
      </c>
      <c r="H751" s="244">
        <v>373.08600000000001</v>
      </c>
      <c r="I751" s="245"/>
      <c r="J751" s="246">
        <f>ROUND(I751*H751,2)</f>
        <v>0</v>
      </c>
      <c r="K751" s="242" t="s">
        <v>1</v>
      </c>
      <c r="L751" s="247"/>
      <c r="M751" s="248" t="s">
        <v>1</v>
      </c>
      <c r="N751" s="249" t="s">
        <v>44</v>
      </c>
      <c r="O751" s="88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226" t="s">
        <v>169</v>
      </c>
      <c r="AT751" s="226" t="s">
        <v>525</v>
      </c>
      <c r="AU751" s="226" t="s">
        <v>89</v>
      </c>
      <c r="AY751" s="14" t="s">
        <v>149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4" t="s">
        <v>87</v>
      </c>
      <c r="BK751" s="227">
        <f>ROUND(I751*H751,2)</f>
        <v>0</v>
      </c>
      <c r="BL751" s="14" t="s">
        <v>199</v>
      </c>
      <c r="BM751" s="226" t="s">
        <v>1272</v>
      </c>
    </row>
    <row r="752" s="2" customFormat="1">
      <c r="A752" s="35"/>
      <c r="B752" s="36"/>
      <c r="C752" s="37"/>
      <c r="D752" s="228" t="s">
        <v>157</v>
      </c>
      <c r="E752" s="37"/>
      <c r="F752" s="229" t="s">
        <v>1228</v>
      </c>
      <c r="G752" s="37"/>
      <c r="H752" s="37"/>
      <c r="I752" s="230"/>
      <c r="J752" s="37"/>
      <c r="K752" s="37"/>
      <c r="L752" s="41"/>
      <c r="M752" s="231"/>
      <c r="N752" s="232"/>
      <c r="O752" s="88"/>
      <c r="P752" s="88"/>
      <c r="Q752" s="88"/>
      <c r="R752" s="88"/>
      <c r="S752" s="88"/>
      <c r="T752" s="89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T752" s="14" t="s">
        <v>157</v>
      </c>
      <c r="AU752" s="14" t="s">
        <v>89</v>
      </c>
    </row>
    <row r="753" s="2" customFormat="1" ht="24.15" customHeight="1">
      <c r="A753" s="35"/>
      <c r="B753" s="36"/>
      <c r="C753" s="215" t="s">
        <v>792</v>
      </c>
      <c r="D753" s="215" t="s">
        <v>151</v>
      </c>
      <c r="E753" s="216" t="s">
        <v>1273</v>
      </c>
      <c r="F753" s="217" t="s">
        <v>1274</v>
      </c>
      <c r="G753" s="218" t="s">
        <v>230</v>
      </c>
      <c r="H753" s="219">
        <v>2.7000000000000002</v>
      </c>
      <c r="I753" s="220"/>
      <c r="J753" s="221">
        <f>ROUND(I753*H753,2)</f>
        <v>0</v>
      </c>
      <c r="K753" s="217" t="s">
        <v>155</v>
      </c>
      <c r="L753" s="41"/>
      <c r="M753" s="222" t="s">
        <v>1</v>
      </c>
      <c r="N753" s="223" t="s">
        <v>44</v>
      </c>
      <c r="O753" s="88"/>
      <c r="P753" s="224">
        <f>O753*H753</f>
        <v>0</v>
      </c>
      <c r="Q753" s="224">
        <v>0</v>
      </c>
      <c r="R753" s="224">
        <f>Q753*H753</f>
        <v>0</v>
      </c>
      <c r="S753" s="224">
        <v>0</v>
      </c>
      <c r="T753" s="225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26" t="s">
        <v>199</v>
      </c>
      <c r="AT753" s="226" t="s">
        <v>151</v>
      </c>
      <c r="AU753" s="226" t="s">
        <v>89</v>
      </c>
      <c r="AY753" s="14" t="s">
        <v>149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4" t="s">
        <v>87</v>
      </c>
      <c r="BK753" s="227">
        <f>ROUND(I753*H753,2)</f>
        <v>0</v>
      </c>
      <c r="BL753" s="14" t="s">
        <v>199</v>
      </c>
      <c r="BM753" s="226" t="s">
        <v>1275</v>
      </c>
    </row>
    <row r="754" s="2" customFormat="1">
      <c r="A754" s="35"/>
      <c r="B754" s="36"/>
      <c r="C754" s="37"/>
      <c r="D754" s="228" t="s">
        <v>157</v>
      </c>
      <c r="E754" s="37"/>
      <c r="F754" s="229" t="s">
        <v>1276</v>
      </c>
      <c r="G754" s="37"/>
      <c r="H754" s="37"/>
      <c r="I754" s="230"/>
      <c r="J754" s="37"/>
      <c r="K754" s="37"/>
      <c r="L754" s="41"/>
      <c r="M754" s="231"/>
      <c r="N754" s="232"/>
      <c r="O754" s="88"/>
      <c r="P754" s="88"/>
      <c r="Q754" s="88"/>
      <c r="R754" s="88"/>
      <c r="S754" s="88"/>
      <c r="T754" s="89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T754" s="14" t="s">
        <v>157</v>
      </c>
      <c r="AU754" s="14" t="s">
        <v>89</v>
      </c>
    </row>
    <row r="755" s="2" customFormat="1">
      <c r="A755" s="35"/>
      <c r="B755" s="36"/>
      <c r="C755" s="37"/>
      <c r="D755" s="233" t="s">
        <v>159</v>
      </c>
      <c r="E755" s="37"/>
      <c r="F755" s="234" t="s">
        <v>1277</v>
      </c>
      <c r="G755" s="37"/>
      <c r="H755" s="37"/>
      <c r="I755" s="230"/>
      <c r="J755" s="37"/>
      <c r="K755" s="37"/>
      <c r="L755" s="41"/>
      <c r="M755" s="231"/>
      <c r="N755" s="232"/>
      <c r="O755" s="88"/>
      <c r="P755" s="88"/>
      <c r="Q755" s="88"/>
      <c r="R755" s="88"/>
      <c r="S755" s="88"/>
      <c r="T755" s="89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T755" s="14" t="s">
        <v>159</v>
      </c>
      <c r="AU755" s="14" t="s">
        <v>89</v>
      </c>
    </row>
    <row r="756" s="12" customFormat="1" ht="22.8" customHeight="1">
      <c r="A756" s="12"/>
      <c r="B756" s="199"/>
      <c r="C756" s="200"/>
      <c r="D756" s="201" t="s">
        <v>78</v>
      </c>
      <c r="E756" s="213" t="s">
        <v>1278</v>
      </c>
      <c r="F756" s="213" t="s">
        <v>1279</v>
      </c>
      <c r="G756" s="200"/>
      <c r="H756" s="200"/>
      <c r="I756" s="203"/>
      <c r="J756" s="214">
        <f>BK756</f>
        <v>0</v>
      </c>
      <c r="K756" s="200"/>
      <c r="L756" s="205"/>
      <c r="M756" s="206"/>
      <c r="N756" s="207"/>
      <c r="O756" s="207"/>
      <c r="P756" s="208">
        <f>SUM(P757:P768)</f>
        <v>0</v>
      </c>
      <c r="Q756" s="207"/>
      <c r="R756" s="208">
        <f>SUM(R757:R768)</f>
        <v>0.91830599999999996</v>
      </c>
      <c r="S756" s="207"/>
      <c r="T756" s="209">
        <f>SUM(T757:T768)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10" t="s">
        <v>89</v>
      </c>
      <c r="AT756" s="211" t="s">
        <v>78</v>
      </c>
      <c r="AU756" s="211" t="s">
        <v>87</v>
      </c>
      <c r="AY756" s="210" t="s">
        <v>149</v>
      </c>
      <c r="BK756" s="212">
        <f>SUM(BK757:BK768)</f>
        <v>0</v>
      </c>
    </row>
    <row r="757" s="2" customFormat="1" ht="24.15" customHeight="1">
      <c r="A757" s="35"/>
      <c r="B757" s="36"/>
      <c r="C757" s="215" t="s">
        <v>1280</v>
      </c>
      <c r="D757" s="215" t="s">
        <v>151</v>
      </c>
      <c r="E757" s="216" t="s">
        <v>1281</v>
      </c>
      <c r="F757" s="217" t="s">
        <v>1282</v>
      </c>
      <c r="G757" s="218" t="s">
        <v>166</v>
      </c>
      <c r="H757" s="219">
        <v>456</v>
      </c>
      <c r="I757" s="220"/>
      <c r="J757" s="221">
        <f>ROUND(I757*H757,2)</f>
        <v>0</v>
      </c>
      <c r="K757" s="217" t="s">
        <v>155</v>
      </c>
      <c r="L757" s="41"/>
      <c r="M757" s="222" t="s">
        <v>1</v>
      </c>
      <c r="N757" s="223" t="s">
        <v>44</v>
      </c>
      <c r="O757" s="88"/>
      <c r="P757" s="224">
        <f>O757*H757</f>
        <v>0</v>
      </c>
      <c r="Q757" s="224">
        <v>0.00013999999999999999</v>
      </c>
      <c r="R757" s="224">
        <f>Q757*H757</f>
        <v>0.063839999999999994</v>
      </c>
      <c r="S757" s="224">
        <v>0</v>
      </c>
      <c r="T757" s="225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226" t="s">
        <v>199</v>
      </c>
      <c r="AT757" s="226" t="s">
        <v>151</v>
      </c>
      <c r="AU757" s="226" t="s">
        <v>89</v>
      </c>
      <c r="AY757" s="14" t="s">
        <v>149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4" t="s">
        <v>87</v>
      </c>
      <c r="BK757" s="227">
        <f>ROUND(I757*H757,2)</f>
        <v>0</v>
      </c>
      <c r="BL757" s="14" t="s">
        <v>199</v>
      </c>
      <c r="BM757" s="226" t="s">
        <v>1283</v>
      </c>
    </row>
    <row r="758" s="2" customFormat="1">
      <c r="A758" s="35"/>
      <c r="B758" s="36"/>
      <c r="C758" s="37"/>
      <c r="D758" s="228" t="s">
        <v>157</v>
      </c>
      <c r="E758" s="37"/>
      <c r="F758" s="229" t="s">
        <v>1284</v>
      </c>
      <c r="G758" s="37"/>
      <c r="H758" s="37"/>
      <c r="I758" s="230"/>
      <c r="J758" s="37"/>
      <c r="K758" s="37"/>
      <c r="L758" s="41"/>
      <c r="M758" s="231"/>
      <c r="N758" s="232"/>
      <c r="O758" s="88"/>
      <c r="P758" s="88"/>
      <c r="Q758" s="88"/>
      <c r="R758" s="88"/>
      <c r="S758" s="88"/>
      <c r="T758" s="89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T758" s="14" t="s">
        <v>157</v>
      </c>
      <c r="AU758" s="14" t="s">
        <v>89</v>
      </c>
    </row>
    <row r="759" s="2" customFormat="1">
      <c r="A759" s="35"/>
      <c r="B759" s="36"/>
      <c r="C759" s="37"/>
      <c r="D759" s="233" t="s">
        <v>159</v>
      </c>
      <c r="E759" s="37"/>
      <c r="F759" s="234" t="s">
        <v>1285</v>
      </c>
      <c r="G759" s="37"/>
      <c r="H759" s="37"/>
      <c r="I759" s="230"/>
      <c r="J759" s="37"/>
      <c r="K759" s="37"/>
      <c r="L759" s="41"/>
      <c r="M759" s="231"/>
      <c r="N759" s="232"/>
      <c r="O759" s="88"/>
      <c r="P759" s="88"/>
      <c r="Q759" s="88"/>
      <c r="R759" s="88"/>
      <c r="S759" s="88"/>
      <c r="T759" s="89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T759" s="14" t="s">
        <v>159</v>
      </c>
      <c r="AU759" s="14" t="s">
        <v>89</v>
      </c>
    </row>
    <row r="760" s="2" customFormat="1" ht="24.15" customHeight="1">
      <c r="A760" s="35"/>
      <c r="B760" s="36"/>
      <c r="C760" s="215" t="s">
        <v>795</v>
      </c>
      <c r="D760" s="215" t="s">
        <v>151</v>
      </c>
      <c r="E760" s="216" t="s">
        <v>1286</v>
      </c>
      <c r="F760" s="217" t="s">
        <v>1287</v>
      </c>
      <c r="G760" s="218" t="s">
        <v>166</v>
      </c>
      <c r="H760" s="219">
        <v>268.69999999999999</v>
      </c>
      <c r="I760" s="220"/>
      <c r="J760" s="221">
        <f>ROUND(I760*H760,2)</f>
        <v>0</v>
      </c>
      <c r="K760" s="217" t="s">
        <v>155</v>
      </c>
      <c r="L760" s="41"/>
      <c r="M760" s="222" t="s">
        <v>1</v>
      </c>
      <c r="N760" s="223" t="s">
        <v>44</v>
      </c>
      <c r="O760" s="88"/>
      <c r="P760" s="224">
        <f>O760*H760</f>
        <v>0</v>
      </c>
      <c r="Q760" s="224">
        <v>0.00020000000000000001</v>
      </c>
      <c r="R760" s="224">
        <f>Q760*H760</f>
        <v>0.053740000000000003</v>
      </c>
      <c r="S760" s="224">
        <v>0</v>
      </c>
      <c r="T760" s="225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26" t="s">
        <v>199</v>
      </c>
      <c r="AT760" s="226" t="s">
        <v>151</v>
      </c>
      <c r="AU760" s="226" t="s">
        <v>89</v>
      </c>
      <c r="AY760" s="14" t="s">
        <v>149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4" t="s">
        <v>87</v>
      </c>
      <c r="BK760" s="227">
        <f>ROUND(I760*H760,2)</f>
        <v>0</v>
      </c>
      <c r="BL760" s="14" t="s">
        <v>199</v>
      </c>
      <c r="BM760" s="226" t="s">
        <v>1288</v>
      </c>
    </row>
    <row r="761" s="2" customFormat="1">
      <c r="A761" s="35"/>
      <c r="B761" s="36"/>
      <c r="C761" s="37"/>
      <c r="D761" s="228" t="s">
        <v>157</v>
      </c>
      <c r="E761" s="37"/>
      <c r="F761" s="229" t="s">
        <v>1289</v>
      </c>
      <c r="G761" s="37"/>
      <c r="H761" s="37"/>
      <c r="I761" s="230"/>
      <c r="J761" s="37"/>
      <c r="K761" s="37"/>
      <c r="L761" s="41"/>
      <c r="M761" s="231"/>
      <c r="N761" s="232"/>
      <c r="O761" s="88"/>
      <c r="P761" s="88"/>
      <c r="Q761" s="88"/>
      <c r="R761" s="88"/>
      <c r="S761" s="88"/>
      <c r="T761" s="89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T761" s="14" t="s">
        <v>157</v>
      </c>
      <c r="AU761" s="14" t="s">
        <v>89</v>
      </c>
    </row>
    <row r="762" s="2" customFormat="1">
      <c r="A762" s="35"/>
      <c r="B762" s="36"/>
      <c r="C762" s="37"/>
      <c r="D762" s="233" t="s">
        <v>159</v>
      </c>
      <c r="E762" s="37"/>
      <c r="F762" s="234" t="s">
        <v>1290</v>
      </c>
      <c r="G762" s="37"/>
      <c r="H762" s="37"/>
      <c r="I762" s="230"/>
      <c r="J762" s="37"/>
      <c r="K762" s="37"/>
      <c r="L762" s="41"/>
      <c r="M762" s="231"/>
      <c r="N762" s="232"/>
      <c r="O762" s="88"/>
      <c r="P762" s="88"/>
      <c r="Q762" s="88"/>
      <c r="R762" s="88"/>
      <c r="S762" s="88"/>
      <c r="T762" s="89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T762" s="14" t="s">
        <v>159</v>
      </c>
      <c r="AU762" s="14" t="s">
        <v>89</v>
      </c>
    </row>
    <row r="763" s="2" customFormat="1" ht="24.15" customHeight="1">
      <c r="A763" s="35"/>
      <c r="B763" s="36"/>
      <c r="C763" s="215" t="s">
        <v>1291</v>
      </c>
      <c r="D763" s="215" t="s">
        <v>151</v>
      </c>
      <c r="E763" s="216" t="s">
        <v>1292</v>
      </c>
      <c r="F763" s="217" t="s">
        <v>1293</v>
      </c>
      <c r="G763" s="218" t="s">
        <v>166</v>
      </c>
      <c r="H763" s="219">
        <v>268.69999999999999</v>
      </c>
      <c r="I763" s="220"/>
      <c r="J763" s="221">
        <f>ROUND(I763*H763,2)</f>
        <v>0</v>
      </c>
      <c r="K763" s="217" t="s">
        <v>155</v>
      </c>
      <c r="L763" s="41"/>
      <c r="M763" s="222" t="s">
        <v>1</v>
      </c>
      <c r="N763" s="223" t="s">
        <v>44</v>
      </c>
      <c r="O763" s="88"/>
      <c r="P763" s="224">
        <f>O763*H763</f>
        <v>0</v>
      </c>
      <c r="Q763" s="224">
        <v>0.00048000000000000001</v>
      </c>
      <c r="R763" s="224">
        <f>Q763*H763</f>
        <v>0.12897600000000001</v>
      </c>
      <c r="S763" s="224">
        <v>0</v>
      </c>
      <c r="T763" s="225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226" t="s">
        <v>199</v>
      </c>
      <c r="AT763" s="226" t="s">
        <v>151</v>
      </c>
      <c r="AU763" s="226" t="s">
        <v>89</v>
      </c>
      <c r="AY763" s="14" t="s">
        <v>149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4" t="s">
        <v>87</v>
      </c>
      <c r="BK763" s="227">
        <f>ROUND(I763*H763,2)</f>
        <v>0</v>
      </c>
      <c r="BL763" s="14" t="s">
        <v>199</v>
      </c>
      <c r="BM763" s="226" t="s">
        <v>1294</v>
      </c>
    </row>
    <row r="764" s="2" customFormat="1">
      <c r="A764" s="35"/>
      <c r="B764" s="36"/>
      <c r="C764" s="37"/>
      <c r="D764" s="228" t="s">
        <v>157</v>
      </c>
      <c r="E764" s="37"/>
      <c r="F764" s="229" t="s">
        <v>1295</v>
      </c>
      <c r="G764" s="37"/>
      <c r="H764" s="37"/>
      <c r="I764" s="230"/>
      <c r="J764" s="37"/>
      <c r="K764" s="37"/>
      <c r="L764" s="41"/>
      <c r="M764" s="231"/>
      <c r="N764" s="232"/>
      <c r="O764" s="88"/>
      <c r="P764" s="88"/>
      <c r="Q764" s="88"/>
      <c r="R764" s="88"/>
      <c r="S764" s="88"/>
      <c r="T764" s="89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T764" s="14" t="s">
        <v>157</v>
      </c>
      <c r="AU764" s="14" t="s">
        <v>89</v>
      </c>
    </row>
    <row r="765" s="2" customFormat="1">
      <c r="A765" s="35"/>
      <c r="B765" s="36"/>
      <c r="C765" s="37"/>
      <c r="D765" s="233" t="s">
        <v>159</v>
      </c>
      <c r="E765" s="37"/>
      <c r="F765" s="234" t="s">
        <v>1296</v>
      </c>
      <c r="G765" s="37"/>
      <c r="H765" s="37"/>
      <c r="I765" s="230"/>
      <c r="J765" s="37"/>
      <c r="K765" s="37"/>
      <c r="L765" s="41"/>
      <c r="M765" s="231"/>
      <c r="N765" s="232"/>
      <c r="O765" s="88"/>
      <c r="P765" s="88"/>
      <c r="Q765" s="88"/>
      <c r="R765" s="88"/>
      <c r="S765" s="88"/>
      <c r="T765" s="89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T765" s="14" t="s">
        <v>159</v>
      </c>
      <c r="AU765" s="14" t="s">
        <v>89</v>
      </c>
    </row>
    <row r="766" s="2" customFormat="1" ht="24.15" customHeight="1">
      <c r="A766" s="35"/>
      <c r="B766" s="36"/>
      <c r="C766" s="215" t="s">
        <v>801</v>
      </c>
      <c r="D766" s="215" t="s">
        <v>151</v>
      </c>
      <c r="E766" s="216" t="s">
        <v>1297</v>
      </c>
      <c r="F766" s="217" t="s">
        <v>1298</v>
      </c>
      <c r="G766" s="218" t="s">
        <v>166</v>
      </c>
      <c r="H766" s="219">
        <v>268.69999999999999</v>
      </c>
      <c r="I766" s="220"/>
      <c r="J766" s="221">
        <f>ROUND(I766*H766,2)</f>
        <v>0</v>
      </c>
      <c r="K766" s="217" t="s">
        <v>155</v>
      </c>
      <c r="L766" s="41"/>
      <c r="M766" s="222" t="s">
        <v>1</v>
      </c>
      <c r="N766" s="223" t="s">
        <v>44</v>
      </c>
      <c r="O766" s="88"/>
      <c r="P766" s="224">
        <f>O766*H766</f>
        <v>0</v>
      </c>
      <c r="Q766" s="224">
        <v>0.0025000000000000001</v>
      </c>
      <c r="R766" s="224">
        <f>Q766*H766</f>
        <v>0.67174999999999996</v>
      </c>
      <c r="S766" s="224">
        <v>0</v>
      </c>
      <c r="T766" s="225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226" t="s">
        <v>199</v>
      </c>
      <c r="AT766" s="226" t="s">
        <v>151</v>
      </c>
      <c r="AU766" s="226" t="s">
        <v>89</v>
      </c>
      <c r="AY766" s="14" t="s">
        <v>149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14" t="s">
        <v>87</v>
      </c>
      <c r="BK766" s="227">
        <f>ROUND(I766*H766,2)</f>
        <v>0</v>
      </c>
      <c r="BL766" s="14" t="s">
        <v>199</v>
      </c>
      <c r="BM766" s="226" t="s">
        <v>1299</v>
      </c>
    </row>
    <row r="767" s="2" customFormat="1">
      <c r="A767" s="35"/>
      <c r="B767" s="36"/>
      <c r="C767" s="37"/>
      <c r="D767" s="228" t="s">
        <v>157</v>
      </c>
      <c r="E767" s="37"/>
      <c r="F767" s="229" t="s">
        <v>1300</v>
      </c>
      <c r="G767" s="37"/>
      <c r="H767" s="37"/>
      <c r="I767" s="230"/>
      <c r="J767" s="37"/>
      <c r="K767" s="37"/>
      <c r="L767" s="41"/>
      <c r="M767" s="231"/>
      <c r="N767" s="232"/>
      <c r="O767" s="88"/>
      <c r="P767" s="88"/>
      <c r="Q767" s="88"/>
      <c r="R767" s="88"/>
      <c r="S767" s="88"/>
      <c r="T767" s="89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T767" s="14" t="s">
        <v>157</v>
      </c>
      <c r="AU767" s="14" t="s">
        <v>89</v>
      </c>
    </row>
    <row r="768" s="2" customFormat="1">
      <c r="A768" s="35"/>
      <c r="B768" s="36"/>
      <c r="C768" s="37"/>
      <c r="D768" s="233" t="s">
        <v>159</v>
      </c>
      <c r="E768" s="37"/>
      <c r="F768" s="234" t="s">
        <v>1301</v>
      </c>
      <c r="G768" s="37"/>
      <c r="H768" s="37"/>
      <c r="I768" s="230"/>
      <c r="J768" s="37"/>
      <c r="K768" s="37"/>
      <c r="L768" s="41"/>
      <c r="M768" s="231"/>
      <c r="N768" s="232"/>
      <c r="O768" s="88"/>
      <c r="P768" s="88"/>
      <c r="Q768" s="88"/>
      <c r="R768" s="88"/>
      <c r="S768" s="88"/>
      <c r="T768" s="89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T768" s="14" t="s">
        <v>159</v>
      </c>
      <c r="AU768" s="14" t="s">
        <v>89</v>
      </c>
    </row>
    <row r="769" s="12" customFormat="1" ht="22.8" customHeight="1">
      <c r="A769" s="12"/>
      <c r="B769" s="199"/>
      <c r="C769" s="200"/>
      <c r="D769" s="201" t="s">
        <v>78</v>
      </c>
      <c r="E769" s="213" t="s">
        <v>1302</v>
      </c>
      <c r="F769" s="213" t="s">
        <v>1303</v>
      </c>
      <c r="G769" s="200"/>
      <c r="H769" s="200"/>
      <c r="I769" s="203"/>
      <c r="J769" s="214">
        <f>BK769</f>
        <v>0</v>
      </c>
      <c r="K769" s="200"/>
      <c r="L769" s="205"/>
      <c r="M769" s="206"/>
      <c r="N769" s="207"/>
      <c r="O769" s="207"/>
      <c r="P769" s="208">
        <f>SUM(P770:P775)</f>
        <v>0</v>
      </c>
      <c r="Q769" s="207"/>
      <c r="R769" s="208">
        <f>SUM(R770:R775)</f>
        <v>0.32906605999999999</v>
      </c>
      <c r="S769" s="207"/>
      <c r="T769" s="209">
        <f>SUM(T770:T775)</f>
        <v>0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210" t="s">
        <v>89</v>
      </c>
      <c r="AT769" s="211" t="s">
        <v>78</v>
      </c>
      <c r="AU769" s="211" t="s">
        <v>87</v>
      </c>
      <c r="AY769" s="210" t="s">
        <v>149</v>
      </c>
      <c r="BK769" s="212">
        <f>SUM(BK770:BK775)</f>
        <v>0</v>
      </c>
    </row>
    <row r="770" s="2" customFormat="1" ht="33" customHeight="1">
      <c r="A770" s="35"/>
      <c r="B770" s="36"/>
      <c r="C770" s="215" t="s">
        <v>1304</v>
      </c>
      <c r="D770" s="215" t="s">
        <v>151</v>
      </c>
      <c r="E770" s="216" t="s">
        <v>1305</v>
      </c>
      <c r="F770" s="217" t="s">
        <v>1306</v>
      </c>
      <c r="G770" s="218" t="s">
        <v>166</v>
      </c>
      <c r="H770" s="219">
        <v>715.36099999999999</v>
      </c>
      <c r="I770" s="220"/>
      <c r="J770" s="221">
        <f>ROUND(I770*H770,2)</f>
        <v>0</v>
      </c>
      <c r="K770" s="217" t="s">
        <v>155</v>
      </c>
      <c r="L770" s="41"/>
      <c r="M770" s="222" t="s">
        <v>1</v>
      </c>
      <c r="N770" s="223" t="s">
        <v>44</v>
      </c>
      <c r="O770" s="88"/>
      <c r="P770" s="224">
        <f>O770*H770</f>
        <v>0</v>
      </c>
      <c r="Q770" s="224">
        <v>0.00020000000000000001</v>
      </c>
      <c r="R770" s="224">
        <f>Q770*H770</f>
        <v>0.14307220000000001</v>
      </c>
      <c r="S770" s="224">
        <v>0</v>
      </c>
      <c r="T770" s="225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226" t="s">
        <v>199</v>
      </c>
      <c r="AT770" s="226" t="s">
        <v>151</v>
      </c>
      <c r="AU770" s="226" t="s">
        <v>89</v>
      </c>
      <c r="AY770" s="14" t="s">
        <v>149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14" t="s">
        <v>87</v>
      </c>
      <c r="BK770" s="227">
        <f>ROUND(I770*H770,2)</f>
        <v>0</v>
      </c>
      <c r="BL770" s="14" t="s">
        <v>199</v>
      </c>
      <c r="BM770" s="226" t="s">
        <v>1307</v>
      </c>
    </row>
    <row r="771" s="2" customFormat="1">
      <c r="A771" s="35"/>
      <c r="B771" s="36"/>
      <c r="C771" s="37"/>
      <c r="D771" s="228" t="s">
        <v>157</v>
      </c>
      <c r="E771" s="37"/>
      <c r="F771" s="229" t="s">
        <v>1308</v>
      </c>
      <c r="G771" s="37"/>
      <c r="H771" s="37"/>
      <c r="I771" s="230"/>
      <c r="J771" s="37"/>
      <c r="K771" s="37"/>
      <c r="L771" s="41"/>
      <c r="M771" s="231"/>
      <c r="N771" s="232"/>
      <c r="O771" s="88"/>
      <c r="P771" s="88"/>
      <c r="Q771" s="88"/>
      <c r="R771" s="88"/>
      <c r="S771" s="88"/>
      <c r="T771" s="89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T771" s="14" t="s">
        <v>157</v>
      </c>
      <c r="AU771" s="14" t="s">
        <v>89</v>
      </c>
    </row>
    <row r="772" s="2" customFormat="1">
      <c r="A772" s="35"/>
      <c r="B772" s="36"/>
      <c r="C772" s="37"/>
      <c r="D772" s="233" t="s">
        <v>159</v>
      </c>
      <c r="E772" s="37"/>
      <c r="F772" s="234" t="s">
        <v>1309</v>
      </c>
      <c r="G772" s="37"/>
      <c r="H772" s="37"/>
      <c r="I772" s="230"/>
      <c r="J772" s="37"/>
      <c r="K772" s="37"/>
      <c r="L772" s="41"/>
      <c r="M772" s="231"/>
      <c r="N772" s="232"/>
      <c r="O772" s="88"/>
      <c r="P772" s="88"/>
      <c r="Q772" s="88"/>
      <c r="R772" s="88"/>
      <c r="S772" s="88"/>
      <c r="T772" s="89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T772" s="14" t="s">
        <v>159</v>
      </c>
      <c r="AU772" s="14" t="s">
        <v>89</v>
      </c>
    </row>
    <row r="773" s="2" customFormat="1" ht="33" customHeight="1">
      <c r="A773" s="35"/>
      <c r="B773" s="36"/>
      <c r="C773" s="215" t="s">
        <v>804</v>
      </c>
      <c r="D773" s="215" t="s">
        <v>151</v>
      </c>
      <c r="E773" s="216" t="s">
        <v>1310</v>
      </c>
      <c r="F773" s="217" t="s">
        <v>1311</v>
      </c>
      <c r="G773" s="218" t="s">
        <v>166</v>
      </c>
      <c r="H773" s="219">
        <v>715.36099999999999</v>
      </c>
      <c r="I773" s="220"/>
      <c r="J773" s="221">
        <f>ROUND(I773*H773,2)</f>
        <v>0</v>
      </c>
      <c r="K773" s="217" t="s">
        <v>155</v>
      </c>
      <c r="L773" s="41"/>
      <c r="M773" s="222" t="s">
        <v>1</v>
      </c>
      <c r="N773" s="223" t="s">
        <v>44</v>
      </c>
      <c r="O773" s="88"/>
      <c r="P773" s="224">
        <f>O773*H773</f>
        <v>0</v>
      </c>
      <c r="Q773" s="224">
        <v>0.00025999999999999998</v>
      </c>
      <c r="R773" s="224">
        <f>Q773*H773</f>
        <v>0.18599385999999998</v>
      </c>
      <c r="S773" s="224">
        <v>0</v>
      </c>
      <c r="T773" s="225">
        <f>S773*H773</f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226" t="s">
        <v>199</v>
      </c>
      <c r="AT773" s="226" t="s">
        <v>151</v>
      </c>
      <c r="AU773" s="226" t="s">
        <v>89</v>
      </c>
      <c r="AY773" s="14" t="s">
        <v>149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4" t="s">
        <v>87</v>
      </c>
      <c r="BK773" s="227">
        <f>ROUND(I773*H773,2)</f>
        <v>0</v>
      </c>
      <c r="BL773" s="14" t="s">
        <v>199</v>
      </c>
      <c r="BM773" s="226" t="s">
        <v>1312</v>
      </c>
    </row>
    <row r="774" s="2" customFormat="1">
      <c r="A774" s="35"/>
      <c r="B774" s="36"/>
      <c r="C774" s="37"/>
      <c r="D774" s="228" t="s">
        <v>157</v>
      </c>
      <c r="E774" s="37"/>
      <c r="F774" s="229" t="s">
        <v>1313</v>
      </c>
      <c r="G774" s="37"/>
      <c r="H774" s="37"/>
      <c r="I774" s="230"/>
      <c r="J774" s="37"/>
      <c r="K774" s="37"/>
      <c r="L774" s="41"/>
      <c r="M774" s="231"/>
      <c r="N774" s="232"/>
      <c r="O774" s="88"/>
      <c r="P774" s="88"/>
      <c r="Q774" s="88"/>
      <c r="R774" s="88"/>
      <c r="S774" s="88"/>
      <c r="T774" s="89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T774" s="14" t="s">
        <v>157</v>
      </c>
      <c r="AU774" s="14" t="s">
        <v>89</v>
      </c>
    </row>
    <row r="775" s="2" customFormat="1">
      <c r="A775" s="35"/>
      <c r="B775" s="36"/>
      <c r="C775" s="37"/>
      <c r="D775" s="233" t="s">
        <v>159</v>
      </c>
      <c r="E775" s="37"/>
      <c r="F775" s="234" t="s">
        <v>1314</v>
      </c>
      <c r="G775" s="37"/>
      <c r="H775" s="37"/>
      <c r="I775" s="230"/>
      <c r="J775" s="37"/>
      <c r="K775" s="37"/>
      <c r="L775" s="41"/>
      <c r="M775" s="231"/>
      <c r="N775" s="232"/>
      <c r="O775" s="88"/>
      <c r="P775" s="88"/>
      <c r="Q775" s="88"/>
      <c r="R775" s="88"/>
      <c r="S775" s="88"/>
      <c r="T775" s="89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T775" s="14" t="s">
        <v>159</v>
      </c>
      <c r="AU775" s="14" t="s">
        <v>89</v>
      </c>
    </row>
    <row r="776" s="12" customFormat="1" ht="22.8" customHeight="1">
      <c r="A776" s="12"/>
      <c r="B776" s="199"/>
      <c r="C776" s="200"/>
      <c r="D776" s="201" t="s">
        <v>78</v>
      </c>
      <c r="E776" s="213" t="s">
        <v>1315</v>
      </c>
      <c r="F776" s="213" t="s">
        <v>1316</v>
      </c>
      <c r="G776" s="200"/>
      <c r="H776" s="200"/>
      <c r="I776" s="203"/>
      <c r="J776" s="214">
        <f>BK776</f>
        <v>0</v>
      </c>
      <c r="K776" s="200"/>
      <c r="L776" s="205"/>
      <c r="M776" s="206"/>
      <c r="N776" s="207"/>
      <c r="O776" s="207"/>
      <c r="P776" s="208">
        <f>SUM(P777:P786)</f>
        <v>0</v>
      </c>
      <c r="Q776" s="207"/>
      <c r="R776" s="208">
        <f>SUM(R777:R786)</f>
        <v>0.0040000000000000001</v>
      </c>
      <c r="S776" s="207"/>
      <c r="T776" s="209">
        <f>SUM(T777:T786)</f>
        <v>0</v>
      </c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R776" s="210" t="s">
        <v>89</v>
      </c>
      <c r="AT776" s="211" t="s">
        <v>78</v>
      </c>
      <c r="AU776" s="211" t="s">
        <v>87</v>
      </c>
      <c r="AY776" s="210" t="s">
        <v>149</v>
      </c>
      <c r="BK776" s="212">
        <f>SUM(BK777:BK786)</f>
        <v>0</v>
      </c>
    </row>
    <row r="777" s="2" customFormat="1" ht="37.8" customHeight="1">
      <c r="A777" s="35"/>
      <c r="B777" s="36"/>
      <c r="C777" s="215" t="s">
        <v>1317</v>
      </c>
      <c r="D777" s="215" t="s">
        <v>151</v>
      </c>
      <c r="E777" s="216" t="s">
        <v>1318</v>
      </c>
      <c r="F777" s="217" t="s">
        <v>1319</v>
      </c>
      <c r="G777" s="218" t="s">
        <v>280</v>
      </c>
      <c r="H777" s="219">
        <v>4</v>
      </c>
      <c r="I777" s="220"/>
      <c r="J777" s="221">
        <f>ROUND(I777*H777,2)</f>
        <v>0</v>
      </c>
      <c r="K777" s="217" t="s">
        <v>155</v>
      </c>
      <c r="L777" s="41"/>
      <c r="M777" s="222" t="s">
        <v>1</v>
      </c>
      <c r="N777" s="223" t="s">
        <v>44</v>
      </c>
      <c r="O777" s="88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226" t="s">
        <v>199</v>
      </c>
      <c r="AT777" s="226" t="s">
        <v>151</v>
      </c>
      <c r="AU777" s="226" t="s">
        <v>89</v>
      </c>
      <c r="AY777" s="14" t="s">
        <v>149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14" t="s">
        <v>87</v>
      </c>
      <c r="BK777" s="227">
        <f>ROUND(I777*H777,2)</f>
        <v>0</v>
      </c>
      <c r="BL777" s="14" t="s">
        <v>199</v>
      </c>
      <c r="BM777" s="226" t="s">
        <v>1320</v>
      </c>
    </row>
    <row r="778" s="2" customFormat="1">
      <c r="A778" s="35"/>
      <c r="B778" s="36"/>
      <c r="C778" s="37"/>
      <c r="D778" s="228" t="s">
        <v>157</v>
      </c>
      <c r="E778" s="37"/>
      <c r="F778" s="229" t="s">
        <v>1321</v>
      </c>
      <c r="G778" s="37"/>
      <c r="H778" s="37"/>
      <c r="I778" s="230"/>
      <c r="J778" s="37"/>
      <c r="K778" s="37"/>
      <c r="L778" s="41"/>
      <c r="M778" s="231"/>
      <c r="N778" s="232"/>
      <c r="O778" s="88"/>
      <c r="P778" s="88"/>
      <c r="Q778" s="88"/>
      <c r="R778" s="88"/>
      <c r="S778" s="88"/>
      <c r="T778" s="89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T778" s="14" t="s">
        <v>157</v>
      </c>
      <c r="AU778" s="14" t="s">
        <v>89</v>
      </c>
    </row>
    <row r="779" s="2" customFormat="1">
      <c r="A779" s="35"/>
      <c r="B779" s="36"/>
      <c r="C779" s="37"/>
      <c r="D779" s="233" t="s">
        <v>159</v>
      </c>
      <c r="E779" s="37"/>
      <c r="F779" s="234" t="s">
        <v>1322</v>
      </c>
      <c r="G779" s="37"/>
      <c r="H779" s="37"/>
      <c r="I779" s="230"/>
      <c r="J779" s="37"/>
      <c r="K779" s="37"/>
      <c r="L779" s="41"/>
      <c r="M779" s="231"/>
      <c r="N779" s="232"/>
      <c r="O779" s="88"/>
      <c r="P779" s="88"/>
      <c r="Q779" s="88"/>
      <c r="R779" s="88"/>
      <c r="S779" s="88"/>
      <c r="T779" s="89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T779" s="14" t="s">
        <v>159</v>
      </c>
      <c r="AU779" s="14" t="s">
        <v>89</v>
      </c>
    </row>
    <row r="780" s="2" customFormat="1">
      <c r="A780" s="35"/>
      <c r="B780" s="36"/>
      <c r="C780" s="37"/>
      <c r="D780" s="228" t="s">
        <v>202</v>
      </c>
      <c r="E780" s="37"/>
      <c r="F780" s="235" t="s">
        <v>1323</v>
      </c>
      <c r="G780" s="37"/>
      <c r="H780" s="37"/>
      <c r="I780" s="230"/>
      <c r="J780" s="37"/>
      <c r="K780" s="37"/>
      <c r="L780" s="41"/>
      <c r="M780" s="231"/>
      <c r="N780" s="232"/>
      <c r="O780" s="88"/>
      <c r="P780" s="88"/>
      <c r="Q780" s="88"/>
      <c r="R780" s="88"/>
      <c r="S780" s="88"/>
      <c r="T780" s="89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T780" s="14" t="s">
        <v>202</v>
      </c>
      <c r="AU780" s="14" t="s">
        <v>89</v>
      </c>
    </row>
    <row r="781" s="2" customFormat="1" ht="24.15" customHeight="1">
      <c r="A781" s="35"/>
      <c r="B781" s="36"/>
      <c r="C781" s="240" t="s">
        <v>812</v>
      </c>
      <c r="D781" s="240" t="s">
        <v>525</v>
      </c>
      <c r="E781" s="241" t="s">
        <v>1324</v>
      </c>
      <c r="F781" s="242" t="s">
        <v>1325</v>
      </c>
      <c r="G781" s="243" t="s">
        <v>166</v>
      </c>
      <c r="H781" s="244">
        <v>3</v>
      </c>
      <c r="I781" s="245"/>
      <c r="J781" s="246">
        <f>ROUND(I781*H781,2)</f>
        <v>0</v>
      </c>
      <c r="K781" s="242" t="s">
        <v>528</v>
      </c>
      <c r="L781" s="247"/>
      <c r="M781" s="248" t="s">
        <v>1</v>
      </c>
      <c r="N781" s="249" t="s">
        <v>44</v>
      </c>
      <c r="O781" s="88"/>
      <c r="P781" s="224">
        <f>O781*H781</f>
        <v>0</v>
      </c>
      <c r="Q781" s="224">
        <v>0.001</v>
      </c>
      <c r="R781" s="224">
        <f>Q781*H781</f>
        <v>0.0030000000000000001</v>
      </c>
      <c r="S781" s="224">
        <v>0</v>
      </c>
      <c r="T781" s="225">
        <f>S781*H781</f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226" t="s">
        <v>169</v>
      </c>
      <c r="AT781" s="226" t="s">
        <v>525</v>
      </c>
      <c r="AU781" s="226" t="s">
        <v>89</v>
      </c>
      <c r="AY781" s="14" t="s">
        <v>149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4" t="s">
        <v>87</v>
      </c>
      <c r="BK781" s="227">
        <f>ROUND(I781*H781,2)</f>
        <v>0</v>
      </c>
      <c r="BL781" s="14" t="s">
        <v>199</v>
      </c>
      <c r="BM781" s="226" t="s">
        <v>1326</v>
      </c>
    </row>
    <row r="782" s="2" customFormat="1">
      <c r="A782" s="35"/>
      <c r="B782" s="36"/>
      <c r="C782" s="37"/>
      <c r="D782" s="228" t="s">
        <v>157</v>
      </c>
      <c r="E782" s="37"/>
      <c r="F782" s="229" t="s">
        <v>1325</v>
      </c>
      <c r="G782" s="37"/>
      <c r="H782" s="37"/>
      <c r="I782" s="230"/>
      <c r="J782" s="37"/>
      <c r="K782" s="37"/>
      <c r="L782" s="41"/>
      <c r="M782" s="231"/>
      <c r="N782" s="232"/>
      <c r="O782" s="88"/>
      <c r="P782" s="88"/>
      <c r="Q782" s="88"/>
      <c r="R782" s="88"/>
      <c r="S782" s="88"/>
      <c r="T782" s="89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T782" s="14" t="s">
        <v>157</v>
      </c>
      <c r="AU782" s="14" t="s">
        <v>89</v>
      </c>
    </row>
    <row r="783" s="2" customFormat="1">
      <c r="A783" s="35"/>
      <c r="B783" s="36"/>
      <c r="C783" s="37"/>
      <c r="D783" s="228" t="s">
        <v>202</v>
      </c>
      <c r="E783" s="37"/>
      <c r="F783" s="235" t="s">
        <v>1327</v>
      </c>
      <c r="G783" s="37"/>
      <c r="H783" s="37"/>
      <c r="I783" s="230"/>
      <c r="J783" s="37"/>
      <c r="K783" s="37"/>
      <c r="L783" s="41"/>
      <c r="M783" s="231"/>
      <c r="N783" s="232"/>
      <c r="O783" s="88"/>
      <c r="P783" s="88"/>
      <c r="Q783" s="88"/>
      <c r="R783" s="88"/>
      <c r="S783" s="88"/>
      <c r="T783" s="89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T783" s="14" t="s">
        <v>202</v>
      </c>
      <c r="AU783" s="14" t="s">
        <v>89</v>
      </c>
    </row>
    <row r="784" s="2" customFormat="1" ht="24.15" customHeight="1">
      <c r="A784" s="35"/>
      <c r="B784" s="36"/>
      <c r="C784" s="240" t="s">
        <v>1328</v>
      </c>
      <c r="D784" s="240" t="s">
        <v>525</v>
      </c>
      <c r="E784" s="241" t="s">
        <v>1329</v>
      </c>
      <c r="F784" s="242" t="s">
        <v>1330</v>
      </c>
      <c r="G784" s="243" t="s">
        <v>166</v>
      </c>
      <c r="H784" s="244">
        <v>1</v>
      </c>
      <c r="I784" s="245"/>
      <c r="J784" s="246">
        <f>ROUND(I784*H784,2)</f>
        <v>0</v>
      </c>
      <c r="K784" s="242" t="s">
        <v>528</v>
      </c>
      <c r="L784" s="247"/>
      <c r="M784" s="248" t="s">
        <v>1</v>
      </c>
      <c r="N784" s="249" t="s">
        <v>44</v>
      </c>
      <c r="O784" s="88"/>
      <c r="P784" s="224">
        <f>O784*H784</f>
        <v>0</v>
      </c>
      <c r="Q784" s="224">
        <v>0.001</v>
      </c>
      <c r="R784" s="224">
        <f>Q784*H784</f>
        <v>0.001</v>
      </c>
      <c r="S784" s="224">
        <v>0</v>
      </c>
      <c r="T784" s="225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226" t="s">
        <v>169</v>
      </c>
      <c r="AT784" s="226" t="s">
        <v>525</v>
      </c>
      <c r="AU784" s="226" t="s">
        <v>89</v>
      </c>
      <c r="AY784" s="14" t="s">
        <v>149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4" t="s">
        <v>87</v>
      </c>
      <c r="BK784" s="227">
        <f>ROUND(I784*H784,2)</f>
        <v>0</v>
      </c>
      <c r="BL784" s="14" t="s">
        <v>199</v>
      </c>
      <c r="BM784" s="226" t="s">
        <v>1331</v>
      </c>
    </row>
    <row r="785" s="2" customFormat="1">
      <c r="A785" s="35"/>
      <c r="B785" s="36"/>
      <c r="C785" s="37"/>
      <c r="D785" s="228" t="s">
        <v>157</v>
      </c>
      <c r="E785" s="37"/>
      <c r="F785" s="229" t="s">
        <v>1330</v>
      </c>
      <c r="G785" s="37"/>
      <c r="H785" s="37"/>
      <c r="I785" s="230"/>
      <c r="J785" s="37"/>
      <c r="K785" s="37"/>
      <c r="L785" s="41"/>
      <c r="M785" s="231"/>
      <c r="N785" s="232"/>
      <c r="O785" s="88"/>
      <c r="P785" s="88"/>
      <c r="Q785" s="88"/>
      <c r="R785" s="88"/>
      <c r="S785" s="88"/>
      <c r="T785" s="89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T785" s="14" t="s">
        <v>157</v>
      </c>
      <c r="AU785" s="14" t="s">
        <v>89</v>
      </c>
    </row>
    <row r="786" s="2" customFormat="1">
      <c r="A786" s="35"/>
      <c r="B786" s="36"/>
      <c r="C786" s="37"/>
      <c r="D786" s="228" t="s">
        <v>202</v>
      </c>
      <c r="E786" s="37"/>
      <c r="F786" s="235" t="s">
        <v>1327</v>
      </c>
      <c r="G786" s="37"/>
      <c r="H786" s="37"/>
      <c r="I786" s="230"/>
      <c r="J786" s="37"/>
      <c r="K786" s="37"/>
      <c r="L786" s="41"/>
      <c r="M786" s="231"/>
      <c r="N786" s="232"/>
      <c r="O786" s="88"/>
      <c r="P786" s="88"/>
      <c r="Q786" s="88"/>
      <c r="R786" s="88"/>
      <c r="S786" s="88"/>
      <c r="T786" s="89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T786" s="14" t="s">
        <v>202</v>
      </c>
      <c r="AU786" s="14" t="s">
        <v>89</v>
      </c>
    </row>
    <row r="787" s="12" customFormat="1" ht="22.8" customHeight="1">
      <c r="A787" s="12"/>
      <c r="B787" s="199"/>
      <c r="C787" s="200"/>
      <c r="D787" s="201" t="s">
        <v>78</v>
      </c>
      <c r="E787" s="213" t="s">
        <v>1332</v>
      </c>
      <c r="F787" s="213" t="s">
        <v>1333</v>
      </c>
      <c r="G787" s="200"/>
      <c r="H787" s="200"/>
      <c r="I787" s="203"/>
      <c r="J787" s="214">
        <f>BK787</f>
        <v>0</v>
      </c>
      <c r="K787" s="200"/>
      <c r="L787" s="205"/>
      <c r="M787" s="206"/>
      <c r="N787" s="207"/>
      <c r="O787" s="207"/>
      <c r="P787" s="208">
        <f>SUM(P788:P796)</f>
        <v>0</v>
      </c>
      <c r="Q787" s="207"/>
      <c r="R787" s="208">
        <f>SUM(R788:R796)</f>
        <v>0.072960000000000011</v>
      </c>
      <c r="S787" s="207"/>
      <c r="T787" s="209">
        <f>SUM(T788:T796)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10" t="s">
        <v>89</v>
      </c>
      <c r="AT787" s="211" t="s">
        <v>78</v>
      </c>
      <c r="AU787" s="211" t="s">
        <v>87</v>
      </c>
      <c r="AY787" s="210" t="s">
        <v>149</v>
      </c>
      <c r="BK787" s="212">
        <f>SUM(BK788:BK796)</f>
        <v>0</v>
      </c>
    </row>
    <row r="788" s="2" customFormat="1" ht="16.5" customHeight="1">
      <c r="A788" s="35"/>
      <c r="B788" s="36"/>
      <c r="C788" s="215" t="s">
        <v>819</v>
      </c>
      <c r="D788" s="215" t="s">
        <v>151</v>
      </c>
      <c r="E788" s="216" t="s">
        <v>1334</v>
      </c>
      <c r="F788" s="217" t="s">
        <v>1335</v>
      </c>
      <c r="G788" s="218" t="s">
        <v>166</v>
      </c>
      <c r="H788" s="219">
        <v>456</v>
      </c>
      <c r="I788" s="220"/>
      <c r="J788" s="221">
        <f>ROUND(I788*H788,2)</f>
        <v>0</v>
      </c>
      <c r="K788" s="217" t="s">
        <v>155</v>
      </c>
      <c r="L788" s="41"/>
      <c r="M788" s="222" t="s">
        <v>1</v>
      </c>
      <c r="N788" s="223" t="s">
        <v>44</v>
      </c>
      <c r="O788" s="88"/>
      <c r="P788" s="224">
        <f>O788*H788</f>
        <v>0</v>
      </c>
      <c r="Q788" s="224">
        <v>0.00016000000000000001</v>
      </c>
      <c r="R788" s="224">
        <f>Q788*H788</f>
        <v>0.072960000000000011</v>
      </c>
      <c r="S788" s="224">
        <v>0</v>
      </c>
      <c r="T788" s="225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226" t="s">
        <v>199</v>
      </c>
      <c r="AT788" s="226" t="s">
        <v>151</v>
      </c>
      <c r="AU788" s="226" t="s">
        <v>89</v>
      </c>
      <c r="AY788" s="14" t="s">
        <v>149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14" t="s">
        <v>87</v>
      </c>
      <c r="BK788" s="227">
        <f>ROUND(I788*H788,2)</f>
        <v>0</v>
      </c>
      <c r="BL788" s="14" t="s">
        <v>199</v>
      </c>
      <c r="BM788" s="226" t="s">
        <v>1336</v>
      </c>
    </row>
    <row r="789" s="2" customFormat="1">
      <c r="A789" s="35"/>
      <c r="B789" s="36"/>
      <c r="C789" s="37"/>
      <c r="D789" s="228" t="s">
        <v>157</v>
      </c>
      <c r="E789" s="37"/>
      <c r="F789" s="229" t="s">
        <v>1337</v>
      </c>
      <c r="G789" s="37"/>
      <c r="H789" s="37"/>
      <c r="I789" s="230"/>
      <c r="J789" s="37"/>
      <c r="K789" s="37"/>
      <c r="L789" s="41"/>
      <c r="M789" s="231"/>
      <c r="N789" s="232"/>
      <c r="O789" s="88"/>
      <c r="P789" s="88"/>
      <c r="Q789" s="88"/>
      <c r="R789" s="88"/>
      <c r="S789" s="88"/>
      <c r="T789" s="89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T789" s="14" t="s">
        <v>157</v>
      </c>
      <c r="AU789" s="14" t="s">
        <v>89</v>
      </c>
    </row>
    <row r="790" s="2" customFormat="1">
      <c r="A790" s="35"/>
      <c r="B790" s="36"/>
      <c r="C790" s="37"/>
      <c r="D790" s="233" t="s">
        <v>159</v>
      </c>
      <c r="E790" s="37"/>
      <c r="F790" s="234" t="s">
        <v>1338</v>
      </c>
      <c r="G790" s="37"/>
      <c r="H790" s="37"/>
      <c r="I790" s="230"/>
      <c r="J790" s="37"/>
      <c r="K790" s="37"/>
      <c r="L790" s="41"/>
      <c r="M790" s="231"/>
      <c r="N790" s="232"/>
      <c r="O790" s="88"/>
      <c r="P790" s="88"/>
      <c r="Q790" s="88"/>
      <c r="R790" s="88"/>
      <c r="S790" s="88"/>
      <c r="T790" s="89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T790" s="14" t="s">
        <v>159</v>
      </c>
      <c r="AU790" s="14" t="s">
        <v>89</v>
      </c>
    </row>
    <row r="791" s="2" customFormat="1" ht="16.5" customHeight="1">
      <c r="A791" s="35"/>
      <c r="B791" s="36"/>
      <c r="C791" s="215" t="s">
        <v>1339</v>
      </c>
      <c r="D791" s="215" t="s">
        <v>151</v>
      </c>
      <c r="E791" s="216" t="s">
        <v>1340</v>
      </c>
      <c r="F791" s="217" t="s">
        <v>1341</v>
      </c>
      <c r="G791" s="218" t="s">
        <v>166</v>
      </c>
      <c r="H791" s="219">
        <v>456</v>
      </c>
      <c r="I791" s="220"/>
      <c r="J791" s="221">
        <f>ROUND(I791*H791,2)</f>
        <v>0</v>
      </c>
      <c r="K791" s="217" t="s">
        <v>155</v>
      </c>
      <c r="L791" s="41"/>
      <c r="M791" s="222" t="s">
        <v>1</v>
      </c>
      <c r="N791" s="223" t="s">
        <v>44</v>
      </c>
      <c r="O791" s="88"/>
      <c r="P791" s="224">
        <f>O791*H791</f>
        <v>0</v>
      </c>
      <c r="Q791" s="224">
        <v>0</v>
      </c>
      <c r="R791" s="224">
        <f>Q791*H791</f>
        <v>0</v>
      </c>
      <c r="S791" s="224">
        <v>0</v>
      </c>
      <c r="T791" s="225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226" t="s">
        <v>199</v>
      </c>
      <c r="AT791" s="226" t="s">
        <v>151</v>
      </c>
      <c r="AU791" s="226" t="s">
        <v>89</v>
      </c>
      <c r="AY791" s="14" t="s">
        <v>149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4" t="s">
        <v>87</v>
      </c>
      <c r="BK791" s="227">
        <f>ROUND(I791*H791,2)</f>
        <v>0</v>
      </c>
      <c r="BL791" s="14" t="s">
        <v>199</v>
      </c>
      <c r="BM791" s="226" t="s">
        <v>1342</v>
      </c>
    </row>
    <row r="792" s="2" customFormat="1">
      <c r="A792" s="35"/>
      <c r="B792" s="36"/>
      <c r="C792" s="37"/>
      <c r="D792" s="228" t="s">
        <v>157</v>
      </c>
      <c r="E792" s="37"/>
      <c r="F792" s="229" t="s">
        <v>1343</v>
      </c>
      <c r="G792" s="37"/>
      <c r="H792" s="37"/>
      <c r="I792" s="230"/>
      <c r="J792" s="37"/>
      <c r="K792" s="37"/>
      <c r="L792" s="41"/>
      <c r="M792" s="231"/>
      <c r="N792" s="232"/>
      <c r="O792" s="88"/>
      <c r="P792" s="88"/>
      <c r="Q792" s="88"/>
      <c r="R792" s="88"/>
      <c r="S792" s="88"/>
      <c r="T792" s="89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T792" s="14" t="s">
        <v>157</v>
      </c>
      <c r="AU792" s="14" t="s">
        <v>89</v>
      </c>
    </row>
    <row r="793" s="2" customFormat="1">
      <c r="A793" s="35"/>
      <c r="B793" s="36"/>
      <c r="C793" s="37"/>
      <c r="D793" s="233" t="s">
        <v>159</v>
      </c>
      <c r="E793" s="37"/>
      <c r="F793" s="234" t="s">
        <v>1344</v>
      </c>
      <c r="G793" s="37"/>
      <c r="H793" s="37"/>
      <c r="I793" s="230"/>
      <c r="J793" s="37"/>
      <c r="K793" s="37"/>
      <c r="L793" s="41"/>
      <c r="M793" s="231"/>
      <c r="N793" s="232"/>
      <c r="O793" s="88"/>
      <c r="P793" s="88"/>
      <c r="Q793" s="88"/>
      <c r="R793" s="88"/>
      <c r="S793" s="88"/>
      <c r="T793" s="89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T793" s="14" t="s">
        <v>159</v>
      </c>
      <c r="AU793" s="14" t="s">
        <v>89</v>
      </c>
    </row>
    <row r="794" s="2" customFormat="1" ht="24.15" customHeight="1">
      <c r="A794" s="35"/>
      <c r="B794" s="36"/>
      <c r="C794" s="215" t="s">
        <v>825</v>
      </c>
      <c r="D794" s="215" t="s">
        <v>151</v>
      </c>
      <c r="E794" s="216" t="s">
        <v>1345</v>
      </c>
      <c r="F794" s="217" t="s">
        <v>1346</v>
      </c>
      <c r="G794" s="218" t="s">
        <v>166</v>
      </c>
      <c r="H794" s="219">
        <v>456</v>
      </c>
      <c r="I794" s="220"/>
      <c r="J794" s="221">
        <f>ROUND(I794*H794,2)</f>
        <v>0</v>
      </c>
      <c r="K794" s="217" t="s">
        <v>155</v>
      </c>
      <c r="L794" s="41"/>
      <c r="M794" s="222" t="s">
        <v>1</v>
      </c>
      <c r="N794" s="223" t="s">
        <v>44</v>
      </c>
      <c r="O794" s="88"/>
      <c r="P794" s="224">
        <f>O794*H794</f>
        <v>0</v>
      </c>
      <c r="Q794" s="224">
        <v>0</v>
      </c>
      <c r="R794" s="224">
        <f>Q794*H794</f>
        <v>0</v>
      </c>
      <c r="S794" s="224">
        <v>0</v>
      </c>
      <c r="T794" s="225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226" t="s">
        <v>199</v>
      </c>
      <c r="AT794" s="226" t="s">
        <v>151</v>
      </c>
      <c r="AU794" s="226" t="s">
        <v>89</v>
      </c>
      <c r="AY794" s="14" t="s">
        <v>149</v>
      </c>
      <c r="BE794" s="227">
        <f>IF(N794="základní",J794,0)</f>
        <v>0</v>
      </c>
      <c r="BF794" s="227">
        <f>IF(N794="snížená",J794,0)</f>
        <v>0</v>
      </c>
      <c r="BG794" s="227">
        <f>IF(N794="zákl. přenesená",J794,0)</f>
        <v>0</v>
      </c>
      <c r="BH794" s="227">
        <f>IF(N794="sníž. přenesená",J794,0)</f>
        <v>0</v>
      </c>
      <c r="BI794" s="227">
        <f>IF(N794="nulová",J794,0)</f>
        <v>0</v>
      </c>
      <c r="BJ794" s="14" t="s">
        <v>87</v>
      </c>
      <c r="BK794" s="227">
        <f>ROUND(I794*H794,2)</f>
        <v>0</v>
      </c>
      <c r="BL794" s="14" t="s">
        <v>199</v>
      </c>
      <c r="BM794" s="226" t="s">
        <v>1347</v>
      </c>
    </row>
    <row r="795" s="2" customFormat="1">
      <c r="A795" s="35"/>
      <c r="B795" s="36"/>
      <c r="C795" s="37"/>
      <c r="D795" s="228" t="s">
        <v>157</v>
      </c>
      <c r="E795" s="37"/>
      <c r="F795" s="229" t="s">
        <v>1348</v>
      </c>
      <c r="G795" s="37"/>
      <c r="H795" s="37"/>
      <c r="I795" s="230"/>
      <c r="J795" s="37"/>
      <c r="K795" s="37"/>
      <c r="L795" s="41"/>
      <c r="M795" s="231"/>
      <c r="N795" s="232"/>
      <c r="O795" s="88"/>
      <c r="P795" s="88"/>
      <c r="Q795" s="88"/>
      <c r="R795" s="88"/>
      <c r="S795" s="88"/>
      <c r="T795" s="89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T795" s="14" t="s">
        <v>157</v>
      </c>
      <c r="AU795" s="14" t="s">
        <v>89</v>
      </c>
    </row>
    <row r="796" s="2" customFormat="1">
      <c r="A796" s="35"/>
      <c r="B796" s="36"/>
      <c r="C796" s="37"/>
      <c r="D796" s="233" t="s">
        <v>159</v>
      </c>
      <c r="E796" s="37"/>
      <c r="F796" s="234" t="s">
        <v>1349</v>
      </c>
      <c r="G796" s="37"/>
      <c r="H796" s="37"/>
      <c r="I796" s="230"/>
      <c r="J796" s="37"/>
      <c r="K796" s="37"/>
      <c r="L796" s="41"/>
      <c r="M796" s="236"/>
      <c r="N796" s="237"/>
      <c r="O796" s="238"/>
      <c r="P796" s="238"/>
      <c r="Q796" s="238"/>
      <c r="R796" s="238"/>
      <c r="S796" s="238"/>
      <c r="T796" s="239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T796" s="14" t="s">
        <v>159</v>
      </c>
      <c r="AU796" s="14" t="s">
        <v>89</v>
      </c>
    </row>
    <row r="797" s="2" customFormat="1" ht="6.96" customHeight="1">
      <c r="A797" s="35"/>
      <c r="B797" s="63"/>
      <c r="C797" s="64"/>
      <c r="D797" s="64"/>
      <c r="E797" s="64"/>
      <c r="F797" s="64"/>
      <c r="G797" s="64"/>
      <c r="H797" s="64"/>
      <c r="I797" s="64"/>
      <c r="J797" s="64"/>
      <c r="K797" s="64"/>
      <c r="L797" s="41"/>
      <c r="M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</row>
  </sheetData>
  <sheetProtection sheet="1" autoFilter="0" formatColumns="0" formatRows="0" objects="1" scenarios="1" spinCount="100000" saltValue="J0J7B0WOZLD62SdDkbIsU3R4KjimAki3mnh+AnRWZ/VJp6DWWaXp8U4PFajWKh/k/O2XrNJ0MU4fYGKfCtKb4Q==" hashValue="hDifFfvWfvaq/AFk4Fqg34c5hvugJd1tgnB2t+m4FGgWygH+un9SntpbMY/TPSTF8NKT2R3IvARjWXWNJK5yNQ==" algorithmName="SHA-512" password="DDF9"/>
  <autoFilter ref="C143:K796"/>
  <mergeCells count="9">
    <mergeCell ref="E7:H7"/>
    <mergeCell ref="E9:H9"/>
    <mergeCell ref="E18:H18"/>
    <mergeCell ref="E27:H27"/>
    <mergeCell ref="E85:H85"/>
    <mergeCell ref="E87:H87"/>
    <mergeCell ref="E134:H134"/>
    <mergeCell ref="E136:H136"/>
    <mergeCell ref="L2:V2"/>
  </mergeCells>
  <hyperlinks>
    <hyperlink ref="F149" r:id="rId1" display="https://podminky.urs.cz/item/CS_URS_2023_02/122253503"/>
    <hyperlink ref="F153" r:id="rId2" display="https://podminky.urs.cz/item/CS_URS_2023_02/132251104"/>
    <hyperlink ref="F156" r:id="rId3" display="https://podminky.urs.cz/item/CS_URS_2023_02/162651112"/>
    <hyperlink ref="F159" r:id="rId4" display="https://podminky.urs.cz/item/CS_URS_2023_02/171201221"/>
    <hyperlink ref="F162" r:id="rId5" display="https://podminky.urs.cz/item/CS_URS_2023_02/171251201"/>
    <hyperlink ref="F165" r:id="rId6" display="https://podminky.urs.cz/item/CS_URS_2023_02/171251201"/>
    <hyperlink ref="F168" r:id="rId7" display="https://podminky.urs.cz/item/CS_URS_2023_02/174151101"/>
    <hyperlink ref="F171" r:id="rId8" display="https://podminky.urs.cz/item/CS_URS_2023_02/181951114"/>
    <hyperlink ref="F175" r:id="rId9" display="https://podminky.urs.cz/item/CS_URS_2023_02/212750101"/>
    <hyperlink ref="F178" r:id="rId10" display="https://podminky.urs.cz/item/CS_URS_2023_02/273361116"/>
    <hyperlink ref="F182" r:id="rId11" display="https://podminky.urs.cz/item/CS_URS_2023_02/273362021"/>
    <hyperlink ref="F185" r:id="rId12" display="https://podminky.urs.cz/item/CS_URS_2023_02/631311115"/>
    <hyperlink ref="F188" r:id="rId13" display="https://podminky.urs.cz/item/CS_URS_2023_02/274313711"/>
    <hyperlink ref="F191" r:id="rId14" display="https://podminky.urs.cz/item/CS_URS_2023_02/274351121"/>
    <hyperlink ref="F194" r:id="rId15" display="https://podminky.urs.cz/item/CS_URS_2023_02/274351122"/>
    <hyperlink ref="F197" r:id="rId16" display="https://podminky.urs.cz/item/CS_URS_2023_02/279113144"/>
    <hyperlink ref="F224" r:id="rId17" display="https://podminky.urs.cz/item/CS_URS_2023_02/317998111"/>
    <hyperlink ref="F227" r:id="rId18" display="https://podminky.urs.cz/item/CS_URS_2023_02/317998114"/>
    <hyperlink ref="F230" r:id="rId19" display="https://podminky.urs.cz/item/CS_URS_2023_02/331273011"/>
    <hyperlink ref="F233" r:id="rId20" display="https://podminky.urs.cz/item/CS_URS_2023_02/331361321"/>
    <hyperlink ref="F236" r:id="rId21" display="https://podminky.urs.cz/item/CS_URS_2023_02/331361821"/>
    <hyperlink ref="F242" r:id="rId22" display="https://podminky.urs.cz/item/CS_URS_2023_02/417321414"/>
    <hyperlink ref="F245" r:id="rId23" display="https://podminky.urs.cz/item/CS_URS_2023_02/417351115"/>
    <hyperlink ref="F248" r:id="rId24" display="https://podminky.urs.cz/item/CS_URS_2023_02/417351116"/>
    <hyperlink ref="F251" r:id="rId25" display="https://podminky.urs.cz/item/CS_URS_2023_02/417361821"/>
    <hyperlink ref="F255" r:id="rId26" display="https://podminky.urs.cz/item/CS_URS_2023_02/612131300"/>
    <hyperlink ref="F258" r:id="rId27" display="https://podminky.urs.cz/item/CS_URS_2023_02/612311141"/>
    <hyperlink ref="F261" r:id="rId28" display="https://podminky.urs.cz/item/CS_URS_2023_02/612321121"/>
    <hyperlink ref="F264" r:id="rId29" display="https://podminky.urs.cz/item/CS_URS_2023_02/622131121"/>
    <hyperlink ref="F267" r:id="rId30" display="https://podminky.urs.cz/item/CS_URS_2023_02/622142001"/>
    <hyperlink ref="F270" r:id="rId31" display="https://podminky.urs.cz/item/CS_URS_2023_02/622142001"/>
    <hyperlink ref="F273" r:id="rId32" display="https://podminky.urs.cz/item/CS_URS_2023_02/622143004"/>
    <hyperlink ref="F278" r:id="rId33" display="https://podminky.urs.cz/item/CS_URS_2023_02/622211021"/>
    <hyperlink ref="F283" r:id="rId34" display="https://podminky.urs.cz/item/CS_URS_2023_02/622221023"/>
    <hyperlink ref="F289" r:id="rId35" display="https://podminky.urs.cz/item/CS_URS_2023_02/622221031"/>
    <hyperlink ref="F294" r:id="rId36" display="https://podminky.urs.cz/item/CS_URS_2023_02/622222011"/>
    <hyperlink ref="F299" r:id="rId37" display="https://podminky.urs.cz/item/CS_URS_2023_02/622252001"/>
    <hyperlink ref="F304" r:id="rId38" display="https://podminky.urs.cz/item/CS_URS_2023_02/622252002"/>
    <hyperlink ref="F309" r:id="rId39" display="https://podminky.urs.cz/item/CS_URS_2023_02/622252002"/>
    <hyperlink ref="F315" r:id="rId40" display="https://podminky.urs.cz/item/CS_URS_2023_02/622321111"/>
    <hyperlink ref="F325" r:id="rId41" display="https://podminky.urs.cz/item/CS_URS_2023_02/622151001"/>
    <hyperlink ref="F328" r:id="rId42" display="https://podminky.urs.cz/item/CS_URS_2023_02/622151001"/>
    <hyperlink ref="F332" r:id="rId43" display="https://podminky.urs.cz/item/CS_URS_2023_02/941111311"/>
    <hyperlink ref="F335" r:id="rId44" display="https://podminky.urs.cz/item/CS_URS_2023_02/941211111"/>
    <hyperlink ref="F338" r:id="rId45" display="https://podminky.urs.cz/item/CS_URS_2023_02/941211211"/>
    <hyperlink ref="F341" r:id="rId46" display="https://podminky.urs.cz/item/CS_URS_2023_02/941211811"/>
    <hyperlink ref="F344" r:id="rId47" display="https://podminky.urs.cz/item/CS_URS_2023_02/949101112"/>
    <hyperlink ref="F347" r:id="rId48" display="https://podminky.urs.cz/item/CS_URS_2023_02/952901221"/>
    <hyperlink ref="F353" r:id="rId49" display="https://podminky.urs.cz/item/CS_URS_2023_02/978015391"/>
    <hyperlink ref="F357" r:id="rId50" display="https://podminky.urs.cz/item/CS_URS_2023_02/993111111"/>
    <hyperlink ref="F360" r:id="rId51" display="https://podminky.urs.cz/item/CS_URS_2023_02/993111119"/>
    <hyperlink ref="F364" r:id="rId52" display="https://podminky.urs.cz/item/CS_URS_2023_02/998011002"/>
    <hyperlink ref="F369" r:id="rId53" display="https://podminky.urs.cz/item/CS_URS_2023_02/711111001"/>
    <hyperlink ref="F374" r:id="rId54" display="https://podminky.urs.cz/item/CS_URS_2023_02/711112001"/>
    <hyperlink ref="F379" r:id="rId55" display="https://podminky.urs.cz/item/CS_URS_2023_02/711141559"/>
    <hyperlink ref="F384" r:id="rId56" display="https://podminky.urs.cz/item/CS_URS_2023_02/711142559"/>
    <hyperlink ref="F389" r:id="rId57" display="https://podminky.urs.cz/item/CS_URS_2023_02/711191101"/>
    <hyperlink ref="F396" r:id="rId58" display="https://podminky.urs.cz/item/CS_URS_2023_02/711491272"/>
    <hyperlink ref="F401" r:id="rId59" display="https://podminky.urs.cz/item/CS_URS_2023_02/711745567"/>
    <hyperlink ref="F404" r:id="rId60" display="https://podminky.urs.cz/item/CS_URS_2023_02/998711102"/>
    <hyperlink ref="F412" r:id="rId61" display="https://podminky.urs.cz/item/CS_URS_2023_02/712363511"/>
    <hyperlink ref="F417" r:id="rId62" display="https://podminky.urs.cz/item/CS_URS_2023_02/998712102"/>
    <hyperlink ref="F421" r:id="rId63" display="https://podminky.urs.cz/item/CS_URS_2023_02/713121111"/>
    <hyperlink ref="F431" r:id="rId64" display="https://podminky.urs.cz/item/CS_URS_2023_02/713141242"/>
    <hyperlink ref="F438" r:id="rId65" display="https://podminky.urs.cz/item/CS_URS_2023_02/713141376"/>
    <hyperlink ref="F444" r:id="rId66" display="https://podminky.urs.cz/item/CS_URS_2023_02/713191132"/>
    <hyperlink ref="F449" r:id="rId67" display="https://podminky.urs.cz/item/CS_URS_2023_02/998713102"/>
    <hyperlink ref="F453" r:id="rId68" display="https://podminky.urs.cz/item/CS_URS_2023_02/723120804"/>
    <hyperlink ref="F460" r:id="rId69" display="https://podminky.urs.cz/item/CS_URS_2023_02/731200825"/>
    <hyperlink ref="F465" r:id="rId70" display="https://podminky.urs.cz/item/CS_URS_2023_02/751398025"/>
    <hyperlink ref="F471" r:id="rId71" display="https://podminky.urs.cz/item/CS_URS_2023_02/751398025"/>
    <hyperlink ref="F478" r:id="rId72" display="https://podminky.urs.cz/item/CS_URS_2023_02/762341675"/>
    <hyperlink ref="F483" r:id="rId73" display="https://podminky.urs.cz/item/CS_URS_2023_02/762361311"/>
    <hyperlink ref="F487" r:id="rId74" display="https://podminky.urs.cz/item/CS_URS_2023_02/763131411"/>
    <hyperlink ref="F493" r:id="rId75" display="https://podminky.urs.cz/item/CS_URS_2023_02/763131722"/>
    <hyperlink ref="F497" r:id="rId76" display="https://podminky.urs.cz/item/CS_URS_2023_02/763131731"/>
    <hyperlink ref="F500" r:id="rId77" display="https://podminky.urs.cz/item/CS_URS_2023_02/763131765"/>
    <hyperlink ref="F503" r:id="rId78" display="https://podminky.urs.cz/item/CS_URS_2023_02/763135101"/>
    <hyperlink ref="F509" r:id="rId79" display="https://podminky.urs.cz/item/CS_URS_2023_02/763172315"/>
    <hyperlink ref="F514" r:id="rId80" display="https://podminky.urs.cz/item/CS_URS_2023_02/998763302"/>
    <hyperlink ref="F527" r:id="rId81" display="https://podminky.urs.cz/item/CS_URS_2023_02/998764101"/>
    <hyperlink ref="F543" r:id="rId82" display="https://podminky.urs.cz/item/CS_URS_2023_02/765191023"/>
    <hyperlink ref="F548" r:id="rId83" display="https://podminky.urs.cz/item/CS_URS_2023_02/998765102"/>
    <hyperlink ref="F552" r:id="rId84" display="https://podminky.urs.cz/item/CS_URS_2023_02/766622115"/>
    <hyperlink ref="F559" r:id="rId85" display="https://podminky.urs.cz/item/CS_URS_2023_02/766622132"/>
    <hyperlink ref="F566" r:id="rId86" display="https://podminky.urs.cz/item/CS_URS_2023_02/766660001"/>
    <hyperlink ref="F573" r:id="rId87" display="https://podminky.urs.cz/item/CS_URS_2023_02/766660001"/>
    <hyperlink ref="F580" r:id="rId88" display="https://podminky.urs.cz/item/CS_URS_2023_02/766660001"/>
    <hyperlink ref="F587" r:id="rId89" display="https://podminky.urs.cz/item/CS_URS_2023_02/766660002"/>
    <hyperlink ref="F594" r:id="rId90" display="https://podminky.urs.cz/item/CS_URS_2023_02/766694116"/>
    <hyperlink ref="F600" r:id="rId91" display="https://podminky.urs.cz/item/CS_URS_2023_02/766694116"/>
    <hyperlink ref="F606" r:id="rId92" display="https://podminky.urs.cz/item/CS_URS_2023_02/998766102"/>
    <hyperlink ref="F613" r:id="rId93" display="https://podminky.urs.cz/item/CS_URS_2023_02/767113120"/>
    <hyperlink ref="F633" r:id="rId94" display="https://podminky.urs.cz/item/CS_URS_2023_02/767163201"/>
    <hyperlink ref="F638" r:id="rId95" display="https://podminky.urs.cz/item/CS_URS_2023_02/767210112"/>
    <hyperlink ref="F643" r:id="rId96" display="https://podminky.urs.cz/item/CS_URS_2023_02/767391112"/>
    <hyperlink ref="F649" r:id="rId97" display="https://podminky.urs.cz/item/CS_URS_2023_02/767531111"/>
    <hyperlink ref="F655" r:id="rId98" display="https://podminky.urs.cz/item/CS_URS_2023_02/767620718"/>
    <hyperlink ref="F660" r:id="rId99" display="https://podminky.urs.cz/item/CS_URS_2023_02/767640112"/>
    <hyperlink ref="F667" r:id="rId100" display="https://podminky.urs.cz/item/CS_URS_2023_02/767640112"/>
    <hyperlink ref="F674" r:id="rId101" display="https://podminky.urs.cz/item/CS_URS_2023_02/767640112"/>
    <hyperlink ref="F681" r:id="rId102" display="https://podminky.urs.cz/item/CS_URS_2023_02/767640112"/>
    <hyperlink ref="F688" r:id="rId103" display="https://podminky.urs.cz/item/CS_URS_2023_02/767640222"/>
    <hyperlink ref="F695" r:id="rId104" display="https://podminky.urs.cz/item/CS_URS_2023_02/767640311"/>
    <hyperlink ref="F702" r:id="rId105" display="https://podminky.urs.cz/item/CS_URS_2023_02/767651114"/>
    <hyperlink ref="F715" r:id="rId106" display="https://podminky.urs.cz/item/CS_URS_2023_02/998767102"/>
    <hyperlink ref="F719" r:id="rId107" display="https://podminky.urs.cz/item/CS_URS_2023_02/771121011"/>
    <hyperlink ref="F722" r:id="rId108" display="https://podminky.urs.cz/item/CS_URS_2023_02/771151011"/>
    <hyperlink ref="F725" r:id="rId109" display="https://podminky.urs.cz/item/CS_URS_2023_02/771474112"/>
    <hyperlink ref="F730" r:id="rId110" display="https://podminky.urs.cz/item/CS_URS_2023_02/771474113"/>
    <hyperlink ref="F735" r:id="rId111" display="https://podminky.urs.cz/item/CS_URS_2023_02/771574311"/>
    <hyperlink ref="F743" r:id="rId112" display="https://podminky.urs.cz/item/CS_URS_2023_02/998771102"/>
    <hyperlink ref="F747" r:id="rId113" display="https://podminky.urs.cz/item/CS_URS_2023_02/781121011"/>
    <hyperlink ref="F750" r:id="rId114" display="https://podminky.urs.cz/item/CS_URS_2023_02/781474111"/>
    <hyperlink ref="F755" r:id="rId115" display="https://podminky.urs.cz/item/CS_URS_2023_02/998781101"/>
    <hyperlink ref="F759" r:id="rId116" display="https://podminky.urs.cz/item/CS_URS_2023_02/783334201"/>
    <hyperlink ref="F762" r:id="rId117" display="https://podminky.urs.cz/item/CS_URS_2023_02/783943151"/>
    <hyperlink ref="F765" r:id="rId118" display="https://podminky.urs.cz/item/CS_URS_2023_02/783947161"/>
    <hyperlink ref="F768" r:id="rId119" display="https://podminky.urs.cz/item/CS_URS_2023_02/783997151"/>
    <hyperlink ref="F772" r:id="rId120" display="https://podminky.urs.cz/item/CS_URS_2023_02/784181103"/>
    <hyperlink ref="F775" r:id="rId121" display="https://podminky.urs.cz/item/CS_URS_2023_02/784211103"/>
    <hyperlink ref="F779" r:id="rId122" display="https://podminky.urs.cz/item/CS_URS_2023_02/786623011"/>
    <hyperlink ref="F790" r:id="rId123" display="https://podminky.urs.cz/item/CS_URS_2023_02/789121240"/>
    <hyperlink ref="F793" r:id="rId124" display="https://podminky.urs.cz/item/CS_URS_2023_02/789121250"/>
    <hyperlink ref="F796" r:id="rId125" display="https://podminky.urs.cz/item/CS_URS_2023_02/7893264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89</v>
      </c>
    </row>
    <row r="4" s="1" customFormat="1" ht="24.96" customHeight="1">
      <c r="B4" s="17"/>
      <c r="D4" s="135" t="s">
        <v>114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CNC centrum a Svářečská škola v SOU NOvé Strašecí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1350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2. 3. 2022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31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32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35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23.25" customHeight="1">
      <c r="A27" s="142"/>
      <c r="B27" s="143"/>
      <c r="C27" s="142"/>
      <c r="D27" s="142"/>
      <c r="E27" s="144" t="s">
        <v>38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39</v>
      </c>
      <c r="E30" s="35"/>
      <c r="F30" s="35"/>
      <c r="G30" s="35"/>
      <c r="H30" s="35"/>
      <c r="I30" s="35"/>
      <c r="J30" s="148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41</v>
      </c>
      <c r="G32" s="35"/>
      <c r="H32" s="35"/>
      <c r="I32" s="149" t="s">
        <v>40</v>
      </c>
      <c r="J32" s="149" t="s">
        <v>42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43</v>
      </c>
      <c r="E33" s="137" t="s">
        <v>44</v>
      </c>
      <c r="F33" s="151">
        <f>ROUND((SUM(BE124:BE176)),  2)</f>
        <v>0</v>
      </c>
      <c r="G33" s="35"/>
      <c r="H33" s="35"/>
      <c r="I33" s="152">
        <v>0.20999999999999999</v>
      </c>
      <c r="J33" s="151">
        <f>ROUND(((SUM(BE124:BE176))*I33),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45</v>
      </c>
      <c r="F34" s="151">
        <f>ROUND((SUM(BF124:BF176)),  2)</f>
        <v>0</v>
      </c>
      <c r="G34" s="35"/>
      <c r="H34" s="35"/>
      <c r="I34" s="152">
        <v>0.12</v>
      </c>
      <c r="J34" s="151">
        <f>ROUND(((SUM(BF124:BF176))*I34),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46</v>
      </c>
      <c r="F35" s="151">
        <f>ROUND((SUM(BG124:BG176)),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47</v>
      </c>
      <c r="F36" s="151">
        <f>ROUND((SUM(BH124:BH176)),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48</v>
      </c>
      <c r="F37" s="151">
        <f>ROUND((SUM(BI124:BI176)),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49</v>
      </c>
      <c r="E39" s="155"/>
      <c r="F39" s="155"/>
      <c r="G39" s="156" t="s">
        <v>50</v>
      </c>
      <c r="H39" s="157" t="s">
        <v>51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CNC centrum a Svářečská škola v SOU NOvé Strašecí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03 - VRN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Sportovní 1135</v>
      </c>
      <c r="G89" s="37"/>
      <c r="H89" s="37"/>
      <c r="I89" s="29" t="s">
        <v>22</v>
      </c>
      <c r="J89" s="76" t="str">
        <f>IF(J12="","",J12)</f>
        <v>2. 3. 2022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54.4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>Studio PHX s.r.o.Ondříčkova 384/33, Praha 3 Žižkov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 xml:space="preserve">Ing. Jan Brožek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118</v>
      </c>
      <c r="D94" s="173"/>
      <c r="E94" s="173"/>
      <c r="F94" s="173"/>
      <c r="G94" s="173"/>
      <c r="H94" s="173"/>
      <c r="I94" s="173"/>
      <c r="J94" s="174" t="s">
        <v>119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120</v>
      </c>
      <c r="D96" s="37"/>
      <c r="E96" s="37"/>
      <c r="F96" s="37"/>
      <c r="G96" s="37"/>
      <c r="H96" s="37"/>
      <c r="I96" s="37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76"/>
      <c r="C97" s="177"/>
      <c r="D97" s="178" t="s">
        <v>122</v>
      </c>
      <c r="E97" s="179"/>
      <c r="F97" s="179"/>
      <c r="G97" s="179"/>
      <c r="H97" s="179"/>
      <c r="I97" s="179"/>
      <c r="J97" s="180">
        <f>J125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1351</v>
      </c>
      <c r="E98" s="185"/>
      <c r="F98" s="185"/>
      <c r="G98" s="185"/>
      <c r="H98" s="185"/>
      <c r="I98" s="185"/>
      <c r="J98" s="186">
        <f>J126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6"/>
      <c r="C99" s="177"/>
      <c r="D99" s="178" t="s">
        <v>1352</v>
      </c>
      <c r="E99" s="179"/>
      <c r="F99" s="179"/>
      <c r="G99" s="179"/>
      <c r="H99" s="179"/>
      <c r="I99" s="179"/>
      <c r="J99" s="180">
        <f>J133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2"/>
      <c r="C100" s="183"/>
      <c r="D100" s="184" t="s">
        <v>1353</v>
      </c>
      <c r="E100" s="185"/>
      <c r="F100" s="185"/>
      <c r="G100" s="185"/>
      <c r="H100" s="185"/>
      <c r="I100" s="185"/>
      <c r="J100" s="186">
        <f>J134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1354</v>
      </c>
      <c r="E101" s="185"/>
      <c r="F101" s="185"/>
      <c r="G101" s="185"/>
      <c r="H101" s="185"/>
      <c r="I101" s="185"/>
      <c r="J101" s="186">
        <f>J143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1355</v>
      </c>
      <c r="E102" s="185"/>
      <c r="F102" s="185"/>
      <c r="G102" s="185"/>
      <c r="H102" s="185"/>
      <c r="I102" s="185"/>
      <c r="J102" s="186">
        <f>J160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1356</v>
      </c>
      <c r="E103" s="185"/>
      <c r="F103" s="185"/>
      <c r="G103" s="185"/>
      <c r="H103" s="185"/>
      <c r="I103" s="185"/>
      <c r="J103" s="186">
        <f>J169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1357</v>
      </c>
      <c r="E104" s="185"/>
      <c r="F104" s="185"/>
      <c r="G104" s="185"/>
      <c r="H104" s="185"/>
      <c r="I104" s="185"/>
      <c r="J104" s="186">
        <f>J173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134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71" t="str">
        <f>E7</f>
        <v>CNC centrum a Svářečská škola v SOU NOvé Strašecí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115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03 - VRN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>Sportovní 1135</v>
      </c>
      <c r="G118" s="37"/>
      <c r="H118" s="37"/>
      <c r="I118" s="29" t="s">
        <v>22</v>
      </c>
      <c r="J118" s="76" t="str">
        <f>IF(J12="","",J12)</f>
        <v>2. 3. 2022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54.45" customHeight="1">
      <c r="A120" s="35"/>
      <c r="B120" s="36"/>
      <c r="C120" s="29" t="s">
        <v>24</v>
      </c>
      <c r="D120" s="37"/>
      <c r="E120" s="37"/>
      <c r="F120" s="24" t="str">
        <f>E15</f>
        <v xml:space="preserve"> </v>
      </c>
      <c r="G120" s="37"/>
      <c r="H120" s="37"/>
      <c r="I120" s="29" t="s">
        <v>30</v>
      </c>
      <c r="J120" s="33" t="str">
        <f>E21</f>
        <v>Studio PHX s.r.o.Ondříčkova 384/33, Praha 3 Žižkov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7"/>
      <c r="E121" s="37"/>
      <c r="F121" s="24" t="str">
        <f>IF(E18="","",E18)</f>
        <v>Vyplň údaj</v>
      </c>
      <c r="G121" s="37"/>
      <c r="H121" s="37"/>
      <c r="I121" s="29" t="s">
        <v>34</v>
      </c>
      <c r="J121" s="33" t="str">
        <f>E24</f>
        <v xml:space="preserve">Ing. Jan Brožek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88"/>
      <c r="B123" s="189"/>
      <c r="C123" s="190" t="s">
        <v>135</v>
      </c>
      <c r="D123" s="191" t="s">
        <v>64</v>
      </c>
      <c r="E123" s="191" t="s">
        <v>60</v>
      </c>
      <c r="F123" s="191" t="s">
        <v>61</v>
      </c>
      <c r="G123" s="191" t="s">
        <v>136</v>
      </c>
      <c r="H123" s="191" t="s">
        <v>137</v>
      </c>
      <c r="I123" s="191" t="s">
        <v>138</v>
      </c>
      <c r="J123" s="191" t="s">
        <v>119</v>
      </c>
      <c r="K123" s="192" t="s">
        <v>139</v>
      </c>
      <c r="L123" s="193"/>
      <c r="M123" s="97" t="s">
        <v>1</v>
      </c>
      <c r="N123" s="98" t="s">
        <v>43</v>
      </c>
      <c r="O123" s="98" t="s">
        <v>140</v>
      </c>
      <c r="P123" s="98" t="s">
        <v>141</v>
      </c>
      <c r="Q123" s="98" t="s">
        <v>142</v>
      </c>
      <c r="R123" s="98" t="s">
        <v>143</v>
      </c>
      <c r="S123" s="98" t="s">
        <v>144</v>
      </c>
      <c r="T123" s="99" t="s">
        <v>145</v>
      </c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</row>
    <row r="124" s="2" customFormat="1" ht="22.8" customHeight="1">
      <c r="A124" s="35"/>
      <c r="B124" s="36"/>
      <c r="C124" s="104" t="s">
        <v>146</v>
      </c>
      <c r="D124" s="37"/>
      <c r="E124" s="37"/>
      <c r="F124" s="37"/>
      <c r="G124" s="37"/>
      <c r="H124" s="37"/>
      <c r="I124" s="37"/>
      <c r="J124" s="194">
        <f>BK124</f>
        <v>0</v>
      </c>
      <c r="K124" s="37"/>
      <c r="L124" s="41"/>
      <c r="M124" s="100"/>
      <c r="N124" s="195"/>
      <c r="O124" s="101"/>
      <c r="P124" s="196">
        <f>P125+P133</f>
        <v>0</v>
      </c>
      <c r="Q124" s="101"/>
      <c r="R124" s="196">
        <f>R125+R133</f>
        <v>0</v>
      </c>
      <c r="S124" s="101"/>
      <c r="T124" s="197">
        <f>T125+T133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78</v>
      </c>
      <c r="AU124" s="14" t="s">
        <v>121</v>
      </c>
      <c r="BK124" s="198">
        <f>BK125+BK133</f>
        <v>0</v>
      </c>
    </row>
    <row r="125" s="12" customFormat="1" ht="25.92" customHeight="1">
      <c r="A125" s="12"/>
      <c r="B125" s="199"/>
      <c r="C125" s="200"/>
      <c r="D125" s="201" t="s">
        <v>78</v>
      </c>
      <c r="E125" s="202" t="s">
        <v>147</v>
      </c>
      <c r="F125" s="202" t="s">
        <v>148</v>
      </c>
      <c r="G125" s="200"/>
      <c r="H125" s="200"/>
      <c r="I125" s="203"/>
      <c r="J125" s="204">
        <f>BK125</f>
        <v>0</v>
      </c>
      <c r="K125" s="200"/>
      <c r="L125" s="205"/>
      <c r="M125" s="206"/>
      <c r="N125" s="207"/>
      <c r="O125" s="207"/>
      <c r="P125" s="208">
        <f>P126</f>
        <v>0</v>
      </c>
      <c r="Q125" s="207"/>
      <c r="R125" s="208">
        <f>R126</f>
        <v>0</v>
      </c>
      <c r="S125" s="207"/>
      <c r="T125" s="209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87</v>
      </c>
      <c r="AT125" s="211" t="s">
        <v>78</v>
      </c>
      <c r="AU125" s="211" t="s">
        <v>79</v>
      </c>
      <c r="AY125" s="210" t="s">
        <v>149</v>
      </c>
      <c r="BK125" s="212">
        <f>BK126</f>
        <v>0</v>
      </c>
    </row>
    <row r="126" s="12" customFormat="1" ht="22.8" customHeight="1">
      <c r="A126" s="12"/>
      <c r="B126" s="199"/>
      <c r="C126" s="200"/>
      <c r="D126" s="201" t="s">
        <v>78</v>
      </c>
      <c r="E126" s="213" t="s">
        <v>161</v>
      </c>
      <c r="F126" s="213" t="s">
        <v>1358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SUM(P127:P132)</f>
        <v>0</v>
      </c>
      <c r="Q126" s="207"/>
      <c r="R126" s="208">
        <f>SUM(R127:R132)</f>
        <v>0</v>
      </c>
      <c r="S126" s="207"/>
      <c r="T126" s="209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87</v>
      </c>
      <c r="AT126" s="211" t="s">
        <v>78</v>
      </c>
      <c r="AU126" s="211" t="s">
        <v>87</v>
      </c>
      <c r="AY126" s="210" t="s">
        <v>149</v>
      </c>
      <c r="BK126" s="212">
        <f>SUM(BK127:BK132)</f>
        <v>0</v>
      </c>
    </row>
    <row r="127" s="2" customFormat="1" ht="16.5" customHeight="1">
      <c r="A127" s="35"/>
      <c r="B127" s="36"/>
      <c r="C127" s="215" t="s">
        <v>87</v>
      </c>
      <c r="D127" s="215" t="s">
        <v>151</v>
      </c>
      <c r="E127" s="216" t="s">
        <v>1359</v>
      </c>
      <c r="F127" s="217" t="s">
        <v>1360</v>
      </c>
      <c r="G127" s="218" t="s">
        <v>636</v>
      </c>
      <c r="H127" s="219">
        <v>1</v>
      </c>
      <c r="I127" s="220"/>
      <c r="J127" s="221">
        <f>ROUND(I127*H127,2)</f>
        <v>0</v>
      </c>
      <c r="K127" s="217" t="s">
        <v>155</v>
      </c>
      <c r="L127" s="41"/>
      <c r="M127" s="222" t="s">
        <v>1</v>
      </c>
      <c r="N127" s="223" t="s">
        <v>44</v>
      </c>
      <c r="O127" s="88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6" t="s">
        <v>156</v>
      </c>
      <c r="AT127" s="226" t="s">
        <v>151</v>
      </c>
      <c r="AU127" s="226" t="s">
        <v>89</v>
      </c>
      <c r="AY127" s="14" t="s">
        <v>149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4" t="s">
        <v>87</v>
      </c>
      <c r="BK127" s="227">
        <f>ROUND(I127*H127,2)</f>
        <v>0</v>
      </c>
      <c r="BL127" s="14" t="s">
        <v>156</v>
      </c>
      <c r="BM127" s="226" t="s">
        <v>89</v>
      </c>
    </row>
    <row r="128" s="2" customFormat="1">
      <c r="A128" s="35"/>
      <c r="B128" s="36"/>
      <c r="C128" s="37"/>
      <c r="D128" s="228" t="s">
        <v>157</v>
      </c>
      <c r="E128" s="37"/>
      <c r="F128" s="229" t="s">
        <v>1360</v>
      </c>
      <c r="G128" s="37"/>
      <c r="H128" s="37"/>
      <c r="I128" s="230"/>
      <c r="J128" s="37"/>
      <c r="K128" s="37"/>
      <c r="L128" s="41"/>
      <c r="M128" s="231"/>
      <c r="N128" s="232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157</v>
      </c>
      <c r="AU128" s="14" t="s">
        <v>89</v>
      </c>
    </row>
    <row r="129" s="2" customFormat="1">
      <c r="A129" s="35"/>
      <c r="B129" s="36"/>
      <c r="C129" s="37"/>
      <c r="D129" s="233" t="s">
        <v>159</v>
      </c>
      <c r="E129" s="37"/>
      <c r="F129" s="234" t="s">
        <v>1361</v>
      </c>
      <c r="G129" s="37"/>
      <c r="H129" s="37"/>
      <c r="I129" s="230"/>
      <c r="J129" s="37"/>
      <c r="K129" s="37"/>
      <c r="L129" s="41"/>
      <c r="M129" s="231"/>
      <c r="N129" s="232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159</v>
      </c>
      <c r="AU129" s="14" t="s">
        <v>89</v>
      </c>
    </row>
    <row r="130" s="2" customFormat="1" ht="16.5" customHeight="1">
      <c r="A130" s="35"/>
      <c r="B130" s="36"/>
      <c r="C130" s="240" t="s">
        <v>89</v>
      </c>
      <c r="D130" s="240" t="s">
        <v>525</v>
      </c>
      <c r="E130" s="241" t="s">
        <v>1362</v>
      </c>
      <c r="F130" s="242" t="s">
        <v>1363</v>
      </c>
      <c r="G130" s="243" t="s">
        <v>636</v>
      </c>
      <c r="H130" s="244">
        <v>1</v>
      </c>
      <c r="I130" s="245"/>
      <c r="J130" s="246">
        <f>ROUND(I130*H130,2)</f>
        <v>0</v>
      </c>
      <c r="K130" s="242" t="s">
        <v>155</v>
      </c>
      <c r="L130" s="247"/>
      <c r="M130" s="248" t="s">
        <v>1</v>
      </c>
      <c r="N130" s="249" t="s">
        <v>44</v>
      </c>
      <c r="O130" s="88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6" t="s">
        <v>178</v>
      </c>
      <c r="AT130" s="226" t="s">
        <v>525</v>
      </c>
      <c r="AU130" s="226" t="s">
        <v>89</v>
      </c>
      <c r="AY130" s="14" t="s">
        <v>149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4" t="s">
        <v>87</v>
      </c>
      <c r="BK130" s="227">
        <f>ROUND(I130*H130,2)</f>
        <v>0</v>
      </c>
      <c r="BL130" s="14" t="s">
        <v>156</v>
      </c>
      <c r="BM130" s="226" t="s">
        <v>156</v>
      </c>
    </row>
    <row r="131" s="2" customFormat="1">
      <c r="A131" s="35"/>
      <c r="B131" s="36"/>
      <c r="C131" s="37"/>
      <c r="D131" s="228" t="s">
        <v>157</v>
      </c>
      <c r="E131" s="37"/>
      <c r="F131" s="229" t="s">
        <v>1363</v>
      </c>
      <c r="G131" s="37"/>
      <c r="H131" s="37"/>
      <c r="I131" s="230"/>
      <c r="J131" s="37"/>
      <c r="K131" s="37"/>
      <c r="L131" s="41"/>
      <c r="M131" s="231"/>
      <c r="N131" s="232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157</v>
      </c>
      <c r="AU131" s="14" t="s">
        <v>89</v>
      </c>
    </row>
    <row r="132" s="2" customFormat="1">
      <c r="A132" s="35"/>
      <c r="B132" s="36"/>
      <c r="C132" s="37"/>
      <c r="D132" s="228" t="s">
        <v>202</v>
      </c>
      <c r="E132" s="37"/>
      <c r="F132" s="235" t="s">
        <v>1364</v>
      </c>
      <c r="G132" s="37"/>
      <c r="H132" s="37"/>
      <c r="I132" s="230"/>
      <c r="J132" s="37"/>
      <c r="K132" s="37"/>
      <c r="L132" s="41"/>
      <c r="M132" s="231"/>
      <c r="N132" s="232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202</v>
      </c>
      <c r="AU132" s="14" t="s">
        <v>89</v>
      </c>
    </row>
    <row r="133" s="12" customFormat="1" ht="25.92" customHeight="1">
      <c r="A133" s="12"/>
      <c r="B133" s="199"/>
      <c r="C133" s="200"/>
      <c r="D133" s="201" t="s">
        <v>78</v>
      </c>
      <c r="E133" s="202" t="s">
        <v>94</v>
      </c>
      <c r="F133" s="202" t="s">
        <v>1365</v>
      </c>
      <c r="G133" s="200"/>
      <c r="H133" s="200"/>
      <c r="I133" s="203"/>
      <c r="J133" s="204">
        <f>BK133</f>
        <v>0</v>
      </c>
      <c r="K133" s="200"/>
      <c r="L133" s="205"/>
      <c r="M133" s="206"/>
      <c r="N133" s="207"/>
      <c r="O133" s="207"/>
      <c r="P133" s="208">
        <f>P134+P143+P160+P169+P173</f>
        <v>0</v>
      </c>
      <c r="Q133" s="207"/>
      <c r="R133" s="208">
        <f>R134+R143+R160+R169+R173</f>
        <v>0</v>
      </c>
      <c r="S133" s="207"/>
      <c r="T133" s="209">
        <f>T134+T143+T160+T169+T173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181</v>
      </c>
      <c r="AT133" s="211" t="s">
        <v>78</v>
      </c>
      <c r="AU133" s="211" t="s">
        <v>79</v>
      </c>
      <c r="AY133" s="210" t="s">
        <v>149</v>
      </c>
      <c r="BK133" s="212">
        <f>BK134+BK143+BK160+BK169+BK173</f>
        <v>0</v>
      </c>
    </row>
    <row r="134" s="12" customFormat="1" ht="22.8" customHeight="1">
      <c r="A134" s="12"/>
      <c r="B134" s="199"/>
      <c r="C134" s="200"/>
      <c r="D134" s="201" t="s">
        <v>78</v>
      </c>
      <c r="E134" s="213" t="s">
        <v>1366</v>
      </c>
      <c r="F134" s="213" t="s">
        <v>1367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SUM(P135:P142)</f>
        <v>0</v>
      </c>
      <c r="Q134" s="207"/>
      <c r="R134" s="208">
        <f>SUM(R135:R142)</f>
        <v>0</v>
      </c>
      <c r="S134" s="207"/>
      <c r="T134" s="209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181</v>
      </c>
      <c r="AT134" s="211" t="s">
        <v>78</v>
      </c>
      <c r="AU134" s="211" t="s">
        <v>87</v>
      </c>
      <c r="AY134" s="210" t="s">
        <v>149</v>
      </c>
      <c r="BK134" s="212">
        <f>SUM(BK135:BK142)</f>
        <v>0</v>
      </c>
    </row>
    <row r="135" s="2" customFormat="1" ht="16.5" customHeight="1">
      <c r="A135" s="35"/>
      <c r="B135" s="36"/>
      <c r="C135" s="215" t="s">
        <v>356</v>
      </c>
      <c r="D135" s="215" t="s">
        <v>151</v>
      </c>
      <c r="E135" s="216" t="s">
        <v>1368</v>
      </c>
      <c r="F135" s="217" t="s">
        <v>1369</v>
      </c>
      <c r="G135" s="218" t="s">
        <v>1049</v>
      </c>
      <c r="H135" s="219">
        <v>1</v>
      </c>
      <c r="I135" s="220"/>
      <c r="J135" s="221">
        <f>ROUND(I135*H135,2)</f>
        <v>0</v>
      </c>
      <c r="K135" s="217" t="s">
        <v>155</v>
      </c>
      <c r="L135" s="41"/>
      <c r="M135" s="222" t="s">
        <v>1</v>
      </c>
      <c r="N135" s="223" t="s">
        <v>44</v>
      </c>
      <c r="O135" s="88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6" t="s">
        <v>156</v>
      </c>
      <c r="AT135" s="226" t="s">
        <v>151</v>
      </c>
      <c r="AU135" s="226" t="s">
        <v>89</v>
      </c>
      <c r="AY135" s="14" t="s">
        <v>149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4" t="s">
        <v>87</v>
      </c>
      <c r="BK135" s="227">
        <f>ROUND(I135*H135,2)</f>
        <v>0</v>
      </c>
      <c r="BL135" s="14" t="s">
        <v>156</v>
      </c>
      <c r="BM135" s="226" t="s">
        <v>172</v>
      </c>
    </row>
    <row r="136" s="2" customFormat="1">
      <c r="A136" s="35"/>
      <c r="B136" s="36"/>
      <c r="C136" s="37"/>
      <c r="D136" s="228" t="s">
        <v>157</v>
      </c>
      <c r="E136" s="37"/>
      <c r="F136" s="229" t="s">
        <v>1369</v>
      </c>
      <c r="G136" s="37"/>
      <c r="H136" s="37"/>
      <c r="I136" s="230"/>
      <c r="J136" s="37"/>
      <c r="K136" s="37"/>
      <c r="L136" s="41"/>
      <c r="M136" s="231"/>
      <c r="N136" s="232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157</v>
      </c>
      <c r="AU136" s="14" t="s">
        <v>89</v>
      </c>
    </row>
    <row r="137" s="2" customFormat="1">
      <c r="A137" s="35"/>
      <c r="B137" s="36"/>
      <c r="C137" s="37"/>
      <c r="D137" s="233" t="s">
        <v>159</v>
      </c>
      <c r="E137" s="37"/>
      <c r="F137" s="234" t="s">
        <v>1370</v>
      </c>
      <c r="G137" s="37"/>
      <c r="H137" s="37"/>
      <c r="I137" s="230"/>
      <c r="J137" s="37"/>
      <c r="K137" s="37"/>
      <c r="L137" s="41"/>
      <c r="M137" s="231"/>
      <c r="N137" s="232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159</v>
      </c>
      <c r="AU137" s="14" t="s">
        <v>89</v>
      </c>
    </row>
    <row r="138" s="2" customFormat="1">
      <c r="A138" s="35"/>
      <c r="B138" s="36"/>
      <c r="C138" s="37"/>
      <c r="D138" s="228" t="s">
        <v>202</v>
      </c>
      <c r="E138" s="37"/>
      <c r="F138" s="235" t="s">
        <v>1371</v>
      </c>
      <c r="G138" s="37"/>
      <c r="H138" s="37"/>
      <c r="I138" s="230"/>
      <c r="J138" s="37"/>
      <c r="K138" s="37"/>
      <c r="L138" s="41"/>
      <c r="M138" s="231"/>
      <c r="N138" s="232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202</v>
      </c>
      <c r="AU138" s="14" t="s">
        <v>89</v>
      </c>
    </row>
    <row r="139" s="2" customFormat="1" ht="16.5" customHeight="1">
      <c r="A139" s="35"/>
      <c r="B139" s="36"/>
      <c r="C139" s="215" t="s">
        <v>156</v>
      </c>
      <c r="D139" s="215" t="s">
        <v>151</v>
      </c>
      <c r="E139" s="216" t="s">
        <v>1372</v>
      </c>
      <c r="F139" s="217" t="s">
        <v>1373</v>
      </c>
      <c r="G139" s="218" t="s">
        <v>636</v>
      </c>
      <c r="H139" s="219">
        <v>1</v>
      </c>
      <c r="I139" s="220"/>
      <c r="J139" s="221">
        <f>ROUND(I139*H139,2)</f>
        <v>0</v>
      </c>
      <c r="K139" s="217" t="s">
        <v>155</v>
      </c>
      <c r="L139" s="41"/>
      <c r="M139" s="222" t="s">
        <v>1</v>
      </c>
      <c r="N139" s="223" t="s">
        <v>44</v>
      </c>
      <c r="O139" s="88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6" t="s">
        <v>156</v>
      </c>
      <c r="AT139" s="226" t="s">
        <v>151</v>
      </c>
      <c r="AU139" s="226" t="s">
        <v>89</v>
      </c>
      <c r="AY139" s="14" t="s">
        <v>149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4" t="s">
        <v>87</v>
      </c>
      <c r="BK139" s="227">
        <f>ROUND(I139*H139,2)</f>
        <v>0</v>
      </c>
      <c r="BL139" s="14" t="s">
        <v>156</v>
      </c>
      <c r="BM139" s="226" t="s">
        <v>178</v>
      </c>
    </row>
    <row r="140" s="2" customFormat="1">
      <c r="A140" s="35"/>
      <c r="B140" s="36"/>
      <c r="C140" s="37"/>
      <c r="D140" s="228" t="s">
        <v>157</v>
      </c>
      <c r="E140" s="37"/>
      <c r="F140" s="229" t="s">
        <v>1373</v>
      </c>
      <c r="G140" s="37"/>
      <c r="H140" s="37"/>
      <c r="I140" s="230"/>
      <c r="J140" s="37"/>
      <c r="K140" s="37"/>
      <c r="L140" s="41"/>
      <c r="M140" s="231"/>
      <c r="N140" s="232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157</v>
      </c>
      <c r="AU140" s="14" t="s">
        <v>89</v>
      </c>
    </row>
    <row r="141" s="2" customFormat="1">
      <c r="A141" s="35"/>
      <c r="B141" s="36"/>
      <c r="C141" s="37"/>
      <c r="D141" s="233" t="s">
        <v>159</v>
      </c>
      <c r="E141" s="37"/>
      <c r="F141" s="234" t="s">
        <v>1374</v>
      </c>
      <c r="G141" s="37"/>
      <c r="H141" s="37"/>
      <c r="I141" s="230"/>
      <c r="J141" s="37"/>
      <c r="K141" s="37"/>
      <c r="L141" s="41"/>
      <c r="M141" s="231"/>
      <c r="N141" s="232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159</v>
      </c>
      <c r="AU141" s="14" t="s">
        <v>89</v>
      </c>
    </row>
    <row r="142" s="2" customFormat="1">
      <c r="A142" s="35"/>
      <c r="B142" s="36"/>
      <c r="C142" s="37"/>
      <c r="D142" s="228" t="s">
        <v>202</v>
      </c>
      <c r="E142" s="37"/>
      <c r="F142" s="235" t="s">
        <v>1375</v>
      </c>
      <c r="G142" s="37"/>
      <c r="H142" s="37"/>
      <c r="I142" s="230"/>
      <c r="J142" s="37"/>
      <c r="K142" s="37"/>
      <c r="L142" s="41"/>
      <c r="M142" s="231"/>
      <c r="N142" s="232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202</v>
      </c>
      <c r="AU142" s="14" t="s">
        <v>89</v>
      </c>
    </row>
    <row r="143" s="12" customFormat="1" ht="22.8" customHeight="1">
      <c r="A143" s="12"/>
      <c r="B143" s="199"/>
      <c r="C143" s="200"/>
      <c r="D143" s="201" t="s">
        <v>78</v>
      </c>
      <c r="E143" s="213" t="s">
        <v>1376</v>
      </c>
      <c r="F143" s="213" t="s">
        <v>1377</v>
      </c>
      <c r="G143" s="200"/>
      <c r="H143" s="200"/>
      <c r="I143" s="203"/>
      <c r="J143" s="214">
        <f>BK143</f>
        <v>0</v>
      </c>
      <c r="K143" s="200"/>
      <c r="L143" s="205"/>
      <c r="M143" s="206"/>
      <c r="N143" s="207"/>
      <c r="O143" s="207"/>
      <c r="P143" s="208">
        <f>SUM(P144:P159)</f>
        <v>0</v>
      </c>
      <c r="Q143" s="207"/>
      <c r="R143" s="208">
        <f>SUM(R144:R159)</f>
        <v>0</v>
      </c>
      <c r="S143" s="207"/>
      <c r="T143" s="209">
        <f>SUM(T144:T159)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181</v>
      </c>
      <c r="AT143" s="211" t="s">
        <v>78</v>
      </c>
      <c r="AU143" s="211" t="s">
        <v>87</v>
      </c>
      <c r="AY143" s="210" t="s">
        <v>149</v>
      </c>
      <c r="BK143" s="212">
        <f>SUM(BK144:BK159)</f>
        <v>0</v>
      </c>
    </row>
    <row r="144" s="2" customFormat="1" ht="16.5" customHeight="1">
      <c r="A144" s="35"/>
      <c r="B144" s="36"/>
      <c r="C144" s="215" t="s">
        <v>181</v>
      </c>
      <c r="D144" s="215" t="s">
        <v>151</v>
      </c>
      <c r="E144" s="216" t="s">
        <v>1378</v>
      </c>
      <c r="F144" s="217" t="s">
        <v>1377</v>
      </c>
      <c r="G144" s="218" t="s">
        <v>636</v>
      </c>
      <c r="H144" s="219">
        <v>1</v>
      </c>
      <c r="I144" s="220"/>
      <c r="J144" s="221">
        <f>ROUND(I144*H144,2)</f>
        <v>0</v>
      </c>
      <c r="K144" s="217" t="s">
        <v>155</v>
      </c>
      <c r="L144" s="41"/>
      <c r="M144" s="222" t="s">
        <v>1</v>
      </c>
      <c r="N144" s="223" t="s">
        <v>44</v>
      </c>
      <c r="O144" s="88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6" t="s">
        <v>156</v>
      </c>
      <c r="AT144" s="226" t="s">
        <v>151</v>
      </c>
      <c r="AU144" s="226" t="s">
        <v>89</v>
      </c>
      <c r="AY144" s="14" t="s">
        <v>149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4" t="s">
        <v>87</v>
      </c>
      <c r="BK144" s="227">
        <f>ROUND(I144*H144,2)</f>
        <v>0</v>
      </c>
      <c r="BL144" s="14" t="s">
        <v>156</v>
      </c>
      <c r="BM144" s="226" t="s">
        <v>184</v>
      </c>
    </row>
    <row r="145" s="2" customFormat="1">
      <c r="A145" s="35"/>
      <c r="B145" s="36"/>
      <c r="C145" s="37"/>
      <c r="D145" s="228" t="s">
        <v>157</v>
      </c>
      <c r="E145" s="37"/>
      <c r="F145" s="229" t="s">
        <v>1377</v>
      </c>
      <c r="G145" s="37"/>
      <c r="H145" s="37"/>
      <c r="I145" s="230"/>
      <c r="J145" s="37"/>
      <c r="K145" s="37"/>
      <c r="L145" s="41"/>
      <c r="M145" s="231"/>
      <c r="N145" s="232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157</v>
      </c>
      <c r="AU145" s="14" t="s">
        <v>89</v>
      </c>
    </row>
    <row r="146" s="2" customFormat="1">
      <c r="A146" s="35"/>
      <c r="B146" s="36"/>
      <c r="C146" s="37"/>
      <c r="D146" s="233" t="s">
        <v>159</v>
      </c>
      <c r="E146" s="37"/>
      <c r="F146" s="234" t="s">
        <v>1379</v>
      </c>
      <c r="G146" s="37"/>
      <c r="H146" s="37"/>
      <c r="I146" s="230"/>
      <c r="J146" s="37"/>
      <c r="K146" s="37"/>
      <c r="L146" s="41"/>
      <c r="M146" s="231"/>
      <c r="N146" s="232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159</v>
      </c>
      <c r="AU146" s="14" t="s">
        <v>89</v>
      </c>
    </row>
    <row r="147" s="2" customFormat="1">
      <c r="A147" s="35"/>
      <c r="B147" s="36"/>
      <c r="C147" s="37"/>
      <c r="D147" s="228" t="s">
        <v>202</v>
      </c>
      <c r="E147" s="37"/>
      <c r="F147" s="235" t="s">
        <v>1380</v>
      </c>
      <c r="G147" s="37"/>
      <c r="H147" s="37"/>
      <c r="I147" s="230"/>
      <c r="J147" s="37"/>
      <c r="K147" s="37"/>
      <c r="L147" s="41"/>
      <c r="M147" s="231"/>
      <c r="N147" s="232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202</v>
      </c>
      <c r="AU147" s="14" t="s">
        <v>89</v>
      </c>
    </row>
    <row r="148" s="2" customFormat="1" ht="16.5" customHeight="1">
      <c r="A148" s="35"/>
      <c r="B148" s="36"/>
      <c r="C148" s="215" t="s">
        <v>172</v>
      </c>
      <c r="D148" s="215" t="s">
        <v>151</v>
      </c>
      <c r="E148" s="216" t="s">
        <v>1381</v>
      </c>
      <c r="F148" s="217" t="s">
        <v>1382</v>
      </c>
      <c r="G148" s="218" t="s">
        <v>1049</v>
      </c>
      <c r="H148" s="219">
        <v>1</v>
      </c>
      <c r="I148" s="220"/>
      <c r="J148" s="221">
        <f>ROUND(I148*H148,2)</f>
        <v>0</v>
      </c>
      <c r="K148" s="217" t="s">
        <v>155</v>
      </c>
      <c r="L148" s="41"/>
      <c r="M148" s="222" t="s">
        <v>1</v>
      </c>
      <c r="N148" s="223" t="s">
        <v>44</v>
      </c>
      <c r="O148" s="88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6" t="s">
        <v>156</v>
      </c>
      <c r="AT148" s="226" t="s">
        <v>151</v>
      </c>
      <c r="AU148" s="226" t="s">
        <v>89</v>
      </c>
      <c r="AY148" s="14" t="s">
        <v>149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4" t="s">
        <v>87</v>
      </c>
      <c r="BK148" s="227">
        <f>ROUND(I148*H148,2)</f>
        <v>0</v>
      </c>
      <c r="BL148" s="14" t="s">
        <v>156</v>
      </c>
      <c r="BM148" s="226" t="s">
        <v>8</v>
      </c>
    </row>
    <row r="149" s="2" customFormat="1">
      <c r="A149" s="35"/>
      <c r="B149" s="36"/>
      <c r="C149" s="37"/>
      <c r="D149" s="228" t="s">
        <v>157</v>
      </c>
      <c r="E149" s="37"/>
      <c r="F149" s="229" t="s">
        <v>1382</v>
      </c>
      <c r="G149" s="37"/>
      <c r="H149" s="37"/>
      <c r="I149" s="230"/>
      <c r="J149" s="37"/>
      <c r="K149" s="37"/>
      <c r="L149" s="41"/>
      <c r="M149" s="231"/>
      <c r="N149" s="232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157</v>
      </c>
      <c r="AU149" s="14" t="s">
        <v>89</v>
      </c>
    </row>
    <row r="150" s="2" customFormat="1">
      <c r="A150" s="35"/>
      <c r="B150" s="36"/>
      <c r="C150" s="37"/>
      <c r="D150" s="233" t="s">
        <v>159</v>
      </c>
      <c r="E150" s="37"/>
      <c r="F150" s="234" t="s">
        <v>1383</v>
      </c>
      <c r="G150" s="37"/>
      <c r="H150" s="37"/>
      <c r="I150" s="230"/>
      <c r="J150" s="37"/>
      <c r="K150" s="37"/>
      <c r="L150" s="41"/>
      <c r="M150" s="231"/>
      <c r="N150" s="232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159</v>
      </c>
      <c r="AU150" s="14" t="s">
        <v>89</v>
      </c>
    </row>
    <row r="151" s="2" customFormat="1" ht="16.5" customHeight="1">
      <c r="A151" s="35"/>
      <c r="B151" s="36"/>
      <c r="C151" s="215" t="s">
        <v>191</v>
      </c>
      <c r="D151" s="215" t="s">
        <v>151</v>
      </c>
      <c r="E151" s="216" t="s">
        <v>1384</v>
      </c>
      <c r="F151" s="217" t="s">
        <v>1385</v>
      </c>
      <c r="G151" s="218" t="s">
        <v>1049</v>
      </c>
      <c r="H151" s="219">
        <v>1</v>
      </c>
      <c r="I151" s="220"/>
      <c r="J151" s="221">
        <f>ROUND(I151*H151,2)</f>
        <v>0</v>
      </c>
      <c r="K151" s="217" t="s">
        <v>155</v>
      </c>
      <c r="L151" s="41"/>
      <c r="M151" s="222" t="s">
        <v>1</v>
      </c>
      <c r="N151" s="223" t="s">
        <v>44</v>
      </c>
      <c r="O151" s="88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6" t="s">
        <v>156</v>
      </c>
      <c r="AT151" s="226" t="s">
        <v>151</v>
      </c>
      <c r="AU151" s="226" t="s">
        <v>89</v>
      </c>
      <c r="AY151" s="14" t="s">
        <v>149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4" t="s">
        <v>87</v>
      </c>
      <c r="BK151" s="227">
        <f>ROUND(I151*H151,2)</f>
        <v>0</v>
      </c>
      <c r="BL151" s="14" t="s">
        <v>156</v>
      </c>
      <c r="BM151" s="226" t="s">
        <v>194</v>
      </c>
    </row>
    <row r="152" s="2" customFormat="1">
      <c r="A152" s="35"/>
      <c r="B152" s="36"/>
      <c r="C152" s="37"/>
      <c r="D152" s="228" t="s">
        <v>157</v>
      </c>
      <c r="E152" s="37"/>
      <c r="F152" s="229" t="s">
        <v>1385</v>
      </c>
      <c r="G152" s="37"/>
      <c r="H152" s="37"/>
      <c r="I152" s="230"/>
      <c r="J152" s="37"/>
      <c r="K152" s="37"/>
      <c r="L152" s="41"/>
      <c r="M152" s="231"/>
      <c r="N152" s="232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157</v>
      </c>
      <c r="AU152" s="14" t="s">
        <v>89</v>
      </c>
    </row>
    <row r="153" s="2" customFormat="1">
      <c r="A153" s="35"/>
      <c r="B153" s="36"/>
      <c r="C153" s="37"/>
      <c r="D153" s="233" t="s">
        <v>159</v>
      </c>
      <c r="E153" s="37"/>
      <c r="F153" s="234" t="s">
        <v>1386</v>
      </c>
      <c r="G153" s="37"/>
      <c r="H153" s="37"/>
      <c r="I153" s="230"/>
      <c r="J153" s="37"/>
      <c r="K153" s="37"/>
      <c r="L153" s="41"/>
      <c r="M153" s="231"/>
      <c r="N153" s="232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159</v>
      </c>
      <c r="AU153" s="14" t="s">
        <v>89</v>
      </c>
    </row>
    <row r="154" s="2" customFormat="1" ht="16.5" customHeight="1">
      <c r="A154" s="35"/>
      <c r="B154" s="36"/>
      <c r="C154" s="215" t="s">
        <v>178</v>
      </c>
      <c r="D154" s="215" t="s">
        <v>151</v>
      </c>
      <c r="E154" s="216" t="s">
        <v>1387</v>
      </c>
      <c r="F154" s="217" t="s">
        <v>1388</v>
      </c>
      <c r="G154" s="218" t="s">
        <v>1049</v>
      </c>
      <c r="H154" s="219">
        <v>1</v>
      </c>
      <c r="I154" s="220"/>
      <c r="J154" s="221">
        <f>ROUND(I154*H154,2)</f>
        <v>0</v>
      </c>
      <c r="K154" s="217" t="s">
        <v>155</v>
      </c>
      <c r="L154" s="41"/>
      <c r="M154" s="222" t="s">
        <v>1</v>
      </c>
      <c r="N154" s="223" t="s">
        <v>44</v>
      </c>
      <c r="O154" s="88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6" t="s">
        <v>156</v>
      </c>
      <c r="AT154" s="226" t="s">
        <v>151</v>
      </c>
      <c r="AU154" s="226" t="s">
        <v>89</v>
      </c>
      <c r="AY154" s="14" t="s">
        <v>149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4" t="s">
        <v>87</v>
      </c>
      <c r="BK154" s="227">
        <f>ROUND(I154*H154,2)</f>
        <v>0</v>
      </c>
      <c r="BL154" s="14" t="s">
        <v>156</v>
      </c>
      <c r="BM154" s="226" t="s">
        <v>199</v>
      </c>
    </row>
    <row r="155" s="2" customFormat="1">
      <c r="A155" s="35"/>
      <c r="B155" s="36"/>
      <c r="C155" s="37"/>
      <c r="D155" s="228" t="s">
        <v>157</v>
      </c>
      <c r="E155" s="37"/>
      <c r="F155" s="229" t="s">
        <v>1388</v>
      </c>
      <c r="G155" s="37"/>
      <c r="H155" s="37"/>
      <c r="I155" s="230"/>
      <c r="J155" s="37"/>
      <c r="K155" s="37"/>
      <c r="L155" s="41"/>
      <c r="M155" s="231"/>
      <c r="N155" s="232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157</v>
      </c>
      <c r="AU155" s="14" t="s">
        <v>89</v>
      </c>
    </row>
    <row r="156" s="2" customFormat="1">
      <c r="A156" s="35"/>
      <c r="B156" s="36"/>
      <c r="C156" s="37"/>
      <c r="D156" s="233" t="s">
        <v>159</v>
      </c>
      <c r="E156" s="37"/>
      <c r="F156" s="234" t="s">
        <v>1389</v>
      </c>
      <c r="G156" s="37"/>
      <c r="H156" s="37"/>
      <c r="I156" s="230"/>
      <c r="J156" s="37"/>
      <c r="K156" s="37"/>
      <c r="L156" s="41"/>
      <c r="M156" s="231"/>
      <c r="N156" s="232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159</v>
      </c>
      <c r="AU156" s="14" t="s">
        <v>89</v>
      </c>
    </row>
    <row r="157" s="2" customFormat="1" ht="16.5" customHeight="1">
      <c r="A157" s="35"/>
      <c r="B157" s="36"/>
      <c r="C157" s="215" t="s">
        <v>161</v>
      </c>
      <c r="D157" s="215" t="s">
        <v>151</v>
      </c>
      <c r="E157" s="216" t="s">
        <v>1390</v>
      </c>
      <c r="F157" s="217" t="s">
        <v>1391</v>
      </c>
      <c r="G157" s="218" t="s">
        <v>1049</v>
      </c>
      <c r="H157" s="219">
        <v>1</v>
      </c>
      <c r="I157" s="220"/>
      <c r="J157" s="221">
        <f>ROUND(I157*H157,2)</f>
        <v>0</v>
      </c>
      <c r="K157" s="217" t="s">
        <v>155</v>
      </c>
      <c r="L157" s="41"/>
      <c r="M157" s="222" t="s">
        <v>1</v>
      </c>
      <c r="N157" s="223" t="s">
        <v>44</v>
      </c>
      <c r="O157" s="88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6" t="s">
        <v>156</v>
      </c>
      <c r="AT157" s="226" t="s">
        <v>151</v>
      </c>
      <c r="AU157" s="226" t="s">
        <v>89</v>
      </c>
      <c r="AY157" s="14" t="s">
        <v>149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4" t="s">
        <v>87</v>
      </c>
      <c r="BK157" s="227">
        <f>ROUND(I157*H157,2)</f>
        <v>0</v>
      </c>
      <c r="BL157" s="14" t="s">
        <v>156</v>
      </c>
      <c r="BM157" s="226" t="s">
        <v>206</v>
      </c>
    </row>
    <row r="158" s="2" customFormat="1">
      <c r="A158" s="35"/>
      <c r="B158" s="36"/>
      <c r="C158" s="37"/>
      <c r="D158" s="228" t="s">
        <v>157</v>
      </c>
      <c r="E158" s="37"/>
      <c r="F158" s="229" t="s">
        <v>1391</v>
      </c>
      <c r="G158" s="37"/>
      <c r="H158" s="37"/>
      <c r="I158" s="230"/>
      <c r="J158" s="37"/>
      <c r="K158" s="37"/>
      <c r="L158" s="41"/>
      <c r="M158" s="231"/>
      <c r="N158" s="232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157</v>
      </c>
      <c r="AU158" s="14" t="s">
        <v>89</v>
      </c>
    </row>
    <row r="159" s="2" customFormat="1">
      <c r="A159" s="35"/>
      <c r="B159" s="36"/>
      <c r="C159" s="37"/>
      <c r="D159" s="233" t="s">
        <v>159</v>
      </c>
      <c r="E159" s="37"/>
      <c r="F159" s="234" t="s">
        <v>1392</v>
      </c>
      <c r="G159" s="37"/>
      <c r="H159" s="37"/>
      <c r="I159" s="230"/>
      <c r="J159" s="37"/>
      <c r="K159" s="37"/>
      <c r="L159" s="41"/>
      <c r="M159" s="231"/>
      <c r="N159" s="232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159</v>
      </c>
      <c r="AU159" s="14" t="s">
        <v>89</v>
      </c>
    </row>
    <row r="160" s="12" customFormat="1" ht="22.8" customHeight="1">
      <c r="A160" s="12"/>
      <c r="B160" s="199"/>
      <c r="C160" s="200"/>
      <c r="D160" s="201" t="s">
        <v>78</v>
      </c>
      <c r="E160" s="213" t="s">
        <v>1393</v>
      </c>
      <c r="F160" s="213" t="s">
        <v>1394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SUM(P161:P168)</f>
        <v>0</v>
      </c>
      <c r="Q160" s="207"/>
      <c r="R160" s="208">
        <f>SUM(R161:R168)</f>
        <v>0</v>
      </c>
      <c r="S160" s="207"/>
      <c r="T160" s="209">
        <f>SUM(T161:T168)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181</v>
      </c>
      <c r="AT160" s="211" t="s">
        <v>78</v>
      </c>
      <c r="AU160" s="211" t="s">
        <v>87</v>
      </c>
      <c r="AY160" s="210" t="s">
        <v>149</v>
      </c>
      <c r="BK160" s="212">
        <f>SUM(BK161:BK168)</f>
        <v>0</v>
      </c>
    </row>
    <row r="161" s="2" customFormat="1" ht="16.5" customHeight="1">
      <c r="A161" s="35"/>
      <c r="B161" s="36"/>
      <c r="C161" s="215" t="s">
        <v>184</v>
      </c>
      <c r="D161" s="215" t="s">
        <v>151</v>
      </c>
      <c r="E161" s="216" t="s">
        <v>1395</v>
      </c>
      <c r="F161" s="217" t="s">
        <v>1396</v>
      </c>
      <c r="G161" s="218" t="s">
        <v>636</v>
      </c>
      <c r="H161" s="219">
        <v>1</v>
      </c>
      <c r="I161" s="220"/>
      <c r="J161" s="221">
        <f>ROUND(I161*H161,2)</f>
        <v>0</v>
      </c>
      <c r="K161" s="217" t="s">
        <v>155</v>
      </c>
      <c r="L161" s="41"/>
      <c r="M161" s="222" t="s">
        <v>1</v>
      </c>
      <c r="N161" s="223" t="s">
        <v>44</v>
      </c>
      <c r="O161" s="88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6" t="s">
        <v>156</v>
      </c>
      <c r="AT161" s="226" t="s">
        <v>151</v>
      </c>
      <c r="AU161" s="226" t="s">
        <v>89</v>
      </c>
      <c r="AY161" s="14" t="s">
        <v>149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4" t="s">
        <v>87</v>
      </c>
      <c r="BK161" s="227">
        <f>ROUND(I161*H161,2)</f>
        <v>0</v>
      </c>
      <c r="BL161" s="14" t="s">
        <v>156</v>
      </c>
      <c r="BM161" s="226" t="s">
        <v>211</v>
      </c>
    </row>
    <row r="162" s="2" customFormat="1">
      <c r="A162" s="35"/>
      <c r="B162" s="36"/>
      <c r="C162" s="37"/>
      <c r="D162" s="228" t="s">
        <v>157</v>
      </c>
      <c r="E162" s="37"/>
      <c r="F162" s="229" t="s">
        <v>1396</v>
      </c>
      <c r="G162" s="37"/>
      <c r="H162" s="37"/>
      <c r="I162" s="230"/>
      <c r="J162" s="37"/>
      <c r="K162" s="37"/>
      <c r="L162" s="41"/>
      <c r="M162" s="231"/>
      <c r="N162" s="232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157</v>
      </c>
      <c r="AU162" s="14" t="s">
        <v>89</v>
      </c>
    </row>
    <row r="163" s="2" customFormat="1">
      <c r="A163" s="35"/>
      <c r="B163" s="36"/>
      <c r="C163" s="37"/>
      <c r="D163" s="233" t="s">
        <v>159</v>
      </c>
      <c r="E163" s="37"/>
      <c r="F163" s="234" t="s">
        <v>1397</v>
      </c>
      <c r="G163" s="37"/>
      <c r="H163" s="37"/>
      <c r="I163" s="230"/>
      <c r="J163" s="37"/>
      <c r="K163" s="37"/>
      <c r="L163" s="41"/>
      <c r="M163" s="231"/>
      <c r="N163" s="232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159</v>
      </c>
      <c r="AU163" s="14" t="s">
        <v>89</v>
      </c>
    </row>
    <row r="164" s="2" customFormat="1">
      <c r="A164" s="35"/>
      <c r="B164" s="36"/>
      <c r="C164" s="37"/>
      <c r="D164" s="228" t="s">
        <v>202</v>
      </c>
      <c r="E164" s="37"/>
      <c r="F164" s="235" t="s">
        <v>1398</v>
      </c>
      <c r="G164" s="37"/>
      <c r="H164" s="37"/>
      <c r="I164" s="230"/>
      <c r="J164" s="37"/>
      <c r="K164" s="37"/>
      <c r="L164" s="41"/>
      <c r="M164" s="231"/>
      <c r="N164" s="232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202</v>
      </c>
      <c r="AU164" s="14" t="s">
        <v>89</v>
      </c>
    </row>
    <row r="165" s="2" customFormat="1" ht="16.5" customHeight="1">
      <c r="A165" s="35"/>
      <c r="B165" s="36"/>
      <c r="C165" s="215" t="s">
        <v>214</v>
      </c>
      <c r="D165" s="215" t="s">
        <v>151</v>
      </c>
      <c r="E165" s="216" t="s">
        <v>1399</v>
      </c>
      <c r="F165" s="217" t="s">
        <v>1400</v>
      </c>
      <c r="G165" s="218" t="s">
        <v>1049</v>
      </c>
      <c r="H165" s="219">
        <v>1</v>
      </c>
      <c r="I165" s="220"/>
      <c r="J165" s="221">
        <f>ROUND(I165*H165,2)</f>
        <v>0</v>
      </c>
      <c r="K165" s="217" t="s">
        <v>155</v>
      </c>
      <c r="L165" s="41"/>
      <c r="M165" s="222" t="s">
        <v>1</v>
      </c>
      <c r="N165" s="223" t="s">
        <v>44</v>
      </c>
      <c r="O165" s="88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6" t="s">
        <v>156</v>
      </c>
      <c r="AT165" s="226" t="s">
        <v>151</v>
      </c>
      <c r="AU165" s="226" t="s">
        <v>89</v>
      </c>
      <c r="AY165" s="14" t="s">
        <v>149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4" t="s">
        <v>87</v>
      </c>
      <c r="BK165" s="227">
        <f>ROUND(I165*H165,2)</f>
        <v>0</v>
      </c>
      <c r="BL165" s="14" t="s">
        <v>156</v>
      </c>
      <c r="BM165" s="226" t="s">
        <v>217</v>
      </c>
    </row>
    <row r="166" s="2" customFormat="1">
      <c r="A166" s="35"/>
      <c r="B166" s="36"/>
      <c r="C166" s="37"/>
      <c r="D166" s="228" t="s">
        <v>157</v>
      </c>
      <c r="E166" s="37"/>
      <c r="F166" s="229" t="s">
        <v>1400</v>
      </c>
      <c r="G166" s="37"/>
      <c r="H166" s="37"/>
      <c r="I166" s="230"/>
      <c r="J166" s="37"/>
      <c r="K166" s="37"/>
      <c r="L166" s="41"/>
      <c r="M166" s="231"/>
      <c r="N166" s="232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157</v>
      </c>
      <c r="AU166" s="14" t="s">
        <v>89</v>
      </c>
    </row>
    <row r="167" s="2" customFormat="1">
      <c r="A167" s="35"/>
      <c r="B167" s="36"/>
      <c r="C167" s="37"/>
      <c r="D167" s="233" t="s">
        <v>159</v>
      </c>
      <c r="E167" s="37"/>
      <c r="F167" s="234" t="s">
        <v>1401</v>
      </c>
      <c r="G167" s="37"/>
      <c r="H167" s="37"/>
      <c r="I167" s="230"/>
      <c r="J167" s="37"/>
      <c r="K167" s="37"/>
      <c r="L167" s="41"/>
      <c r="M167" s="231"/>
      <c r="N167" s="232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159</v>
      </c>
      <c r="AU167" s="14" t="s">
        <v>89</v>
      </c>
    </row>
    <row r="168" s="2" customFormat="1">
      <c r="A168" s="35"/>
      <c r="B168" s="36"/>
      <c r="C168" s="37"/>
      <c r="D168" s="228" t="s">
        <v>202</v>
      </c>
      <c r="E168" s="37"/>
      <c r="F168" s="235" t="s">
        <v>1402</v>
      </c>
      <c r="G168" s="37"/>
      <c r="H168" s="37"/>
      <c r="I168" s="230"/>
      <c r="J168" s="37"/>
      <c r="K168" s="37"/>
      <c r="L168" s="41"/>
      <c r="M168" s="231"/>
      <c r="N168" s="232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202</v>
      </c>
      <c r="AU168" s="14" t="s">
        <v>89</v>
      </c>
    </row>
    <row r="169" s="12" customFormat="1" ht="22.8" customHeight="1">
      <c r="A169" s="12"/>
      <c r="B169" s="199"/>
      <c r="C169" s="200"/>
      <c r="D169" s="201" t="s">
        <v>78</v>
      </c>
      <c r="E169" s="213" t="s">
        <v>1403</v>
      </c>
      <c r="F169" s="213" t="s">
        <v>1404</v>
      </c>
      <c r="G169" s="200"/>
      <c r="H169" s="200"/>
      <c r="I169" s="203"/>
      <c r="J169" s="214">
        <f>BK169</f>
        <v>0</v>
      </c>
      <c r="K169" s="200"/>
      <c r="L169" s="205"/>
      <c r="M169" s="206"/>
      <c r="N169" s="207"/>
      <c r="O169" s="207"/>
      <c r="P169" s="208">
        <f>SUM(P170:P172)</f>
        <v>0</v>
      </c>
      <c r="Q169" s="207"/>
      <c r="R169" s="208">
        <f>SUM(R170:R172)</f>
        <v>0</v>
      </c>
      <c r="S169" s="207"/>
      <c r="T169" s="209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0" t="s">
        <v>181</v>
      </c>
      <c r="AT169" s="211" t="s">
        <v>78</v>
      </c>
      <c r="AU169" s="211" t="s">
        <v>87</v>
      </c>
      <c r="AY169" s="210" t="s">
        <v>149</v>
      </c>
      <c r="BK169" s="212">
        <f>SUM(BK170:BK172)</f>
        <v>0</v>
      </c>
    </row>
    <row r="170" s="2" customFormat="1" ht="16.5" customHeight="1">
      <c r="A170" s="35"/>
      <c r="B170" s="36"/>
      <c r="C170" s="215" t="s">
        <v>8</v>
      </c>
      <c r="D170" s="215" t="s">
        <v>151</v>
      </c>
      <c r="E170" s="216" t="s">
        <v>1405</v>
      </c>
      <c r="F170" s="217" t="s">
        <v>1406</v>
      </c>
      <c r="G170" s="218" t="s">
        <v>1049</v>
      </c>
      <c r="H170" s="219">
        <v>1</v>
      </c>
      <c r="I170" s="220"/>
      <c r="J170" s="221">
        <f>ROUND(I170*H170,2)</f>
        <v>0</v>
      </c>
      <c r="K170" s="217" t="s">
        <v>155</v>
      </c>
      <c r="L170" s="41"/>
      <c r="M170" s="222" t="s">
        <v>1</v>
      </c>
      <c r="N170" s="223" t="s">
        <v>44</v>
      </c>
      <c r="O170" s="88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6" t="s">
        <v>156</v>
      </c>
      <c r="AT170" s="226" t="s">
        <v>151</v>
      </c>
      <c r="AU170" s="226" t="s">
        <v>89</v>
      </c>
      <c r="AY170" s="14" t="s">
        <v>149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4" t="s">
        <v>87</v>
      </c>
      <c r="BK170" s="227">
        <f>ROUND(I170*H170,2)</f>
        <v>0</v>
      </c>
      <c r="BL170" s="14" t="s">
        <v>156</v>
      </c>
      <c r="BM170" s="226" t="s">
        <v>222</v>
      </c>
    </row>
    <row r="171" s="2" customFormat="1">
      <c r="A171" s="35"/>
      <c r="B171" s="36"/>
      <c r="C171" s="37"/>
      <c r="D171" s="228" t="s">
        <v>157</v>
      </c>
      <c r="E171" s="37"/>
      <c r="F171" s="229" t="s">
        <v>1406</v>
      </c>
      <c r="G171" s="37"/>
      <c r="H171" s="37"/>
      <c r="I171" s="230"/>
      <c r="J171" s="37"/>
      <c r="K171" s="37"/>
      <c r="L171" s="41"/>
      <c r="M171" s="231"/>
      <c r="N171" s="232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157</v>
      </c>
      <c r="AU171" s="14" t="s">
        <v>89</v>
      </c>
    </row>
    <row r="172" s="2" customFormat="1">
      <c r="A172" s="35"/>
      <c r="B172" s="36"/>
      <c r="C172" s="37"/>
      <c r="D172" s="233" t="s">
        <v>159</v>
      </c>
      <c r="E172" s="37"/>
      <c r="F172" s="234" t="s">
        <v>1407</v>
      </c>
      <c r="G172" s="37"/>
      <c r="H172" s="37"/>
      <c r="I172" s="230"/>
      <c r="J172" s="37"/>
      <c r="K172" s="37"/>
      <c r="L172" s="41"/>
      <c r="M172" s="231"/>
      <c r="N172" s="232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159</v>
      </c>
      <c r="AU172" s="14" t="s">
        <v>89</v>
      </c>
    </row>
    <row r="173" s="12" customFormat="1" ht="22.8" customHeight="1">
      <c r="A173" s="12"/>
      <c r="B173" s="199"/>
      <c r="C173" s="200"/>
      <c r="D173" s="201" t="s">
        <v>78</v>
      </c>
      <c r="E173" s="213" t="s">
        <v>1408</v>
      </c>
      <c r="F173" s="213" t="s">
        <v>1409</v>
      </c>
      <c r="G173" s="200"/>
      <c r="H173" s="200"/>
      <c r="I173" s="203"/>
      <c r="J173" s="214">
        <f>BK173</f>
        <v>0</v>
      </c>
      <c r="K173" s="200"/>
      <c r="L173" s="205"/>
      <c r="M173" s="206"/>
      <c r="N173" s="207"/>
      <c r="O173" s="207"/>
      <c r="P173" s="208">
        <f>SUM(P174:P176)</f>
        <v>0</v>
      </c>
      <c r="Q173" s="207"/>
      <c r="R173" s="208">
        <f>SUM(R174:R176)</f>
        <v>0</v>
      </c>
      <c r="S173" s="207"/>
      <c r="T173" s="209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181</v>
      </c>
      <c r="AT173" s="211" t="s">
        <v>78</v>
      </c>
      <c r="AU173" s="211" t="s">
        <v>87</v>
      </c>
      <c r="AY173" s="210" t="s">
        <v>149</v>
      </c>
      <c r="BK173" s="212">
        <f>SUM(BK174:BK176)</f>
        <v>0</v>
      </c>
    </row>
    <row r="174" s="2" customFormat="1" ht="16.5" customHeight="1">
      <c r="A174" s="35"/>
      <c r="B174" s="36"/>
      <c r="C174" s="215" t="s">
        <v>227</v>
      </c>
      <c r="D174" s="215" t="s">
        <v>151</v>
      </c>
      <c r="E174" s="216" t="s">
        <v>1410</v>
      </c>
      <c r="F174" s="217" t="s">
        <v>1411</v>
      </c>
      <c r="G174" s="218" t="s">
        <v>1412</v>
      </c>
      <c r="H174" s="219">
        <v>1</v>
      </c>
      <c r="I174" s="220"/>
      <c r="J174" s="221">
        <f>ROUND(I174*H174,2)</f>
        <v>0</v>
      </c>
      <c r="K174" s="217" t="s">
        <v>1</v>
      </c>
      <c r="L174" s="41"/>
      <c r="M174" s="222" t="s">
        <v>1</v>
      </c>
      <c r="N174" s="223" t="s">
        <v>44</v>
      </c>
      <c r="O174" s="88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6" t="s">
        <v>156</v>
      </c>
      <c r="AT174" s="226" t="s">
        <v>151</v>
      </c>
      <c r="AU174" s="226" t="s">
        <v>89</v>
      </c>
      <c r="AY174" s="14" t="s">
        <v>149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4" t="s">
        <v>87</v>
      </c>
      <c r="BK174" s="227">
        <f>ROUND(I174*H174,2)</f>
        <v>0</v>
      </c>
      <c r="BL174" s="14" t="s">
        <v>156</v>
      </c>
      <c r="BM174" s="226" t="s">
        <v>231</v>
      </c>
    </row>
    <row r="175" s="2" customFormat="1">
      <c r="A175" s="35"/>
      <c r="B175" s="36"/>
      <c r="C175" s="37"/>
      <c r="D175" s="228" t="s">
        <v>157</v>
      </c>
      <c r="E175" s="37"/>
      <c r="F175" s="229" t="s">
        <v>1411</v>
      </c>
      <c r="G175" s="37"/>
      <c r="H175" s="37"/>
      <c r="I175" s="230"/>
      <c r="J175" s="37"/>
      <c r="K175" s="37"/>
      <c r="L175" s="41"/>
      <c r="M175" s="231"/>
      <c r="N175" s="232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157</v>
      </c>
      <c r="AU175" s="14" t="s">
        <v>89</v>
      </c>
    </row>
    <row r="176" s="2" customFormat="1">
      <c r="A176" s="35"/>
      <c r="B176" s="36"/>
      <c r="C176" s="37"/>
      <c r="D176" s="228" t="s">
        <v>202</v>
      </c>
      <c r="E176" s="37"/>
      <c r="F176" s="235" t="s">
        <v>1413</v>
      </c>
      <c r="G176" s="37"/>
      <c r="H176" s="37"/>
      <c r="I176" s="230"/>
      <c r="J176" s="37"/>
      <c r="K176" s="37"/>
      <c r="L176" s="41"/>
      <c r="M176" s="236"/>
      <c r="N176" s="237"/>
      <c r="O176" s="238"/>
      <c r="P176" s="238"/>
      <c r="Q176" s="238"/>
      <c r="R176" s="238"/>
      <c r="S176" s="238"/>
      <c r="T176" s="23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202</v>
      </c>
      <c r="AU176" s="14" t="s">
        <v>89</v>
      </c>
    </row>
    <row r="177" s="2" customFormat="1" ht="6.96" customHeight="1">
      <c r="A177" s="35"/>
      <c r="B177" s="63"/>
      <c r="C177" s="64"/>
      <c r="D177" s="64"/>
      <c r="E177" s="64"/>
      <c r="F177" s="64"/>
      <c r="G177" s="64"/>
      <c r="H177" s="64"/>
      <c r="I177" s="64"/>
      <c r="J177" s="64"/>
      <c r="K177" s="64"/>
      <c r="L177" s="41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sheetProtection sheet="1" autoFilter="0" formatColumns="0" formatRows="0" objects="1" scenarios="1" spinCount="100000" saltValue="HssMV+s5EobQ4B6CWnsd7wbCmX5BIkufVSjBvsL0s7PgW3yK3qp61bBrUa6AagQQwU6rpvjBgdq70puHfv6cIA==" hashValue="KYxU7ti2EbBEaJtOJVGOUIwkY1/DUYCod7dc6P4OuEu3UFY+W0NruTZsFV7vkjuFAtiHmo6GWpFDxGXEe6KDZQ==" algorithmName="SHA-512" password="DDF9"/>
  <autoFilter ref="C123:K17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9" r:id="rId1" display="https://podminky.urs.cz/item/CS_URS_2023_02/953943212"/>
    <hyperlink ref="F137" r:id="rId2" display="https://podminky.urs.cz/item/CS_URS_2023_02/011114000"/>
    <hyperlink ref="F141" r:id="rId3" display="https://podminky.urs.cz/item/CS_URS_2023_02/011514000"/>
    <hyperlink ref="F146" r:id="rId4" display="https://podminky.urs.cz/item/CS_URS_2023_02/030001000"/>
    <hyperlink ref="F150" r:id="rId5" display="https://podminky.urs.cz/item/CS_URS_2023_02/032803000"/>
    <hyperlink ref="F153" r:id="rId6" display="https://podminky.urs.cz/item/CS_URS_2023_02/034103000"/>
    <hyperlink ref="F156" r:id="rId7" display="https://podminky.urs.cz/item/CS_URS_2023_02/034503000"/>
    <hyperlink ref="F159" r:id="rId8" display="https://podminky.urs.cz/item/CS_URS_2023_02/039103000"/>
    <hyperlink ref="F163" r:id="rId9" display="https://podminky.urs.cz/item/CS_URS_2023_02/043103000"/>
    <hyperlink ref="F167" r:id="rId10" display="https://podminky.urs.cz/item/CS_URS_2023_02/043134000"/>
    <hyperlink ref="F172" r:id="rId11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89</v>
      </c>
    </row>
    <row r="4" s="1" customFormat="1" ht="24.96" customHeight="1">
      <c r="B4" s="17"/>
      <c r="D4" s="135" t="s">
        <v>114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CNC centrum a Svářečská škola v SOU NOvé Strašecí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1414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2. 3. 2022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31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32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35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23.25" customHeight="1">
      <c r="A27" s="142"/>
      <c r="B27" s="143"/>
      <c r="C27" s="142"/>
      <c r="D27" s="142"/>
      <c r="E27" s="144" t="s">
        <v>38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39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41</v>
      </c>
      <c r="G32" s="35"/>
      <c r="H32" s="35"/>
      <c r="I32" s="149" t="s">
        <v>40</v>
      </c>
      <c r="J32" s="149" t="s">
        <v>42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43</v>
      </c>
      <c r="E33" s="137" t="s">
        <v>44</v>
      </c>
      <c r="F33" s="151">
        <f>ROUND((SUM(BE123:BE184)),  2)</f>
        <v>0</v>
      </c>
      <c r="G33" s="35"/>
      <c r="H33" s="35"/>
      <c r="I33" s="152">
        <v>0.20999999999999999</v>
      </c>
      <c r="J33" s="151">
        <f>ROUND(((SUM(BE123:BE184))*I33),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45</v>
      </c>
      <c r="F34" s="151">
        <f>ROUND((SUM(BF123:BF184)),  2)</f>
        <v>0</v>
      </c>
      <c r="G34" s="35"/>
      <c r="H34" s="35"/>
      <c r="I34" s="152">
        <v>0.12</v>
      </c>
      <c r="J34" s="151">
        <f>ROUND(((SUM(BF123:BF184))*I34),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46</v>
      </c>
      <c r="F35" s="151">
        <f>ROUND((SUM(BG123:BG184)),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47</v>
      </c>
      <c r="F36" s="151">
        <f>ROUND((SUM(BH123:BH184)),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48</v>
      </c>
      <c r="F37" s="151">
        <f>ROUND((SUM(BI123:BI184)),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49</v>
      </c>
      <c r="E39" s="155"/>
      <c r="F39" s="155"/>
      <c r="G39" s="156" t="s">
        <v>50</v>
      </c>
      <c r="H39" s="157" t="s">
        <v>51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CNC centrum a Svářečská škola v SOU NOvé Strašecí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04 - Zpevnění plochy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Sportovní 1135</v>
      </c>
      <c r="G89" s="37"/>
      <c r="H89" s="37"/>
      <c r="I89" s="29" t="s">
        <v>22</v>
      </c>
      <c r="J89" s="76" t="str">
        <f>IF(J12="","",J12)</f>
        <v>2. 3. 2022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54.4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>Studio PHX s.r.o.Ondříčkova 384/33, Praha 3 Žižkov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 xml:space="preserve">Ing. Jan Brožek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118</v>
      </c>
      <c r="D94" s="173"/>
      <c r="E94" s="173"/>
      <c r="F94" s="173"/>
      <c r="G94" s="173"/>
      <c r="H94" s="173"/>
      <c r="I94" s="173"/>
      <c r="J94" s="174" t="s">
        <v>119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120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76"/>
      <c r="C97" s="177"/>
      <c r="D97" s="178" t="s">
        <v>122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123</v>
      </c>
      <c r="E98" s="185"/>
      <c r="F98" s="185"/>
      <c r="G98" s="185"/>
      <c r="H98" s="185"/>
      <c r="I98" s="185"/>
      <c r="J98" s="186">
        <f>J125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328</v>
      </c>
      <c r="E99" s="185"/>
      <c r="F99" s="185"/>
      <c r="G99" s="185"/>
      <c r="H99" s="185"/>
      <c r="I99" s="185"/>
      <c r="J99" s="186">
        <f>J137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1415</v>
      </c>
      <c r="E100" s="185"/>
      <c r="F100" s="185"/>
      <c r="G100" s="185"/>
      <c r="H100" s="185"/>
      <c r="I100" s="185"/>
      <c r="J100" s="186">
        <f>J142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124</v>
      </c>
      <c r="E101" s="185"/>
      <c r="F101" s="185"/>
      <c r="G101" s="185"/>
      <c r="H101" s="185"/>
      <c r="I101" s="185"/>
      <c r="J101" s="186">
        <f>J162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125</v>
      </c>
      <c r="E102" s="185"/>
      <c r="F102" s="185"/>
      <c r="G102" s="185"/>
      <c r="H102" s="185"/>
      <c r="I102" s="185"/>
      <c r="J102" s="186">
        <f>J172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332</v>
      </c>
      <c r="E103" s="185"/>
      <c r="F103" s="185"/>
      <c r="G103" s="185"/>
      <c r="H103" s="185"/>
      <c r="I103" s="185"/>
      <c r="J103" s="186">
        <f>J181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134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71" t="str">
        <f>E7</f>
        <v>CNC centrum a Svářečská škola v SOU NOvé Strašecí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115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04 - Zpevnění plochy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>Sportovní 1135</v>
      </c>
      <c r="G117" s="37"/>
      <c r="H117" s="37"/>
      <c r="I117" s="29" t="s">
        <v>22</v>
      </c>
      <c r="J117" s="76" t="str">
        <f>IF(J12="","",J12)</f>
        <v>2. 3. 2022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54.4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29" t="s">
        <v>30</v>
      </c>
      <c r="J119" s="33" t="str">
        <f>E21</f>
        <v>Studio PHX s.r.o.Ondříčkova 384/33, Praha 3 Žižkov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IF(E18="","",E18)</f>
        <v>Vyplň údaj</v>
      </c>
      <c r="G120" s="37"/>
      <c r="H120" s="37"/>
      <c r="I120" s="29" t="s">
        <v>34</v>
      </c>
      <c r="J120" s="33" t="str">
        <f>E24</f>
        <v xml:space="preserve">Ing. Jan Brožek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88"/>
      <c r="B122" s="189"/>
      <c r="C122" s="190" t="s">
        <v>135</v>
      </c>
      <c r="D122" s="191" t="s">
        <v>64</v>
      </c>
      <c r="E122" s="191" t="s">
        <v>60</v>
      </c>
      <c r="F122" s="191" t="s">
        <v>61</v>
      </c>
      <c r="G122" s="191" t="s">
        <v>136</v>
      </c>
      <c r="H122" s="191" t="s">
        <v>137</v>
      </c>
      <c r="I122" s="191" t="s">
        <v>138</v>
      </c>
      <c r="J122" s="191" t="s">
        <v>119</v>
      </c>
      <c r="K122" s="192" t="s">
        <v>139</v>
      </c>
      <c r="L122" s="193"/>
      <c r="M122" s="97" t="s">
        <v>1</v>
      </c>
      <c r="N122" s="98" t="s">
        <v>43</v>
      </c>
      <c r="O122" s="98" t="s">
        <v>140</v>
      </c>
      <c r="P122" s="98" t="s">
        <v>141</v>
      </c>
      <c r="Q122" s="98" t="s">
        <v>142</v>
      </c>
      <c r="R122" s="98" t="s">
        <v>143</v>
      </c>
      <c r="S122" s="98" t="s">
        <v>144</v>
      </c>
      <c r="T122" s="99" t="s">
        <v>145</v>
      </c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</row>
    <row r="123" s="2" customFormat="1" ht="22.8" customHeight="1">
      <c r="A123" s="35"/>
      <c r="B123" s="36"/>
      <c r="C123" s="104" t="s">
        <v>146</v>
      </c>
      <c r="D123" s="37"/>
      <c r="E123" s="37"/>
      <c r="F123" s="37"/>
      <c r="G123" s="37"/>
      <c r="H123" s="37"/>
      <c r="I123" s="37"/>
      <c r="J123" s="194">
        <f>BK123</f>
        <v>0</v>
      </c>
      <c r="K123" s="37"/>
      <c r="L123" s="41"/>
      <c r="M123" s="100"/>
      <c r="N123" s="195"/>
      <c r="O123" s="101"/>
      <c r="P123" s="196">
        <f>P124</f>
        <v>0</v>
      </c>
      <c r="Q123" s="101"/>
      <c r="R123" s="196">
        <f>R124</f>
        <v>383.50128999999998</v>
      </c>
      <c r="S123" s="101"/>
      <c r="T123" s="197">
        <f>T124</f>
        <v>19.169999999999998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78</v>
      </c>
      <c r="AU123" s="14" t="s">
        <v>121</v>
      </c>
      <c r="BK123" s="198">
        <f>BK124</f>
        <v>0</v>
      </c>
    </row>
    <row r="124" s="12" customFormat="1" ht="25.92" customHeight="1">
      <c r="A124" s="12"/>
      <c r="B124" s="199"/>
      <c r="C124" s="200"/>
      <c r="D124" s="201" t="s">
        <v>78</v>
      </c>
      <c r="E124" s="202" t="s">
        <v>147</v>
      </c>
      <c r="F124" s="202" t="s">
        <v>148</v>
      </c>
      <c r="G124" s="200"/>
      <c r="H124" s="200"/>
      <c r="I124" s="203"/>
      <c r="J124" s="204">
        <f>BK124</f>
        <v>0</v>
      </c>
      <c r="K124" s="200"/>
      <c r="L124" s="205"/>
      <c r="M124" s="206"/>
      <c r="N124" s="207"/>
      <c r="O124" s="207"/>
      <c r="P124" s="208">
        <f>P125+P137+P142+P162+P172+P181</f>
        <v>0</v>
      </c>
      <c r="Q124" s="207"/>
      <c r="R124" s="208">
        <f>R125+R137+R142+R162+R172+R181</f>
        <v>383.50128999999998</v>
      </c>
      <c r="S124" s="207"/>
      <c r="T124" s="209">
        <f>T125+T137+T142+T162+T172+T181</f>
        <v>19.169999999999998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87</v>
      </c>
      <c r="AT124" s="211" t="s">
        <v>78</v>
      </c>
      <c r="AU124" s="211" t="s">
        <v>79</v>
      </c>
      <c r="AY124" s="210" t="s">
        <v>149</v>
      </c>
      <c r="BK124" s="212">
        <f>BK125+BK137+BK142+BK162+BK172+BK181</f>
        <v>0</v>
      </c>
    </row>
    <row r="125" s="12" customFormat="1" ht="22.8" customHeight="1">
      <c r="A125" s="12"/>
      <c r="B125" s="199"/>
      <c r="C125" s="200"/>
      <c r="D125" s="201" t="s">
        <v>78</v>
      </c>
      <c r="E125" s="213" t="s">
        <v>87</v>
      </c>
      <c r="F125" s="213" t="s">
        <v>150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SUM(P126:P136)</f>
        <v>0</v>
      </c>
      <c r="Q125" s="207"/>
      <c r="R125" s="208">
        <f>SUM(R126:R136)</f>
        <v>0</v>
      </c>
      <c r="S125" s="207"/>
      <c r="T125" s="209">
        <f>SUM(T126:T136)</f>
        <v>19.169999999999998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87</v>
      </c>
      <c r="AT125" s="211" t="s">
        <v>78</v>
      </c>
      <c r="AU125" s="211" t="s">
        <v>87</v>
      </c>
      <c r="AY125" s="210" t="s">
        <v>149</v>
      </c>
      <c r="BK125" s="212">
        <f>SUM(BK126:BK136)</f>
        <v>0</v>
      </c>
    </row>
    <row r="126" s="2" customFormat="1" ht="24.15" customHeight="1">
      <c r="A126" s="35"/>
      <c r="B126" s="36"/>
      <c r="C126" s="215" t="s">
        <v>87</v>
      </c>
      <c r="D126" s="215" t="s">
        <v>151</v>
      </c>
      <c r="E126" s="216" t="s">
        <v>1416</v>
      </c>
      <c r="F126" s="217" t="s">
        <v>1417</v>
      </c>
      <c r="G126" s="218" t="s">
        <v>166</v>
      </c>
      <c r="H126" s="219">
        <v>693</v>
      </c>
      <c r="I126" s="220"/>
      <c r="J126" s="221">
        <f>ROUND(I126*H126,2)</f>
        <v>0</v>
      </c>
      <c r="K126" s="217" t="s">
        <v>155</v>
      </c>
      <c r="L126" s="41"/>
      <c r="M126" s="222" t="s">
        <v>1</v>
      </c>
      <c r="N126" s="223" t="s">
        <v>44</v>
      </c>
      <c r="O126" s="88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6" t="s">
        <v>156</v>
      </c>
      <c r="AT126" s="226" t="s">
        <v>151</v>
      </c>
      <c r="AU126" s="226" t="s">
        <v>89</v>
      </c>
      <c r="AY126" s="14" t="s">
        <v>149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4" t="s">
        <v>87</v>
      </c>
      <c r="BK126" s="227">
        <f>ROUND(I126*H126,2)</f>
        <v>0</v>
      </c>
      <c r="BL126" s="14" t="s">
        <v>156</v>
      </c>
      <c r="BM126" s="226" t="s">
        <v>89</v>
      </c>
    </row>
    <row r="127" s="2" customFormat="1">
      <c r="A127" s="35"/>
      <c r="B127" s="36"/>
      <c r="C127" s="37"/>
      <c r="D127" s="228" t="s">
        <v>157</v>
      </c>
      <c r="E127" s="37"/>
      <c r="F127" s="229" t="s">
        <v>1418</v>
      </c>
      <c r="G127" s="37"/>
      <c r="H127" s="37"/>
      <c r="I127" s="230"/>
      <c r="J127" s="37"/>
      <c r="K127" s="37"/>
      <c r="L127" s="41"/>
      <c r="M127" s="231"/>
      <c r="N127" s="232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157</v>
      </c>
      <c r="AU127" s="14" t="s">
        <v>89</v>
      </c>
    </row>
    <row r="128" s="2" customFormat="1">
      <c r="A128" s="35"/>
      <c r="B128" s="36"/>
      <c r="C128" s="37"/>
      <c r="D128" s="233" t="s">
        <v>159</v>
      </c>
      <c r="E128" s="37"/>
      <c r="F128" s="234" t="s">
        <v>1419</v>
      </c>
      <c r="G128" s="37"/>
      <c r="H128" s="37"/>
      <c r="I128" s="230"/>
      <c r="J128" s="37"/>
      <c r="K128" s="37"/>
      <c r="L128" s="41"/>
      <c r="M128" s="231"/>
      <c r="N128" s="232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159</v>
      </c>
      <c r="AU128" s="14" t="s">
        <v>89</v>
      </c>
    </row>
    <row r="129" s="2" customFormat="1" ht="16.5" customHeight="1">
      <c r="A129" s="35"/>
      <c r="B129" s="36"/>
      <c r="C129" s="215" t="s">
        <v>89</v>
      </c>
      <c r="D129" s="215" t="s">
        <v>151</v>
      </c>
      <c r="E129" s="216" t="s">
        <v>1420</v>
      </c>
      <c r="F129" s="217" t="s">
        <v>1421</v>
      </c>
      <c r="G129" s="218" t="s">
        <v>166</v>
      </c>
      <c r="H129" s="219">
        <v>54</v>
      </c>
      <c r="I129" s="220"/>
      <c r="J129" s="221">
        <f>ROUND(I129*H129,2)</f>
        <v>0</v>
      </c>
      <c r="K129" s="217" t="s">
        <v>155</v>
      </c>
      <c r="L129" s="41"/>
      <c r="M129" s="222" t="s">
        <v>1</v>
      </c>
      <c r="N129" s="223" t="s">
        <v>44</v>
      </c>
      <c r="O129" s="88"/>
      <c r="P129" s="224">
        <f>O129*H129</f>
        <v>0</v>
      </c>
      <c r="Q129" s="224">
        <v>0</v>
      </c>
      <c r="R129" s="224">
        <f>Q129*H129</f>
        <v>0</v>
      </c>
      <c r="S129" s="224">
        <v>0.35499999999999998</v>
      </c>
      <c r="T129" s="225">
        <f>S129*H129</f>
        <v>19.169999999999998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6" t="s">
        <v>156</v>
      </c>
      <c r="AT129" s="226" t="s">
        <v>151</v>
      </c>
      <c r="AU129" s="226" t="s">
        <v>89</v>
      </c>
      <c r="AY129" s="14" t="s">
        <v>149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4" t="s">
        <v>87</v>
      </c>
      <c r="BK129" s="227">
        <f>ROUND(I129*H129,2)</f>
        <v>0</v>
      </c>
      <c r="BL129" s="14" t="s">
        <v>156</v>
      </c>
      <c r="BM129" s="226" t="s">
        <v>156</v>
      </c>
    </row>
    <row r="130" s="2" customFormat="1">
      <c r="A130" s="35"/>
      <c r="B130" s="36"/>
      <c r="C130" s="37"/>
      <c r="D130" s="228" t="s">
        <v>157</v>
      </c>
      <c r="E130" s="37"/>
      <c r="F130" s="229" t="s">
        <v>1422</v>
      </c>
      <c r="G130" s="37"/>
      <c r="H130" s="37"/>
      <c r="I130" s="230"/>
      <c r="J130" s="37"/>
      <c r="K130" s="37"/>
      <c r="L130" s="41"/>
      <c r="M130" s="231"/>
      <c r="N130" s="232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157</v>
      </c>
      <c r="AU130" s="14" t="s">
        <v>89</v>
      </c>
    </row>
    <row r="131" s="2" customFormat="1">
      <c r="A131" s="35"/>
      <c r="B131" s="36"/>
      <c r="C131" s="37"/>
      <c r="D131" s="233" t="s">
        <v>159</v>
      </c>
      <c r="E131" s="37"/>
      <c r="F131" s="234" t="s">
        <v>1423</v>
      </c>
      <c r="G131" s="37"/>
      <c r="H131" s="37"/>
      <c r="I131" s="230"/>
      <c r="J131" s="37"/>
      <c r="K131" s="37"/>
      <c r="L131" s="41"/>
      <c r="M131" s="231"/>
      <c r="N131" s="232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159</v>
      </c>
      <c r="AU131" s="14" t="s">
        <v>89</v>
      </c>
    </row>
    <row r="132" s="2" customFormat="1">
      <c r="A132" s="35"/>
      <c r="B132" s="36"/>
      <c r="C132" s="37"/>
      <c r="D132" s="228" t="s">
        <v>202</v>
      </c>
      <c r="E132" s="37"/>
      <c r="F132" s="235" t="s">
        <v>1424</v>
      </c>
      <c r="G132" s="37"/>
      <c r="H132" s="37"/>
      <c r="I132" s="230"/>
      <c r="J132" s="37"/>
      <c r="K132" s="37"/>
      <c r="L132" s="41"/>
      <c r="M132" s="231"/>
      <c r="N132" s="232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202</v>
      </c>
      <c r="AU132" s="14" t="s">
        <v>89</v>
      </c>
    </row>
    <row r="133" s="2" customFormat="1" ht="33" customHeight="1">
      <c r="A133" s="35"/>
      <c r="B133" s="36"/>
      <c r="C133" s="215" t="s">
        <v>356</v>
      </c>
      <c r="D133" s="215" t="s">
        <v>151</v>
      </c>
      <c r="E133" s="216" t="s">
        <v>1425</v>
      </c>
      <c r="F133" s="217" t="s">
        <v>1426</v>
      </c>
      <c r="G133" s="218" t="s">
        <v>154</v>
      </c>
      <c r="H133" s="219">
        <v>253.97999999999999</v>
      </c>
      <c r="I133" s="220"/>
      <c r="J133" s="221">
        <f>ROUND(I133*H133,2)</f>
        <v>0</v>
      </c>
      <c r="K133" s="217" t="s">
        <v>155</v>
      </c>
      <c r="L133" s="41"/>
      <c r="M133" s="222" t="s">
        <v>1</v>
      </c>
      <c r="N133" s="223" t="s">
        <v>44</v>
      </c>
      <c r="O133" s="88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6" t="s">
        <v>156</v>
      </c>
      <c r="AT133" s="226" t="s">
        <v>151</v>
      </c>
      <c r="AU133" s="226" t="s">
        <v>89</v>
      </c>
      <c r="AY133" s="14" t="s">
        <v>149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4" t="s">
        <v>87</v>
      </c>
      <c r="BK133" s="227">
        <f>ROUND(I133*H133,2)</f>
        <v>0</v>
      </c>
      <c r="BL133" s="14" t="s">
        <v>156</v>
      </c>
      <c r="BM133" s="226" t="s">
        <v>172</v>
      </c>
    </row>
    <row r="134" s="2" customFormat="1">
      <c r="A134" s="35"/>
      <c r="B134" s="36"/>
      <c r="C134" s="37"/>
      <c r="D134" s="228" t="s">
        <v>157</v>
      </c>
      <c r="E134" s="37"/>
      <c r="F134" s="229" t="s">
        <v>1427</v>
      </c>
      <c r="G134" s="37"/>
      <c r="H134" s="37"/>
      <c r="I134" s="230"/>
      <c r="J134" s="37"/>
      <c r="K134" s="37"/>
      <c r="L134" s="41"/>
      <c r="M134" s="231"/>
      <c r="N134" s="232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157</v>
      </c>
      <c r="AU134" s="14" t="s">
        <v>89</v>
      </c>
    </row>
    <row r="135" s="2" customFormat="1">
      <c r="A135" s="35"/>
      <c r="B135" s="36"/>
      <c r="C135" s="37"/>
      <c r="D135" s="233" t="s">
        <v>159</v>
      </c>
      <c r="E135" s="37"/>
      <c r="F135" s="234" t="s">
        <v>1428</v>
      </c>
      <c r="G135" s="37"/>
      <c r="H135" s="37"/>
      <c r="I135" s="230"/>
      <c r="J135" s="37"/>
      <c r="K135" s="37"/>
      <c r="L135" s="41"/>
      <c r="M135" s="231"/>
      <c r="N135" s="232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159</v>
      </c>
      <c r="AU135" s="14" t="s">
        <v>89</v>
      </c>
    </row>
    <row r="136" s="2" customFormat="1">
      <c r="A136" s="35"/>
      <c r="B136" s="36"/>
      <c r="C136" s="37"/>
      <c r="D136" s="228" t="s">
        <v>202</v>
      </c>
      <c r="E136" s="37"/>
      <c r="F136" s="235" t="s">
        <v>1429</v>
      </c>
      <c r="G136" s="37"/>
      <c r="H136" s="37"/>
      <c r="I136" s="230"/>
      <c r="J136" s="37"/>
      <c r="K136" s="37"/>
      <c r="L136" s="41"/>
      <c r="M136" s="231"/>
      <c r="N136" s="232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202</v>
      </c>
      <c r="AU136" s="14" t="s">
        <v>89</v>
      </c>
    </row>
    <row r="137" s="12" customFormat="1" ht="22.8" customHeight="1">
      <c r="A137" s="12"/>
      <c r="B137" s="199"/>
      <c r="C137" s="200"/>
      <c r="D137" s="201" t="s">
        <v>78</v>
      </c>
      <c r="E137" s="213" t="s">
        <v>89</v>
      </c>
      <c r="F137" s="213" t="s">
        <v>377</v>
      </c>
      <c r="G137" s="200"/>
      <c r="H137" s="200"/>
      <c r="I137" s="203"/>
      <c r="J137" s="214">
        <f>BK137</f>
        <v>0</v>
      </c>
      <c r="K137" s="200"/>
      <c r="L137" s="205"/>
      <c r="M137" s="206"/>
      <c r="N137" s="207"/>
      <c r="O137" s="207"/>
      <c r="P137" s="208">
        <f>SUM(P138:P141)</f>
        <v>0</v>
      </c>
      <c r="Q137" s="207"/>
      <c r="R137" s="208">
        <f>SUM(R138:R141)</f>
        <v>12.931200000000001</v>
      </c>
      <c r="S137" s="207"/>
      <c r="T137" s="20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87</v>
      </c>
      <c r="AT137" s="211" t="s">
        <v>78</v>
      </c>
      <c r="AU137" s="211" t="s">
        <v>87</v>
      </c>
      <c r="AY137" s="210" t="s">
        <v>149</v>
      </c>
      <c r="BK137" s="212">
        <f>SUM(BK138:BK141)</f>
        <v>0</v>
      </c>
    </row>
    <row r="138" s="2" customFormat="1" ht="37.8" customHeight="1">
      <c r="A138" s="35"/>
      <c r="B138" s="36"/>
      <c r="C138" s="215" t="s">
        <v>156</v>
      </c>
      <c r="D138" s="215" t="s">
        <v>151</v>
      </c>
      <c r="E138" s="216" t="s">
        <v>1430</v>
      </c>
      <c r="F138" s="217" t="s">
        <v>1431</v>
      </c>
      <c r="G138" s="218" t="s">
        <v>264</v>
      </c>
      <c r="H138" s="219">
        <v>45</v>
      </c>
      <c r="I138" s="220"/>
      <c r="J138" s="221">
        <f>ROUND(I138*H138,2)</f>
        <v>0</v>
      </c>
      <c r="K138" s="217" t="s">
        <v>155</v>
      </c>
      <c r="L138" s="41"/>
      <c r="M138" s="222" t="s">
        <v>1</v>
      </c>
      <c r="N138" s="223" t="s">
        <v>44</v>
      </c>
      <c r="O138" s="88"/>
      <c r="P138" s="224">
        <f>O138*H138</f>
        <v>0</v>
      </c>
      <c r="Q138" s="224">
        <v>0.28736</v>
      </c>
      <c r="R138" s="224">
        <f>Q138*H138</f>
        <v>12.931200000000001</v>
      </c>
      <c r="S138" s="224">
        <v>0</v>
      </c>
      <c r="T138" s="22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6" t="s">
        <v>156</v>
      </c>
      <c r="AT138" s="226" t="s">
        <v>151</v>
      </c>
      <c r="AU138" s="226" t="s">
        <v>89</v>
      </c>
      <c r="AY138" s="14" t="s">
        <v>149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4" t="s">
        <v>87</v>
      </c>
      <c r="BK138" s="227">
        <f>ROUND(I138*H138,2)</f>
        <v>0</v>
      </c>
      <c r="BL138" s="14" t="s">
        <v>156</v>
      </c>
      <c r="BM138" s="226" t="s">
        <v>178</v>
      </c>
    </row>
    <row r="139" s="2" customFormat="1">
      <c r="A139" s="35"/>
      <c r="B139" s="36"/>
      <c r="C139" s="37"/>
      <c r="D139" s="228" t="s">
        <v>157</v>
      </c>
      <c r="E139" s="37"/>
      <c r="F139" s="229" t="s">
        <v>1432</v>
      </c>
      <c r="G139" s="37"/>
      <c r="H139" s="37"/>
      <c r="I139" s="230"/>
      <c r="J139" s="37"/>
      <c r="K139" s="37"/>
      <c r="L139" s="41"/>
      <c r="M139" s="231"/>
      <c r="N139" s="232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157</v>
      </c>
      <c r="AU139" s="14" t="s">
        <v>89</v>
      </c>
    </row>
    <row r="140" s="2" customFormat="1">
      <c r="A140" s="35"/>
      <c r="B140" s="36"/>
      <c r="C140" s="37"/>
      <c r="D140" s="233" t="s">
        <v>159</v>
      </c>
      <c r="E140" s="37"/>
      <c r="F140" s="234" t="s">
        <v>1433</v>
      </c>
      <c r="G140" s="37"/>
      <c r="H140" s="37"/>
      <c r="I140" s="230"/>
      <c r="J140" s="37"/>
      <c r="K140" s="37"/>
      <c r="L140" s="41"/>
      <c r="M140" s="231"/>
      <c r="N140" s="232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159</v>
      </c>
      <c r="AU140" s="14" t="s">
        <v>89</v>
      </c>
    </row>
    <row r="141" s="2" customFormat="1">
      <c r="A141" s="35"/>
      <c r="B141" s="36"/>
      <c r="C141" s="37"/>
      <c r="D141" s="228" t="s">
        <v>202</v>
      </c>
      <c r="E141" s="37"/>
      <c r="F141" s="235" t="s">
        <v>1434</v>
      </c>
      <c r="G141" s="37"/>
      <c r="H141" s="37"/>
      <c r="I141" s="230"/>
      <c r="J141" s="37"/>
      <c r="K141" s="37"/>
      <c r="L141" s="41"/>
      <c r="M141" s="231"/>
      <c r="N141" s="232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202</v>
      </c>
      <c r="AU141" s="14" t="s">
        <v>89</v>
      </c>
    </row>
    <row r="142" s="12" customFormat="1" ht="22.8" customHeight="1">
      <c r="A142" s="12"/>
      <c r="B142" s="199"/>
      <c r="C142" s="200"/>
      <c r="D142" s="201" t="s">
        <v>78</v>
      </c>
      <c r="E142" s="213" t="s">
        <v>181</v>
      </c>
      <c r="F142" s="213" t="s">
        <v>1435</v>
      </c>
      <c r="G142" s="200"/>
      <c r="H142" s="200"/>
      <c r="I142" s="203"/>
      <c r="J142" s="214">
        <f>BK142</f>
        <v>0</v>
      </c>
      <c r="K142" s="200"/>
      <c r="L142" s="205"/>
      <c r="M142" s="206"/>
      <c r="N142" s="207"/>
      <c r="O142" s="207"/>
      <c r="P142" s="208">
        <f>SUM(P143:P161)</f>
        <v>0</v>
      </c>
      <c r="Q142" s="207"/>
      <c r="R142" s="208">
        <f>SUM(R143:R161)</f>
        <v>370.56468999999998</v>
      </c>
      <c r="S142" s="207"/>
      <c r="T142" s="209">
        <f>SUM(T143:T161)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87</v>
      </c>
      <c r="AT142" s="211" t="s">
        <v>78</v>
      </c>
      <c r="AU142" s="211" t="s">
        <v>87</v>
      </c>
      <c r="AY142" s="210" t="s">
        <v>149</v>
      </c>
      <c r="BK142" s="212">
        <f>SUM(BK143:BK161)</f>
        <v>0</v>
      </c>
    </row>
    <row r="143" s="2" customFormat="1" ht="37.8" customHeight="1">
      <c r="A143" s="35"/>
      <c r="B143" s="36"/>
      <c r="C143" s="215" t="s">
        <v>181</v>
      </c>
      <c r="D143" s="215" t="s">
        <v>151</v>
      </c>
      <c r="E143" s="216" t="s">
        <v>1436</v>
      </c>
      <c r="F143" s="217" t="s">
        <v>1437</v>
      </c>
      <c r="G143" s="218" t="s">
        <v>166</v>
      </c>
      <c r="H143" s="219">
        <v>747</v>
      </c>
      <c r="I143" s="220"/>
      <c r="J143" s="221">
        <f>ROUND(I143*H143,2)</f>
        <v>0</v>
      </c>
      <c r="K143" s="217" t="s">
        <v>155</v>
      </c>
      <c r="L143" s="41"/>
      <c r="M143" s="222" t="s">
        <v>1</v>
      </c>
      <c r="N143" s="223" t="s">
        <v>44</v>
      </c>
      <c r="O143" s="88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6" t="s">
        <v>156</v>
      </c>
      <c r="AT143" s="226" t="s">
        <v>151</v>
      </c>
      <c r="AU143" s="226" t="s">
        <v>89</v>
      </c>
      <c r="AY143" s="14" t="s">
        <v>149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4" t="s">
        <v>87</v>
      </c>
      <c r="BK143" s="227">
        <f>ROUND(I143*H143,2)</f>
        <v>0</v>
      </c>
      <c r="BL143" s="14" t="s">
        <v>156</v>
      </c>
      <c r="BM143" s="226" t="s">
        <v>184</v>
      </c>
    </row>
    <row r="144" s="2" customFormat="1">
      <c r="A144" s="35"/>
      <c r="B144" s="36"/>
      <c r="C144" s="37"/>
      <c r="D144" s="228" t="s">
        <v>157</v>
      </c>
      <c r="E144" s="37"/>
      <c r="F144" s="229" t="s">
        <v>1438</v>
      </c>
      <c r="G144" s="37"/>
      <c r="H144" s="37"/>
      <c r="I144" s="230"/>
      <c r="J144" s="37"/>
      <c r="K144" s="37"/>
      <c r="L144" s="41"/>
      <c r="M144" s="231"/>
      <c r="N144" s="232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157</v>
      </c>
      <c r="AU144" s="14" t="s">
        <v>89</v>
      </c>
    </row>
    <row r="145" s="2" customFormat="1">
      <c r="A145" s="35"/>
      <c r="B145" s="36"/>
      <c r="C145" s="37"/>
      <c r="D145" s="233" t="s">
        <v>159</v>
      </c>
      <c r="E145" s="37"/>
      <c r="F145" s="234" t="s">
        <v>1439</v>
      </c>
      <c r="G145" s="37"/>
      <c r="H145" s="37"/>
      <c r="I145" s="230"/>
      <c r="J145" s="37"/>
      <c r="K145" s="37"/>
      <c r="L145" s="41"/>
      <c r="M145" s="231"/>
      <c r="N145" s="232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159</v>
      </c>
      <c r="AU145" s="14" t="s">
        <v>89</v>
      </c>
    </row>
    <row r="146" s="2" customFormat="1" ht="16.5" customHeight="1">
      <c r="A146" s="35"/>
      <c r="B146" s="36"/>
      <c r="C146" s="240" t="s">
        <v>172</v>
      </c>
      <c r="D146" s="240" t="s">
        <v>525</v>
      </c>
      <c r="E146" s="241" t="s">
        <v>1440</v>
      </c>
      <c r="F146" s="242" t="s">
        <v>1441</v>
      </c>
      <c r="G146" s="243" t="s">
        <v>230</v>
      </c>
      <c r="H146" s="244">
        <v>2.0920000000000001</v>
      </c>
      <c r="I146" s="245"/>
      <c r="J146" s="246">
        <f>ROUND(I146*H146,2)</f>
        <v>0</v>
      </c>
      <c r="K146" s="242" t="s">
        <v>528</v>
      </c>
      <c r="L146" s="247"/>
      <c r="M146" s="248" t="s">
        <v>1</v>
      </c>
      <c r="N146" s="249" t="s">
        <v>44</v>
      </c>
      <c r="O146" s="88"/>
      <c r="P146" s="224">
        <f>O146*H146</f>
        <v>0</v>
      </c>
      <c r="Q146" s="224">
        <v>1</v>
      </c>
      <c r="R146" s="224">
        <f>Q146*H146</f>
        <v>2.0920000000000001</v>
      </c>
      <c r="S146" s="224">
        <v>0</v>
      </c>
      <c r="T146" s="22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6" t="s">
        <v>178</v>
      </c>
      <c r="AT146" s="226" t="s">
        <v>525</v>
      </c>
      <c r="AU146" s="226" t="s">
        <v>89</v>
      </c>
      <c r="AY146" s="14" t="s">
        <v>149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4" t="s">
        <v>87</v>
      </c>
      <c r="BK146" s="227">
        <f>ROUND(I146*H146,2)</f>
        <v>0</v>
      </c>
      <c r="BL146" s="14" t="s">
        <v>156</v>
      </c>
      <c r="BM146" s="226" t="s">
        <v>8</v>
      </c>
    </row>
    <row r="147" s="2" customFormat="1">
      <c r="A147" s="35"/>
      <c r="B147" s="36"/>
      <c r="C147" s="37"/>
      <c r="D147" s="228" t="s">
        <v>157</v>
      </c>
      <c r="E147" s="37"/>
      <c r="F147" s="229" t="s">
        <v>1441</v>
      </c>
      <c r="G147" s="37"/>
      <c r="H147" s="37"/>
      <c r="I147" s="230"/>
      <c r="J147" s="37"/>
      <c r="K147" s="37"/>
      <c r="L147" s="41"/>
      <c r="M147" s="231"/>
      <c r="N147" s="232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157</v>
      </c>
      <c r="AU147" s="14" t="s">
        <v>89</v>
      </c>
    </row>
    <row r="148" s="2" customFormat="1" ht="16.5" customHeight="1">
      <c r="A148" s="35"/>
      <c r="B148" s="36"/>
      <c r="C148" s="215" t="s">
        <v>191</v>
      </c>
      <c r="D148" s="215" t="s">
        <v>151</v>
      </c>
      <c r="E148" s="216" t="s">
        <v>1442</v>
      </c>
      <c r="F148" s="217" t="s">
        <v>1443</v>
      </c>
      <c r="G148" s="218" t="s">
        <v>166</v>
      </c>
      <c r="H148" s="219">
        <v>747</v>
      </c>
      <c r="I148" s="220"/>
      <c r="J148" s="221">
        <f>ROUND(I148*H148,2)</f>
        <v>0</v>
      </c>
      <c r="K148" s="217" t="s">
        <v>155</v>
      </c>
      <c r="L148" s="41"/>
      <c r="M148" s="222" t="s">
        <v>1</v>
      </c>
      <c r="N148" s="223" t="s">
        <v>44</v>
      </c>
      <c r="O148" s="88"/>
      <c r="P148" s="224">
        <f>O148*H148</f>
        <v>0</v>
      </c>
      <c r="Q148" s="224">
        <v>0.48574000000000001</v>
      </c>
      <c r="R148" s="224">
        <f>Q148*H148</f>
        <v>362.84778</v>
      </c>
      <c r="S148" s="224">
        <v>0</v>
      </c>
      <c r="T148" s="22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6" t="s">
        <v>156</v>
      </c>
      <c r="AT148" s="226" t="s">
        <v>151</v>
      </c>
      <c r="AU148" s="226" t="s">
        <v>89</v>
      </c>
      <c r="AY148" s="14" t="s">
        <v>149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4" t="s">
        <v>87</v>
      </c>
      <c r="BK148" s="227">
        <f>ROUND(I148*H148,2)</f>
        <v>0</v>
      </c>
      <c r="BL148" s="14" t="s">
        <v>156</v>
      </c>
      <c r="BM148" s="226" t="s">
        <v>194</v>
      </c>
    </row>
    <row r="149" s="2" customFormat="1">
      <c r="A149" s="35"/>
      <c r="B149" s="36"/>
      <c r="C149" s="37"/>
      <c r="D149" s="228" t="s">
        <v>157</v>
      </c>
      <c r="E149" s="37"/>
      <c r="F149" s="229" t="s">
        <v>1444</v>
      </c>
      <c r="G149" s="37"/>
      <c r="H149" s="37"/>
      <c r="I149" s="230"/>
      <c r="J149" s="37"/>
      <c r="K149" s="37"/>
      <c r="L149" s="41"/>
      <c r="M149" s="231"/>
      <c r="N149" s="232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157</v>
      </c>
      <c r="AU149" s="14" t="s">
        <v>89</v>
      </c>
    </row>
    <row r="150" s="2" customFormat="1">
      <c r="A150" s="35"/>
      <c r="B150" s="36"/>
      <c r="C150" s="37"/>
      <c r="D150" s="233" t="s">
        <v>159</v>
      </c>
      <c r="E150" s="37"/>
      <c r="F150" s="234" t="s">
        <v>1445</v>
      </c>
      <c r="G150" s="37"/>
      <c r="H150" s="37"/>
      <c r="I150" s="230"/>
      <c r="J150" s="37"/>
      <c r="K150" s="37"/>
      <c r="L150" s="41"/>
      <c r="M150" s="231"/>
      <c r="N150" s="232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159</v>
      </c>
      <c r="AU150" s="14" t="s">
        <v>89</v>
      </c>
    </row>
    <row r="151" s="2" customFormat="1" ht="24.15" customHeight="1">
      <c r="A151" s="35"/>
      <c r="B151" s="36"/>
      <c r="C151" s="215" t="s">
        <v>178</v>
      </c>
      <c r="D151" s="215" t="s">
        <v>151</v>
      </c>
      <c r="E151" s="216" t="s">
        <v>1446</v>
      </c>
      <c r="F151" s="217" t="s">
        <v>1447</v>
      </c>
      <c r="G151" s="218" t="s">
        <v>166</v>
      </c>
      <c r="H151" s="219">
        <v>747</v>
      </c>
      <c r="I151" s="220"/>
      <c r="J151" s="221">
        <f>ROUND(I151*H151,2)</f>
        <v>0</v>
      </c>
      <c r="K151" s="217" t="s">
        <v>155</v>
      </c>
      <c r="L151" s="41"/>
      <c r="M151" s="222" t="s">
        <v>1</v>
      </c>
      <c r="N151" s="223" t="s">
        <v>44</v>
      </c>
      <c r="O151" s="88"/>
      <c r="P151" s="224">
        <f>O151*H151</f>
        <v>0</v>
      </c>
      <c r="Q151" s="224">
        <v>0.0070200000000000002</v>
      </c>
      <c r="R151" s="224">
        <f>Q151*H151</f>
        <v>5.2439400000000003</v>
      </c>
      <c r="S151" s="224">
        <v>0</v>
      </c>
      <c r="T151" s="22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6" t="s">
        <v>156</v>
      </c>
      <c r="AT151" s="226" t="s">
        <v>151</v>
      </c>
      <c r="AU151" s="226" t="s">
        <v>89</v>
      </c>
      <c r="AY151" s="14" t="s">
        <v>149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4" t="s">
        <v>87</v>
      </c>
      <c r="BK151" s="227">
        <f>ROUND(I151*H151,2)</f>
        <v>0</v>
      </c>
      <c r="BL151" s="14" t="s">
        <v>156</v>
      </c>
      <c r="BM151" s="226" t="s">
        <v>199</v>
      </c>
    </row>
    <row r="152" s="2" customFormat="1">
      <c r="A152" s="35"/>
      <c r="B152" s="36"/>
      <c r="C152" s="37"/>
      <c r="D152" s="228" t="s">
        <v>157</v>
      </c>
      <c r="E152" s="37"/>
      <c r="F152" s="229" t="s">
        <v>1448</v>
      </c>
      <c r="G152" s="37"/>
      <c r="H152" s="37"/>
      <c r="I152" s="230"/>
      <c r="J152" s="37"/>
      <c r="K152" s="37"/>
      <c r="L152" s="41"/>
      <c r="M152" s="231"/>
      <c r="N152" s="232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157</v>
      </c>
      <c r="AU152" s="14" t="s">
        <v>89</v>
      </c>
    </row>
    <row r="153" s="2" customFormat="1">
      <c r="A153" s="35"/>
      <c r="B153" s="36"/>
      <c r="C153" s="37"/>
      <c r="D153" s="233" t="s">
        <v>159</v>
      </c>
      <c r="E153" s="37"/>
      <c r="F153" s="234" t="s">
        <v>1449</v>
      </c>
      <c r="G153" s="37"/>
      <c r="H153" s="37"/>
      <c r="I153" s="230"/>
      <c r="J153" s="37"/>
      <c r="K153" s="37"/>
      <c r="L153" s="41"/>
      <c r="M153" s="231"/>
      <c r="N153" s="232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159</v>
      </c>
      <c r="AU153" s="14" t="s">
        <v>89</v>
      </c>
    </row>
    <row r="154" s="2" customFormat="1" ht="24.15" customHeight="1">
      <c r="A154" s="35"/>
      <c r="B154" s="36"/>
      <c r="C154" s="215" t="s">
        <v>161</v>
      </c>
      <c r="D154" s="215" t="s">
        <v>151</v>
      </c>
      <c r="E154" s="216" t="s">
        <v>1450</v>
      </c>
      <c r="F154" s="217" t="s">
        <v>1451</v>
      </c>
      <c r="G154" s="218" t="s">
        <v>166</v>
      </c>
      <c r="H154" s="219">
        <v>747</v>
      </c>
      <c r="I154" s="220"/>
      <c r="J154" s="221">
        <f>ROUND(I154*H154,2)</f>
        <v>0</v>
      </c>
      <c r="K154" s="217" t="s">
        <v>155</v>
      </c>
      <c r="L154" s="41"/>
      <c r="M154" s="222" t="s">
        <v>1</v>
      </c>
      <c r="N154" s="223" t="s">
        <v>44</v>
      </c>
      <c r="O154" s="88"/>
      <c r="P154" s="224">
        <f>O154*H154</f>
        <v>0</v>
      </c>
      <c r="Q154" s="224">
        <v>0.00051000000000000004</v>
      </c>
      <c r="R154" s="224">
        <f>Q154*H154</f>
        <v>0.38097000000000003</v>
      </c>
      <c r="S154" s="224">
        <v>0</v>
      </c>
      <c r="T154" s="22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6" t="s">
        <v>156</v>
      </c>
      <c r="AT154" s="226" t="s">
        <v>151</v>
      </c>
      <c r="AU154" s="226" t="s">
        <v>89</v>
      </c>
      <c r="AY154" s="14" t="s">
        <v>149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4" t="s">
        <v>87</v>
      </c>
      <c r="BK154" s="227">
        <f>ROUND(I154*H154,2)</f>
        <v>0</v>
      </c>
      <c r="BL154" s="14" t="s">
        <v>156</v>
      </c>
      <c r="BM154" s="226" t="s">
        <v>206</v>
      </c>
    </row>
    <row r="155" s="2" customFormat="1">
      <c r="A155" s="35"/>
      <c r="B155" s="36"/>
      <c r="C155" s="37"/>
      <c r="D155" s="228" t="s">
        <v>157</v>
      </c>
      <c r="E155" s="37"/>
      <c r="F155" s="229" t="s">
        <v>1452</v>
      </c>
      <c r="G155" s="37"/>
      <c r="H155" s="37"/>
      <c r="I155" s="230"/>
      <c r="J155" s="37"/>
      <c r="K155" s="37"/>
      <c r="L155" s="41"/>
      <c r="M155" s="231"/>
      <c r="N155" s="232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157</v>
      </c>
      <c r="AU155" s="14" t="s">
        <v>89</v>
      </c>
    </row>
    <row r="156" s="2" customFormat="1">
      <c r="A156" s="35"/>
      <c r="B156" s="36"/>
      <c r="C156" s="37"/>
      <c r="D156" s="233" t="s">
        <v>159</v>
      </c>
      <c r="E156" s="37"/>
      <c r="F156" s="234" t="s">
        <v>1453</v>
      </c>
      <c r="G156" s="37"/>
      <c r="H156" s="37"/>
      <c r="I156" s="230"/>
      <c r="J156" s="37"/>
      <c r="K156" s="37"/>
      <c r="L156" s="41"/>
      <c r="M156" s="231"/>
      <c r="N156" s="232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159</v>
      </c>
      <c r="AU156" s="14" t="s">
        <v>89</v>
      </c>
    </row>
    <row r="157" s="2" customFormat="1" ht="33" customHeight="1">
      <c r="A157" s="35"/>
      <c r="B157" s="36"/>
      <c r="C157" s="215" t="s">
        <v>184</v>
      </c>
      <c r="D157" s="215" t="s">
        <v>151</v>
      </c>
      <c r="E157" s="216" t="s">
        <v>1454</v>
      </c>
      <c r="F157" s="217" t="s">
        <v>1455</v>
      </c>
      <c r="G157" s="218" t="s">
        <v>166</v>
      </c>
      <c r="H157" s="219">
        <v>747</v>
      </c>
      <c r="I157" s="220"/>
      <c r="J157" s="221">
        <f>ROUND(I157*H157,2)</f>
        <v>0</v>
      </c>
      <c r="K157" s="217" t="s">
        <v>155</v>
      </c>
      <c r="L157" s="41"/>
      <c r="M157" s="222" t="s">
        <v>1</v>
      </c>
      <c r="N157" s="223" t="s">
        <v>44</v>
      </c>
      <c r="O157" s="88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6" t="s">
        <v>156</v>
      </c>
      <c r="AT157" s="226" t="s">
        <v>151</v>
      </c>
      <c r="AU157" s="226" t="s">
        <v>89</v>
      </c>
      <c r="AY157" s="14" t="s">
        <v>149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4" t="s">
        <v>87</v>
      </c>
      <c r="BK157" s="227">
        <f>ROUND(I157*H157,2)</f>
        <v>0</v>
      </c>
      <c r="BL157" s="14" t="s">
        <v>156</v>
      </c>
      <c r="BM157" s="226" t="s">
        <v>211</v>
      </c>
    </row>
    <row r="158" s="2" customFormat="1">
      <c r="A158" s="35"/>
      <c r="B158" s="36"/>
      <c r="C158" s="37"/>
      <c r="D158" s="228" t="s">
        <v>157</v>
      </c>
      <c r="E158" s="37"/>
      <c r="F158" s="229" t="s">
        <v>1456</v>
      </c>
      <c r="G158" s="37"/>
      <c r="H158" s="37"/>
      <c r="I158" s="230"/>
      <c r="J158" s="37"/>
      <c r="K158" s="37"/>
      <c r="L158" s="41"/>
      <c r="M158" s="231"/>
      <c r="N158" s="232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157</v>
      </c>
      <c r="AU158" s="14" t="s">
        <v>89</v>
      </c>
    </row>
    <row r="159" s="2" customFormat="1">
      <c r="A159" s="35"/>
      <c r="B159" s="36"/>
      <c r="C159" s="37"/>
      <c r="D159" s="233" t="s">
        <v>159</v>
      </c>
      <c r="E159" s="37"/>
      <c r="F159" s="234" t="s">
        <v>1457</v>
      </c>
      <c r="G159" s="37"/>
      <c r="H159" s="37"/>
      <c r="I159" s="230"/>
      <c r="J159" s="37"/>
      <c r="K159" s="37"/>
      <c r="L159" s="41"/>
      <c r="M159" s="231"/>
      <c r="N159" s="232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159</v>
      </c>
      <c r="AU159" s="14" t="s">
        <v>89</v>
      </c>
    </row>
    <row r="160" s="2" customFormat="1" ht="24.15" customHeight="1">
      <c r="A160" s="35"/>
      <c r="B160" s="36"/>
      <c r="C160" s="215" t="s">
        <v>214</v>
      </c>
      <c r="D160" s="215" t="s">
        <v>151</v>
      </c>
      <c r="E160" s="216" t="s">
        <v>1458</v>
      </c>
      <c r="F160" s="217" t="s">
        <v>1459</v>
      </c>
      <c r="G160" s="218" t="s">
        <v>166</v>
      </c>
      <c r="H160" s="219">
        <v>747</v>
      </c>
      <c r="I160" s="220"/>
      <c r="J160" s="221">
        <f>ROUND(I160*H160,2)</f>
        <v>0</v>
      </c>
      <c r="K160" s="217" t="s">
        <v>1</v>
      </c>
      <c r="L160" s="41"/>
      <c r="M160" s="222" t="s">
        <v>1</v>
      </c>
      <c r="N160" s="223" t="s">
        <v>44</v>
      </c>
      <c r="O160" s="88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6" t="s">
        <v>156</v>
      </c>
      <c r="AT160" s="226" t="s">
        <v>151</v>
      </c>
      <c r="AU160" s="226" t="s">
        <v>89</v>
      </c>
      <c r="AY160" s="14" t="s">
        <v>149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4" t="s">
        <v>87</v>
      </c>
      <c r="BK160" s="227">
        <f>ROUND(I160*H160,2)</f>
        <v>0</v>
      </c>
      <c r="BL160" s="14" t="s">
        <v>156</v>
      </c>
      <c r="BM160" s="226" t="s">
        <v>217</v>
      </c>
    </row>
    <row r="161" s="2" customFormat="1">
      <c r="A161" s="35"/>
      <c r="B161" s="36"/>
      <c r="C161" s="37"/>
      <c r="D161" s="228" t="s">
        <v>157</v>
      </c>
      <c r="E161" s="37"/>
      <c r="F161" s="229" t="s">
        <v>1460</v>
      </c>
      <c r="G161" s="37"/>
      <c r="H161" s="37"/>
      <c r="I161" s="230"/>
      <c r="J161" s="37"/>
      <c r="K161" s="37"/>
      <c r="L161" s="41"/>
      <c r="M161" s="231"/>
      <c r="N161" s="232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157</v>
      </c>
      <c r="AU161" s="14" t="s">
        <v>89</v>
      </c>
    </row>
    <row r="162" s="12" customFormat="1" ht="22.8" customHeight="1">
      <c r="A162" s="12"/>
      <c r="B162" s="199"/>
      <c r="C162" s="200"/>
      <c r="D162" s="201" t="s">
        <v>78</v>
      </c>
      <c r="E162" s="213" t="s">
        <v>161</v>
      </c>
      <c r="F162" s="213" t="s">
        <v>162</v>
      </c>
      <c r="G162" s="200"/>
      <c r="H162" s="200"/>
      <c r="I162" s="203"/>
      <c r="J162" s="214">
        <f>BK162</f>
        <v>0</v>
      </c>
      <c r="K162" s="200"/>
      <c r="L162" s="205"/>
      <c r="M162" s="206"/>
      <c r="N162" s="207"/>
      <c r="O162" s="207"/>
      <c r="P162" s="208">
        <f>SUM(P163:P171)</f>
        <v>0</v>
      </c>
      <c r="Q162" s="207"/>
      <c r="R162" s="208">
        <f>SUM(R163:R171)</f>
        <v>0.0054000000000000003</v>
      </c>
      <c r="S162" s="207"/>
      <c r="T162" s="209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87</v>
      </c>
      <c r="AT162" s="211" t="s">
        <v>78</v>
      </c>
      <c r="AU162" s="211" t="s">
        <v>87</v>
      </c>
      <c r="AY162" s="210" t="s">
        <v>149</v>
      </c>
      <c r="BK162" s="212">
        <f>SUM(BK163:BK171)</f>
        <v>0</v>
      </c>
    </row>
    <row r="163" s="2" customFormat="1" ht="24.15" customHeight="1">
      <c r="A163" s="35"/>
      <c r="B163" s="36"/>
      <c r="C163" s="215" t="s">
        <v>8</v>
      </c>
      <c r="D163" s="215" t="s">
        <v>151</v>
      </c>
      <c r="E163" s="216" t="s">
        <v>1461</v>
      </c>
      <c r="F163" s="217" t="s">
        <v>1462</v>
      </c>
      <c r="G163" s="218" t="s">
        <v>264</v>
      </c>
      <c r="H163" s="219">
        <v>90</v>
      </c>
      <c r="I163" s="220"/>
      <c r="J163" s="221">
        <f>ROUND(I163*H163,2)</f>
        <v>0</v>
      </c>
      <c r="K163" s="217" t="s">
        <v>155</v>
      </c>
      <c r="L163" s="41"/>
      <c r="M163" s="222" t="s">
        <v>1</v>
      </c>
      <c r="N163" s="223" t="s">
        <v>44</v>
      </c>
      <c r="O163" s="88"/>
      <c r="P163" s="224">
        <f>O163*H163</f>
        <v>0</v>
      </c>
      <c r="Q163" s="224">
        <v>6.0000000000000002E-05</v>
      </c>
      <c r="R163" s="224">
        <f>Q163*H163</f>
        <v>0.0054000000000000003</v>
      </c>
      <c r="S163" s="224">
        <v>0</v>
      </c>
      <c r="T163" s="22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6" t="s">
        <v>156</v>
      </c>
      <c r="AT163" s="226" t="s">
        <v>151</v>
      </c>
      <c r="AU163" s="226" t="s">
        <v>89</v>
      </c>
      <c r="AY163" s="14" t="s">
        <v>149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4" t="s">
        <v>87</v>
      </c>
      <c r="BK163" s="227">
        <f>ROUND(I163*H163,2)</f>
        <v>0</v>
      </c>
      <c r="BL163" s="14" t="s">
        <v>156</v>
      </c>
      <c r="BM163" s="226" t="s">
        <v>222</v>
      </c>
    </row>
    <row r="164" s="2" customFormat="1">
      <c r="A164" s="35"/>
      <c r="B164" s="36"/>
      <c r="C164" s="37"/>
      <c r="D164" s="228" t="s">
        <v>157</v>
      </c>
      <c r="E164" s="37"/>
      <c r="F164" s="229" t="s">
        <v>1463</v>
      </c>
      <c r="G164" s="37"/>
      <c r="H164" s="37"/>
      <c r="I164" s="230"/>
      <c r="J164" s="37"/>
      <c r="K164" s="37"/>
      <c r="L164" s="41"/>
      <c r="M164" s="231"/>
      <c r="N164" s="232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157</v>
      </c>
      <c r="AU164" s="14" t="s">
        <v>89</v>
      </c>
    </row>
    <row r="165" s="2" customFormat="1">
      <c r="A165" s="35"/>
      <c r="B165" s="36"/>
      <c r="C165" s="37"/>
      <c r="D165" s="233" t="s">
        <v>159</v>
      </c>
      <c r="E165" s="37"/>
      <c r="F165" s="234" t="s">
        <v>1464</v>
      </c>
      <c r="G165" s="37"/>
      <c r="H165" s="37"/>
      <c r="I165" s="230"/>
      <c r="J165" s="37"/>
      <c r="K165" s="37"/>
      <c r="L165" s="41"/>
      <c r="M165" s="231"/>
      <c r="N165" s="232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159</v>
      </c>
      <c r="AU165" s="14" t="s">
        <v>89</v>
      </c>
    </row>
    <row r="166" s="2" customFormat="1" ht="33" customHeight="1">
      <c r="A166" s="35"/>
      <c r="B166" s="36"/>
      <c r="C166" s="215" t="s">
        <v>227</v>
      </c>
      <c r="D166" s="215" t="s">
        <v>151</v>
      </c>
      <c r="E166" s="216" t="s">
        <v>1465</v>
      </c>
      <c r="F166" s="217" t="s">
        <v>1466</v>
      </c>
      <c r="G166" s="218" t="s">
        <v>280</v>
      </c>
      <c r="H166" s="219">
        <v>45</v>
      </c>
      <c r="I166" s="220"/>
      <c r="J166" s="221">
        <f>ROUND(I166*H166,2)</f>
        <v>0</v>
      </c>
      <c r="K166" s="217" t="s">
        <v>1</v>
      </c>
      <c r="L166" s="41"/>
      <c r="M166" s="222" t="s">
        <v>1</v>
      </c>
      <c r="N166" s="223" t="s">
        <v>44</v>
      </c>
      <c r="O166" s="88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6" t="s">
        <v>156</v>
      </c>
      <c r="AT166" s="226" t="s">
        <v>151</v>
      </c>
      <c r="AU166" s="226" t="s">
        <v>89</v>
      </c>
      <c r="AY166" s="14" t="s">
        <v>149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4" t="s">
        <v>87</v>
      </c>
      <c r="BK166" s="227">
        <f>ROUND(I166*H166,2)</f>
        <v>0</v>
      </c>
      <c r="BL166" s="14" t="s">
        <v>156</v>
      </c>
      <c r="BM166" s="226" t="s">
        <v>231</v>
      </c>
    </row>
    <row r="167" s="2" customFormat="1">
      <c r="A167" s="35"/>
      <c r="B167" s="36"/>
      <c r="C167" s="37"/>
      <c r="D167" s="228" t="s">
        <v>157</v>
      </c>
      <c r="E167" s="37"/>
      <c r="F167" s="229" t="s">
        <v>1467</v>
      </c>
      <c r="G167" s="37"/>
      <c r="H167" s="37"/>
      <c r="I167" s="230"/>
      <c r="J167" s="37"/>
      <c r="K167" s="37"/>
      <c r="L167" s="41"/>
      <c r="M167" s="231"/>
      <c r="N167" s="232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157</v>
      </c>
      <c r="AU167" s="14" t="s">
        <v>89</v>
      </c>
    </row>
    <row r="168" s="2" customFormat="1">
      <c r="A168" s="35"/>
      <c r="B168" s="36"/>
      <c r="C168" s="37"/>
      <c r="D168" s="228" t="s">
        <v>202</v>
      </c>
      <c r="E168" s="37"/>
      <c r="F168" s="235" t="s">
        <v>1468</v>
      </c>
      <c r="G168" s="37"/>
      <c r="H168" s="37"/>
      <c r="I168" s="230"/>
      <c r="J168" s="37"/>
      <c r="K168" s="37"/>
      <c r="L168" s="41"/>
      <c r="M168" s="231"/>
      <c r="N168" s="232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202</v>
      </c>
      <c r="AU168" s="14" t="s">
        <v>89</v>
      </c>
    </row>
    <row r="169" s="2" customFormat="1" ht="16.5" customHeight="1">
      <c r="A169" s="35"/>
      <c r="B169" s="36"/>
      <c r="C169" s="240" t="s">
        <v>194</v>
      </c>
      <c r="D169" s="240" t="s">
        <v>525</v>
      </c>
      <c r="E169" s="241" t="s">
        <v>1469</v>
      </c>
      <c r="F169" s="242" t="s">
        <v>1470</v>
      </c>
      <c r="G169" s="243" t="s">
        <v>264</v>
      </c>
      <c r="H169" s="244">
        <v>45</v>
      </c>
      <c r="I169" s="245"/>
      <c r="J169" s="246">
        <f>ROUND(I169*H169,2)</f>
        <v>0</v>
      </c>
      <c r="K169" s="242" t="s">
        <v>155</v>
      </c>
      <c r="L169" s="247"/>
      <c r="M169" s="248" t="s">
        <v>1</v>
      </c>
      <c r="N169" s="249" t="s">
        <v>44</v>
      </c>
      <c r="O169" s="88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6" t="s">
        <v>178</v>
      </c>
      <c r="AT169" s="226" t="s">
        <v>525</v>
      </c>
      <c r="AU169" s="226" t="s">
        <v>89</v>
      </c>
      <c r="AY169" s="14" t="s">
        <v>149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4" t="s">
        <v>87</v>
      </c>
      <c r="BK169" s="227">
        <f>ROUND(I169*H169,2)</f>
        <v>0</v>
      </c>
      <c r="BL169" s="14" t="s">
        <v>156</v>
      </c>
      <c r="BM169" s="226" t="s">
        <v>236</v>
      </c>
    </row>
    <row r="170" s="2" customFormat="1">
      <c r="A170" s="35"/>
      <c r="B170" s="36"/>
      <c r="C170" s="37"/>
      <c r="D170" s="228" t="s">
        <v>157</v>
      </c>
      <c r="E170" s="37"/>
      <c r="F170" s="229" t="s">
        <v>1471</v>
      </c>
      <c r="G170" s="37"/>
      <c r="H170" s="37"/>
      <c r="I170" s="230"/>
      <c r="J170" s="37"/>
      <c r="K170" s="37"/>
      <c r="L170" s="41"/>
      <c r="M170" s="231"/>
      <c r="N170" s="232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157</v>
      </c>
      <c r="AU170" s="14" t="s">
        <v>89</v>
      </c>
    </row>
    <row r="171" s="2" customFormat="1">
      <c r="A171" s="35"/>
      <c r="B171" s="36"/>
      <c r="C171" s="37"/>
      <c r="D171" s="228" t="s">
        <v>202</v>
      </c>
      <c r="E171" s="37"/>
      <c r="F171" s="235" t="s">
        <v>1472</v>
      </c>
      <c r="G171" s="37"/>
      <c r="H171" s="37"/>
      <c r="I171" s="230"/>
      <c r="J171" s="37"/>
      <c r="K171" s="37"/>
      <c r="L171" s="41"/>
      <c r="M171" s="231"/>
      <c r="N171" s="232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202</v>
      </c>
      <c r="AU171" s="14" t="s">
        <v>89</v>
      </c>
    </row>
    <row r="172" s="12" customFormat="1" ht="22.8" customHeight="1">
      <c r="A172" s="12"/>
      <c r="B172" s="199"/>
      <c r="C172" s="200"/>
      <c r="D172" s="201" t="s">
        <v>78</v>
      </c>
      <c r="E172" s="213" t="s">
        <v>225</v>
      </c>
      <c r="F172" s="213" t="s">
        <v>226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SUM(P173:P180)</f>
        <v>0</v>
      </c>
      <c r="Q172" s="207"/>
      <c r="R172" s="208">
        <f>SUM(R173:R180)</f>
        <v>0</v>
      </c>
      <c r="S172" s="207"/>
      <c r="T172" s="209">
        <f>SUM(T173:T180)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87</v>
      </c>
      <c r="AT172" s="211" t="s">
        <v>78</v>
      </c>
      <c r="AU172" s="211" t="s">
        <v>87</v>
      </c>
      <c r="AY172" s="210" t="s">
        <v>149</v>
      </c>
      <c r="BK172" s="212">
        <f>SUM(BK173:BK180)</f>
        <v>0</v>
      </c>
    </row>
    <row r="173" s="2" customFormat="1" ht="24.15" customHeight="1">
      <c r="A173" s="35"/>
      <c r="B173" s="36"/>
      <c r="C173" s="215" t="s">
        <v>239</v>
      </c>
      <c r="D173" s="215" t="s">
        <v>151</v>
      </c>
      <c r="E173" s="216" t="s">
        <v>1473</v>
      </c>
      <c r="F173" s="217" t="s">
        <v>1474</v>
      </c>
      <c r="G173" s="218" t="s">
        <v>230</v>
      </c>
      <c r="H173" s="219">
        <v>324.08999999999997</v>
      </c>
      <c r="I173" s="220"/>
      <c r="J173" s="221">
        <f>ROUND(I173*H173,2)</f>
        <v>0</v>
      </c>
      <c r="K173" s="217" t="s">
        <v>155</v>
      </c>
      <c r="L173" s="41"/>
      <c r="M173" s="222" t="s">
        <v>1</v>
      </c>
      <c r="N173" s="223" t="s">
        <v>44</v>
      </c>
      <c r="O173" s="88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6" t="s">
        <v>156</v>
      </c>
      <c r="AT173" s="226" t="s">
        <v>151</v>
      </c>
      <c r="AU173" s="226" t="s">
        <v>89</v>
      </c>
      <c r="AY173" s="14" t="s">
        <v>149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4" t="s">
        <v>87</v>
      </c>
      <c r="BK173" s="227">
        <f>ROUND(I173*H173,2)</f>
        <v>0</v>
      </c>
      <c r="BL173" s="14" t="s">
        <v>156</v>
      </c>
      <c r="BM173" s="226" t="s">
        <v>242</v>
      </c>
    </row>
    <row r="174" s="2" customFormat="1">
      <c r="A174" s="35"/>
      <c r="B174" s="36"/>
      <c r="C174" s="37"/>
      <c r="D174" s="228" t="s">
        <v>157</v>
      </c>
      <c r="E174" s="37"/>
      <c r="F174" s="229" t="s">
        <v>1475</v>
      </c>
      <c r="G174" s="37"/>
      <c r="H174" s="37"/>
      <c r="I174" s="230"/>
      <c r="J174" s="37"/>
      <c r="K174" s="37"/>
      <c r="L174" s="41"/>
      <c r="M174" s="231"/>
      <c r="N174" s="232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157</v>
      </c>
      <c r="AU174" s="14" t="s">
        <v>89</v>
      </c>
    </row>
    <row r="175" s="2" customFormat="1">
      <c r="A175" s="35"/>
      <c r="B175" s="36"/>
      <c r="C175" s="37"/>
      <c r="D175" s="233" t="s">
        <v>159</v>
      </c>
      <c r="E175" s="37"/>
      <c r="F175" s="234" t="s">
        <v>1476</v>
      </c>
      <c r="G175" s="37"/>
      <c r="H175" s="37"/>
      <c r="I175" s="230"/>
      <c r="J175" s="37"/>
      <c r="K175" s="37"/>
      <c r="L175" s="41"/>
      <c r="M175" s="231"/>
      <c r="N175" s="232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159</v>
      </c>
      <c r="AU175" s="14" t="s">
        <v>89</v>
      </c>
    </row>
    <row r="176" s="2" customFormat="1" ht="16.5" customHeight="1">
      <c r="A176" s="35"/>
      <c r="B176" s="36"/>
      <c r="C176" s="215" t="s">
        <v>199</v>
      </c>
      <c r="D176" s="215" t="s">
        <v>151</v>
      </c>
      <c r="E176" s="216" t="s">
        <v>1477</v>
      </c>
      <c r="F176" s="217" t="s">
        <v>1478</v>
      </c>
      <c r="G176" s="218" t="s">
        <v>230</v>
      </c>
      <c r="H176" s="219">
        <v>324.08999999999997</v>
      </c>
      <c r="I176" s="220"/>
      <c r="J176" s="221">
        <f>ROUND(I176*H176,2)</f>
        <v>0</v>
      </c>
      <c r="K176" s="217" t="s">
        <v>1</v>
      </c>
      <c r="L176" s="41"/>
      <c r="M176" s="222" t="s">
        <v>1</v>
      </c>
      <c r="N176" s="223" t="s">
        <v>44</v>
      </c>
      <c r="O176" s="88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6" t="s">
        <v>156</v>
      </c>
      <c r="AT176" s="226" t="s">
        <v>151</v>
      </c>
      <c r="AU176" s="226" t="s">
        <v>89</v>
      </c>
      <c r="AY176" s="14" t="s">
        <v>149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4" t="s">
        <v>87</v>
      </c>
      <c r="BK176" s="227">
        <f>ROUND(I176*H176,2)</f>
        <v>0</v>
      </c>
      <c r="BL176" s="14" t="s">
        <v>156</v>
      </c>
      <c r="BM176" s="226" t="s">
        <v>169</v>
      </c>
    </row>
    <row r="177" s="2" customFormat="1">
      <c r="A177" s="35"/>
      <c r="B177" s="36"/>
      <c r="C177" s="37"/>
      <c r="D177" s="228" t="s">
        <v>157</v>
      </c>
      <c r="E177" s="37"/>
      <c r="F177" s="229" t="s">
        <v>1478</v>
      </c>
      <c r="G177" s="37"/>
      <c r="H177" s="37"/>
      <c r="I177" s="230"/>
      <c r="J177" s="37"/>
      <c r="K177" s="37"/>
      <c r="L177" s="41"/>
      <c r="M177" s="231"/>
      <c r="N177" s="232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157</v>
      </c>
      <c r="AU177" s="14" t="s">
        <v>89</v>
      </c>
    </row>
    <row r="178" s="2" customFormat="1" ht="24.15" customHeight="1">
      <c r="A178" s="35"/>
      <c r="B178" s="36"/>
      <c r="C178" s="215" t="s">
        <v>254</v>
      </c>
      <c r="D178" s="215" t="s">
        <v>151</v>
      </c>
      <c r="E178" s="216" t="s">
        <v>1479</v>
      </c>
      <c r="F178" s="217" t="s">
        <v>362</v>
      </c>
      <c r="G178" s="218" t="s">
        <v>230</v>
      </c>
      <c r="H178" s="219">
        <v>324.08999999999997</v>
      </c>
      <c r="I178" s="220"/>
      <c r="J178" s="221">
        <f>ROUND(I178*H178,2)</f>
        <v>0</v>
      </c>
      <c r="K178" s="217" t="s">
        <v>155</v>
      </c>
      <c r="L178" s="41"/>
      <c r="M178" s="222" t="s">
        <v>1</v>
      </c>
      <c r="N178" s="223" t="s">
        <v>44</v>
      </c>
      <c r="O178" s="88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6" t="s">
        <v>156</v>
      </c>
      <c r="AT178" s="226" t="s">
        <v>151</v>
      </c>
      <c r="AU178" s="226" t="s">
        <v>89</v>
      </c>
      <c r="AY178" s="14" t="s">
        <v>149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4" t="s">
        <v>87</v>
      </c>
      <c r="BK178" s="227">
        <f>ROUND(I178*H178,2)</f>
        <v>0</v>
      </c>
      <c r="BL178" s="14" t="s">
        <v>156</v>
      </c>
      <c r="BM178" s="226" t="s">
        <v>257</v>
      </c>
    </row>
    <row r="179" s="2" customFormat="1">
      <c r="A179" s="35"/>
      <c r="B179" s="36"/>
      <c r="C179" s="37"/>
      <c r="D179" s="228" t="s">
        <v>157</v>
      </c>
      <c r="E179" s="37"/>
      <c r="F179" s="229" t="s">
        <v>363</v>
      </c>
      <c r="G179" s="37"/>
      <c r="H179" s="37"/>
      <c r="I179" s="230"/>
      <c r="J179" s="37"/>
      <c r="K179" s="37"/>
      <c r="L179" s="41"/>
      <c r="M179" s="231"/>
      <c r="N179" s="232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157</v>
      </c>
      <c r="AU179" s="14" t="s">
        <v>89</v>
      </c>
    </row>
    <row r="180" s="2" customFormat="1">
      <c r="A180" s="35"/>
      <c r="B180" s="36"/>
      <c r="C180" s="37"/>
      <c r="D180" s="233" t="s">
        <v>159</v>
      </c>
      <c r="E180" s="37"/>
      <c r="F180" s="234" t="s">
        <v>1480</v>
      </c>
      <c r="G180" s="37"/>
      <c r="H180" s="37"/>
      <c r="I180" s="230"/>
      <c r="J180" s="37"/>
      <c r="K180" s="37"/>
      <c r="L180" s="41"/>
      <c r="M180" s="231"/>
      <c r="N180" s="232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159</v>
      </c>
      <c r="AU180" s="14" t="s">
        <v>89</v>
      </c>
    </row>
    <row r="181" s="12" customFormat="1" ht="22.8" customHeight="1">
      <c r="A181" s="12"/>
      <c r="B181" s="199"/>
      <c r="C181" s="200"/>
      <c r="D181" s="201" t="s">
        <v>78</v>
      </c>
      <c r="E181" s="213" t="s">
        <v>655</v>
      </c>
      <c r="F181" s="213" t="s">
        <v>656</v>
      </c>
      <c r="G181" s="200"/>
      <c r="H181" s="200"/>
      <c r="I181" s="203"/>
      <c r="J181" s="214">
        <f>BK181</f>
        <v>0</v>
      </c>
      <c r="K181" s="200"/>
      <c r="L181" s="205"/>
      <c r="M181" s="206"/>
      <c r="N181" s="207"/>
      <c r="O181" s="207"/>
      <c r="P181" s="208">
        <f>SUM(P182:P184)</f>
        <v>0</v>
      </c>
      <c r="Q181" s="207"/>
      <c r="R181" s="208">
        <f>SUM(R182:R184)</f>
        <v>0</v>
      </c>
      <c r="S181" s="207"/>
      <c r="T181" s="209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0" t="s">
        <v>87</v>
      </c>
      <c r="AT181" s="211" t="s">
        <v>78</v>
      </c>
      <c r="AU181" s="211" t="s">
        <v>87</v>
      </c>
      <c r="AY181" s="210" t="s">
        <v>149</v>
      </c>
      <c r="BK181" s="212">
        <f>SUM(BK182:BK184)</f>
        <v>0</v>
      </c>
    </row>
    <row r="182" s="2" customFormat="1" ht="33" customHeight="1">
      <c r="A182" s="35"/>
      <c r="B182" s="36"/>
      <c r="C182" s="215" t="s">
        <v>206</v>
      </c>
      <c r="D182" s="215" t="s">
        <v>151</v>
      </c>
      <c r="E182" s="216" t="s">
        <v>1481</v>
      </c>
      <c r="F182" s="217" t="s">
        <v>1482</v>
      </c>
      <c r="G182" s="218" t="s">
        <v>230</v>
      </c>
      <c r="H182" s="219">
        <v>47.052</v>
      </c>
      <c r="I182" s="220"/>
      <c r="J182" s="221">
        <f>ROUND(I182*H182,2)</f>
        <v>0</v>
      </c>
      <c r="K182" s="217" t="s">
        <v>155</v>
      </c>
      <c r="L182" s="41"/>
      <c r="M182" s="222" t="s">
        <v>1</v>
      </c>
      <c r="N182" s="223" t="s">
        <v>44</v>
      </c>
      <c r="O182" s="88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6" t="s">
        <v>156</v>
      </c>
      <c r="AT182" s="226" t="s">
        <v>151</v>
      </c>
      <c r="AU182" s="226" t="s">
        <v>89</v>
      </c>
      <c r="AY182" s="14" t="s">
        <v>149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4" t="s">
        <v>87</v>
      </c>
      <c r="BK182" s="227">
        <f>ROUND(I182*H182,2)</f>
        <v>0</v>
      </c>
      <c r="BL182" s="14" t="s">
        <v>156</v>
      </c>
      <c r="BM182" s="226" t="s">
        <v>265</v>
      </c>
    </row>
    <row r="183" s="2" customFormat="1">
      <c r="A183" s="35"/>
      <c r="B183" s="36"/>
      <c r="C183" s="37"/>
      <c r="D183" s="228" t="s">
        <v>157</v>
      </c>
      <c r="E183" s="37"/>
      <c r="F183" s="229" t="s">
        <v>1483</v>
      </c>
      <c r="G183" s="37"/>
      <c r="H183" s="37"/>
      <c r="I183" s="230"/>
      <c r="J183" s="37"/>
      <c r="K183" s="37"/>
      <c r="L183" s="41"/>
      <c r="M183" s="231"/>
      <c r="N183" s="232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157</v>
      </c>
      <c r="AU183" s="14" t="s">
        <v>89</v>
      </c>
    </row>
    <row r="184" s="2" customFormat="1">
      <c r="A184" s="35"/>
      <c r="B184" s="36"/>
      <c r="C184" s="37"/>
      <c r="D184" s="233" t="s">
        <v>159</v>
      </c>
      <c r="E184" s="37"/>
      <c r="F184" s="234" t="s">
        <v>1484</v>
      </c>
      <c r="G184" s="37"/>
      <c r="H184" s="37"/>
      <c r="I184" s="230"/>
      <c r="J184" s="37"/>
      <c r="K184" s="37"/>
      <c r="L184" s="41"/>
      <c r="M184" s="236"/>
      <c r="N184" s="237"/>
      <c r="O184" s="238"/>
      <c r="P184" s="238"/>
      <c r="Q184" s="238"/>
      <c r="R184" s="238"/>
      <c r="S184" s="238"/>
      <c r="T184" s="23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159</v>
      </c>
      <c r="AU184" s="14" t="s">
        <v>89</v>
      </c>
    </row>
    <row r="185" s="2" customFormat="1" ht="6.96" customHeight="1">
      <c r="A185" s="35"/>
      <c r="B185" s="63"/>
      <c r="C185" s="64"/>
      <c r="D185" s="64"/>
      <c r="E185" s="64"/>
      <c r="F185" s="64"/>
      <c r="G185" s="64"/>
      <c r="H185" s="64"/>
      <c r="I185" s="64"/>
      <c r="J185" s="64"/>
      <c r="K185" s="64"/>
      <c r="L185" s="41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sheet="1" autoFilter="0" formatColumns="0" formatRows="0" objects="1" scenarios="1" spinCount="100000" saltValue="XHwKCJSYKvyOup4FsWyViD6G4OH4ftzRI7Aixs8Ma3YSs2z1RIVxTMNYtnH/7EAZYOkUV8no5OXwB/qjgzKPDA==" hashValue="9aUypeSqbNzaVvR4S6gkJPYG+hjatATf/SPgFHMSfP++62wqE9H1gD+bvwE40pH4+gTmPycHBqwgzKPDM2FYjQ==" algorithmName="SHA-512" password="DDF9"/>
  <autoFilter ref="C122:K18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8" r:id="rId1" display="https://podminky.urs.cz/item/CS_URS_2023_02/113107223"/>
    <hyperlink ref="F131" r:id="rId2" display="https://podminky.urs.cz/item/CS_URS_2023_02/113151111"/>
    <hyperlink ref="F135" r:id="rId3" display="https://podminky.urs.cz/item/CS_URS_2023_02/122251104"/>
    <hyperlink ref="F140" r:id="rId4" display="https://podminky.urs.cz/item/CS_URS_2023_02/212751106"/>
    <hyperlink ref="F145" r:id="rId5" display="https://podminky.urs.cz/item/CS_URS_2023_02/561011111"/>
    <hyperlink ref="F150" r:id="rId6" display="https://podminky.urs.cz/item/CS_URS_2023_02/564762111"/>
    <hyperlink ref="F153" r:id="rId7" display="https://podminky.urs.cz/item/CS_URS_2023_02/573111114"/>
    <hyperlink ref="F156" r:id="rId8" display="https://podminky.urs.cz/item/CS_URS_2023_02/573231108"/>
    <hyperlink ref="F159" r:id="rId9" display="https://podminky.urs.cz/item/CS_URS_2023_02/577134111"/>
    <hyperlink ref="F165" r:id="rId10" display="https://podminky.urs.cz/item/CS_URS_2023_02/919121111"/>
    <hyperlink ref="F175" r:id="rId11" display="https://podminky.urs.cz/item/CS_URS_2023_02/997002511"/>
    <hyperlink ref="F180" r:id="rId12" display="https://podminky.urs.cz/item/CS_URS_2023_02/997221655"/>
    <hyperlink ref="F184" r:id="rId13" display="https://podminky.urs.cz/item/CS_URS_2023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89</v>
      </c>
    </row>
    <row r="4" s="1" customFormat="1" ht="24.96" customHeight="1">
      <c r="B4" s="17"/>
      <c r="D4" s="135" t="s">
        <v>114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CNC centrum a Svářečská škola v SOU NOvé Strašecí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1485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2. 3. 2022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31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32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35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23.25" customHeight="1">
      <c r="A27" s="142"/>
      <c r="B27" s="143"/>
      <c r="C27" s="142"/>
      <c r="D27" s="142"/>
      <c r="E27" s="144" t="s">
        <v>38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39</v>
      </c>
      <c r="E30" s="35"/>
      <c r="F30" s="35"/>
      <c r="G30" s="35"/>
      <c r="H30" s="35"/>
      <c r="I30" s="35"/>
      <c r="J30" s="148">
        <f>ROUND(J126,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41</v>
      </c>
      <c r="G32" s="35"/>
      <c r="H32" s="35"/>
      <c r="I32" s="149" t="s">
        <v>40</v>
      </c>
      <c r="J32" s="149" t="s">
        <v>42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43</v>
      </c>
      <c r="E33" s="137" t="s">
        <v>44</v>
      </c>
      <c r="F33" s="151">
        <f>ROUND((SUM(BE126:BE304)),  2)</f>
        <v>0</v>
      </c>
      <c r="G33" s="35"/>
      <c r="H33" s="35"/>
      <c r="I33" s="152">
        <v>0.20999999999999999</v>
      </c>
      <c r="J33" s="151">
        <f>ROUND(((SUM(BE126:BE304))*I33),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45</v>
      </c>
      <c r="F34" s="151">
        <f>ROUND((SUM(BF126:BF304)),  2)</f>
        <v>0</v>
      </c>
      <c r="G34" s="35"/>
      <c r="H34" s="35"/>
      <c r="I34" s="152">
        <v>0.12</v>
      </c>
      <c r="J34" s="151">
        <f>ROUND(((SUM(BF126:BF304))*I34),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46</v>
      </c>
      <c r="F35" s="151">
        <f>ROUND((SUM(BG126:BG304)),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47</v>
      </c>
      <c r="F36" s="151">
        <f>ROUND((SUM(BH126:BH304)),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48</v>
      </c>
      <c r="F37" s="151">
        <f>ROUND((SUM(BI126:BI304)),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49</v>
      </c>
      <c r="E39" s="155"/>
      <c r="F39" s="155"/>
      <c r="G39" s="156" t="s">
        <v>50</v>
      </c>
      <c r="H39" s="157" t="s">
        <v>51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CNC centrum a Svářečská škola v SOU NOvé Strašecí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05a - Silnoproudé instalace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Sportovní 1135</v>
      </c>
      <c r="G89" s="37"/>
      <c r="H89" s="37"/>
      <c r="I89" s="29" t="s">
        <v>22</v>
      </c>
      <c r="J89" s="76" t="str">
        <f>IF(J12="","",J12)</f>
        <v>2. 3. 2022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54.4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>Studio PHX s.r.o.Ondříčkova 384/33, Praha 3 Žižkov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 xml:space="preserve">Ing. Jan Brožek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118</v>
      </c>
      <c r="D94" s="173"/>
      <c r="E94" s="173"/>
      <c r="F94" s="173"/>
      <c r="G94" s="173"/>
      <c r="H94" s="173"/>
      <c r="I94" s="173"/>
      <c r="J94" s="174" t="s">
        <v>119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120</v>
      </c>
      <c r="D96" s="37"/>
      <c r="E96" s="37"/>
      <c r="F96" s="37"/>
      <c r="G96" s="37"/>
      <c r="H96" s="37"/>
      <c r="I96" s="37"/>
      <c r="J96" s="107">
        <f>J126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76"/>
      <c r="C97" s="177"/>
      <c r="D97" s="178" t="s">
        <v>1486</v>
      </c>
      <c r="E97" s="179"/>
      <c r="F97" s="179"/>
      <c r="G97" s="179"/>
      <c r="H97" s="179"/>
      <c r="I97" s="179"/>
      <c r="J97" s="180">
        <f>J127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1487</v>
      </c>
      <c r="E98" s="185"/>
      <c r="F98" s="185"/>
      <c r="G98" s="185"/>
      <c r="H98" s="185"/>
      <c r="I98" s="185"/>
      <c r="J98" s="186">
        <f>J128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1488</v>
      </c>
      <c r="E99" s="185"/>
      <c r="F99" s="185"/>
      <c r="G99" s="185"/>
      <c r="H99" s="185"/>
      <c r="I99" s="185"/>
      <c r="J99" s="186">
        <f>J147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1489</v>
      </c>
      <c r="E100" s="185"/>
      <c r="F100" s="185"/>
      <c r="G100" s="185"/>
      <c r="H100" s="185"/>
      <c r="I100" s="185"/>
      <c r="J100" s="186">
        <f>J184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1490</v>
      </c>
      <c r="E101" s="185"/>
      <c r="F101" s="185"/>
      <c r="G101" s="185"/>
      <c r="H101" s="185"/>
      <c r="I101" s="185"/>
      <c r="J101" s="186">
        <f>J215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1491</v>
      </c>
      <c r="E102" s="185"/>
      <c r="F102" s="185"/>
      <c r="G102" s="185"/>
      <c r="H102" s="185"/>
      <c r="I102" s="185"/>
      <c r="J102" s="186">
        <f>J236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1492</v>
      </c>
      <c r="E103" s="185"/>
      <c r="F103" s="185"/>
      <c r="G103" s="185"/>
      <c r="H103" s="185"/>
      <c r="I103" s="185"/>
      <c r="J103" s="186">
        <f>J245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1493</v>
      </c>
      <c r="E104" s="185"/>
      <c r="F104" s="185"/>
      <c r="G104" s="185"/>
      <c r="H104" s="185"/>
      <c r="I104" s="185"/>
      <c r="J104" s="186">
        <f>J280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6"/>
      <c r="C105" s="177"/>
      <c r="D105" s="178" t="s">
        <v>126</v>
      </c>
      <c r="E105" s="179"/>
      <c r="F105" s="179"/>
      <c r="G105" s="179"/>
      <c r="H105" s="179"/>
      <c r="I105" s="179"/>
      <c r="J105" s="180">
        <f>J298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2"/>
      <c r="C106" s="183"/>
      <c r="D106" s="184" t="s">
        <v>1494</v>
      </c>
      <c r="E106" s="185"/>
      <c r="F106" s="185"/>
      <c r="G106" s="185"/>
      <c r="H106" s="185"/>
      <c r="I106" s="185"/>
      <c r="J106" s="186">
        <f>J299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134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71" t="str">
        <f>E7</f>
        <v>CNC centrum a Svářečská škola v SOU NOvé Strašecí</v>
      </c>
      <c r="F116" s="29"/>
      <c r="G116" s="29"/>
      <c r="H116" s="29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115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E9</f>
        <v>05a - Silnoproudé instalace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F12</f>
        <v>Sportovní 1135</v>
      </c>
      <c r="G120" s="37"/>
      <c r="H120" s="37"/>
      <c r="I120" s="29" t="s">
        <v>22</v>
      </c>
      <c r="J120" s="76" t="str">
        <f>IF(J12="","",J12)</f>
        <v>2. 3. 2022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54.45" customHeight="1">
      <c r="A122" s="35"/>
      <c r="B122" s="36"/>
      <c r="C122" s="29" t="s">
        <v>24</v>
      </c>
      <c r="D122" s="37"/>
      <c r="E122" s="37"/>
      <c r="F122" s="24" t="str">
        <f>E15</f>
        <v xml:space="preserve"> </v>
      </c>
      <c r="G122" s="37"/>
      <c r="H122" s="37"/>
      <c r="I122" s="29" t="s">
        <v>30</v>
      </c>
      <c r="J122" s="33" t="str">
        <f>E21</f>
        <v>Studio PHX s.r.o.Ondříčkova 384/33, Praha 3 Žižkov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28</v>
      </c>
      <c r="D123" s="37"/>
      <c r="E123" s="37"/>
      <c r="F123" s="24" t="str">
        <f>IF(E18="","",E18)</f>
        <v>Vyplň údaj</v>
      </c>
      <c r="G123" s="37"/>
      <c r="H123" s="37"/>
      <c r="I123" s="29" t="s">
        <v>34</v>
      </c>
      <c r="J123" s="33" t="str">
        <f>E24</f>
        <v xml:space="preserve">Ing. Jan Brožek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88"/>
      <c r="B125" s="189"/>
      <c r="C125" s="190" t="s">
        <v>135</v>
      </c>
      <c r="D125" s="191" t="s">
        <v>64</v>
      </c>
      <c r="E125" s="191" t="s">
        <v>60</v>
      </c>
      <c r="F125" s="191" t="s">
        <v>61</v>
      </c>
      <c r="G125" s="191" t="s">
        <v>136</v>
      </c>
      <c r="H125" s="191" t="s">
        <v>137</v>
      </c>
      <c r="I125" s="191" t="s">
        <v>138</v>
      </c>
      <c r="J125" s="191" t="s">
        <v>119</v>
      </c>
      <c r="K125" s="192" t="s">
        <v>139</v>
      </c>
      <c r="L125" s="193"/>
      <c r="M125" s="97" t="s">
        <v>1</v>
      </c>
      <c r="N125" s="98" t="s">
        <v>43</v>
      </c>
      <c r="O125" s="98" t="s">
        <v>140</v>
      </c>
      <c r="P125" s="98" t="s">
        <v>141</v>
      </c>
      <c r="Q125" s="98" t="s">
        <v>142</v>
      </c>
      <c r="R125" s="98" t="s">
        <v>143</v>
      </c>
      <c r="S125" s="98" t="s">
        <v>144</v>
      </c>
      <c r="T125" s="99" t="s">
        <v>145</v>
      </c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</row>
    <row r="126" s="2" customFormat="1" ht="22.8" customHeight="1">
      <c r="A126" s="35"/>
      <c r="B126" s="36"/>
      <c r="C126" s="104" t="s">
        <v>146</v>
      </c>
      <c r="D126" s="37"/>
      <c r="E126" s="37"/>
      <c r="F126" s="37"/>
      <c r="G126" s="37"/>
      <c r="H126" s="37"/>
      <c r="I126" s="37"/>
      <c r="J126" s="194">
        <f>BK126</f>
        <v>0</v>
      </c>
      <c r="K126" s="37"/>
      <c r="L126" s="41"/>
      <c r="M126" s="100"/>
      <c r="N126" s="195"/>
      <c r="O126" s="101"/>
      <c r="P126" s="196">
        <f>P127+P298</f>
        <v>0</v>
      </c>
      <c r="Q126" s="101"/>
      <c r="R126" s="196">
        <f>R127+R298</f>
        <v>0.0094000000000000004</v>
      </c>
      <c r="S126" s="101"/>
      <c r="T126" s="197">
        <f>T127+T298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78</v>
      </c>
      <c r="AU126" s="14" t="s">
        <v>121</v>
      </c>
      <c r="BK126" s="198">
        <f>BK127+BK298</f>
        <v>0</v>
      </c>
    </row>
    <row r="127" s="12" customFormat="1" ht="25.92" customHeight="1">
      <c r="A127" s="12"/>
      <c r="B127" s="199"/>
      <c r="C127" s="200"/>
      <c r="D127" s="201" t="s">
        <v>78</v>
      </c>
      <c r="E127" s="202" t="s">
        <v>1495</v>
      </c>
      <c r="F127" s="202" t="s">
        <v>1496</v>
      </c>
      <c r="G127" s="200"/>
      <c r="H127" s="200"/>
      <c r="I127" s="203"/>
      <c r="J127" s="204">
        <f>BK127</f>
        <v>0</v>
      </c>
      <c r="K127" s="200"/>
      <c r="L127" s="205"/>
      <c r="M127" s="206"/>
      <c r="N127" s="207"/>
      <c r="O127" s="207"/>
      <c r="P127" s="208">
        <f>P128+P147+P184+P215+P236+P245+P280</f>
        <v>0</v>
      </c>
      <c r="Q127" s="207"/>
      <c r="R127" s="208">
        <f>R128+R147+R184+R215+R236+R245+R280</f>
        <v>0</v>
      </c>
      <c r="S127" s="207"/>
      <c r="T127" s="209">
        <f>T128+T147+T184+T215+T236+T245+T280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87</v>
      </c>
      <c r="AT127" s="211" t="s">
        <v>78</v>
      </c>
      <c r="AU127" s="211" t="s">
        <v>79</v>
      </c>
      <c r="AY127" s="210" t="s">
        <v>149</v>
      </c>
      <c r="BK127" s="212">
        <f>BK128+BK147+BK184+BK215+BK236+BK245+BK280</f>
        <v>0</v>
      </c>
    </row>
    <row r="128" s="12" customFormat="1" ht="22.8" customHeight="1">
      <c r="A128" s="12"/>
      <c r="B128" s="199"/>
      <c r="C128" s="200"/>
      <c r="D128" s="201" t="s">
        <v>78</v>
      </c>
      <c r="E128" s="213" t="s">
        <v>1497</v>
      </c>
      <c r="F128" s="213" t="s">
        <v>1498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SUM(P129:P146)</f>
        <v>0</v>
      </c>
      <c r="Q128" s="207"/>
      <c r="R128" s="208">
        <f>SUM(R129:R146)</f>
        <v>0</v>
      </c>
      <c r="S128" s="207"/>
      <c r="T128" s="209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87</v>
      </c>
      <c r="AT128" s="211" t="s">
        <v>78</v>
      </c>
      <c r="AU128" s="211" t="s">
        <v>87</v>
      </c>
      <c r="AY128" s="210" t="s">
        <v>149</v>
      </c>
      <c r="BK128" s="212">
        <f>SUM(BK129:BK146)</f>
        <v>0</v>
      </c>
    </row>
    <row r="129" s="2" customFormat="1" ht="16.5" customHeight="1">
      <c r="A129" s="35"/>
      <c r="B129" s="36"/>
      <c r="C129" s="215" t="s">
        <v>87</v>
      </c>
      <c r="D129" s="215" t="s">
        <v>151</v>
      </c>
      <c r="E129" s="216" t="s">
        <v>1499</v>
      </c>
      <c r="F129" s="217" t="s">
        <v>1500</v>
      </c>
      <c r="G129" s="218" t="s">
        <v>1501</v>
      </c>
      <c r="H129" s="219">
        <v>7</v>
      </c>
      <c r="I129" s="220"/>
      <c r="J129" s="221">
        <f>ROUND(I129*H129,2)</f>
        <v>0</v>
      </c>
      <c r="K129" s="217" t="s">
        <v>1</v>
      </c>
      <c r="L129" s="41"/>
      <c r="M129" s="222" t="s">
        <v>1</v>
      </c>
      <c r="N129" s="223" t="s">
        <v>44</v>
      </c>
      <c r="O129" s="88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6" t="s">
        <v>156</v>
      </c>
      <c r="AT129" s="226" t="s">
        <v>151</v>
      </c>
      <c r="AU129" s="226" t="s">
        <v>89</v>
      </c>
      <c r="AY129" s="14" t="s">
        <v>149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4" t="s">
        <v>87</v>
      </c>
      <c r="BK129" s="227">
        <f>ROUND(I129*H129,2)</f>
        <v>0</v>
      </c>
      <c r="BL129" s="14" t="s">
        <v>156</v>
      </c>
      <c r="BM129" s="226" t="s">
        <v>89</v>
      </c>
    </row>
    <row r="130" s="2" customFormat="1">
      <c r="A130" s="35"/>
      <c r="B130" s="36"/>
      <c r="C130" s="37"/>
      <c r="D130" s="228" t="s">
        <v>157</v>
      </c>
      <c r="E130" s="37"/>
      <c r="F130" s="229" t="s">
        <v>1500</v>
      </c>
      <c r="G130" s="37"/>
      <c r="H130" s="37"/>
      <c r="I130" s="230"/>
      <c r="J130" s="37"/>
      <c r="K130" s="37"/>
      <c r="L130" s="41"/>
      <c r="M130" s="231"/>
      <c r="N130" s="232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157</v>
      </c>
      <c r="AU130" s="14" t="s">
        <v>89</v>
      </c>
    </row>
    <row r="131" s="2" customFormat="1" ht="21.75" customHeight="1">
      <c r="A131" s="35"/>
      <c r="B131" s="36"/>
      <c r="C131" s="215" t="s">
        <v>89</v>
      </c>
      <c r="D131" s="215" t="s">
        <v>151</v>
      </c>
      <c r="E131" s="216" t="s">
        <v>1502</v>
      </c>
      <c r="F131" s="217" t="s">
        <v>1503</v>
      </c>
      <c r="G131" s="218" t="s">
        <v>1501</v>
      </c>
      <c r="H131" s="219">
        <v>1</v>
      </c>
      <c r="I131" s="220"/>
      <c r="J131" s="221">
        <f>ROUND(I131*H131,2)</f>
        <v>0</v>
      </c>
      <c r="K131" s="217" t="s">
        <v>1</v>
      </c>
      <c r="L131" s="41"/>
      <c r="M131" s="222" t="s">
        <v>1</v>
      </c>
      <c r="N131" s="223" t="s">
        <v>44</v>
      </c>
      <c r="O131" s="88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6" t="s">
        <v>156</v>
      </c>
      <c r="AT131" s="226" t="s">
        <v>151</v>
      </c>
      <c r="AU131" s="226" t="s">
        <v>89</v>
      </c>
      <c r="AY131" s="14" t="s">
        <v>149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4" t="s">
        <v>87</v>
      </c>
      <c r="BK131" s="227">
        <f>ROUND(I131*H131,2)</f>
        <v>0</v>
      </c>
      <c r="BL131" s="14" t="s">
        <v>156</v>
      </c>
      <c r="BM131" s="226" t="s">
        <v>156</v>
      </c>
    </row>
    <row r="132" s="2" customFormat="1">
      <c r="A132" s="35"/>
      <c r="B132" s="36"/>
      <c r="C132" s="37"/>
      <c r="D132" s="228" t="s">
        <v>157</v>
      </c>
      <c r="E132" s="37"/>
      <c r="F132" s="229" t="s">
        <v>1503</v>
      </c>
      <c r="G132" s="37"/>
      <c r="H132" s="37"/>
      <c r="I132" s="230"/>
      <c r="J132" s="37"/>
      <c r="K132" s="37"/>
      <c r="L132" s="41"/>
      <c r="M132" s="231"/>
      <c r="N132" s="232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157</v>
      </c>
      <c r="AU132" s="14" t="s">
        <v>89</v>
      </c>
    </row>
    <row r="133" s="2" customFormat="1" ht="24.15" customHeight="1">
      <c r="A133" s="35"/>
      <c r="B133" s="36"/>
      <c r="C133" s="215" t="s">
        <v>356</v>
      </c>
      <c r="D133" s="215" t="s">
        <v>151</v>
      </c>
      <c r="E133" s="216" t="s">
        <v>1504</v>
      </c>
      <c r="F133" s="217" t="s">
        <v>1505</v>
      </c>
      <c r="G133" s="218" t="s">
        <v>1501</v>
      </c>
      <c r="H133" s="219">
        <v>15</v>
      </c>
      <c r="I133" s="220"/>
      <c r="J133" s="221">
        <f>ROUND(I133*H133,2)</f>
        <v>0</v>
      </c>
      <c r="K133" s="217" t="s">
        <v>1</v>
      </c>
      <c r="L133" s="41"/>
      <c r="M133" s="222" t="s">
        <v>1</v>
      </c>
      <c r="N133" s="223" t="s">
        <v>44</v>
      </c>
      <c r="O133" s="88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6" t="s">
        <v>156</v>
      </c>
      <c r="AT133" s="226" t="s">
        <v>151</v>
      </c>
      <c r="AU133" s="226" t="s">
        <v>89</v>
      </c>
      <c r="AY133" s="14" t="s">
        <v>149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4" t="s">
        <v>87</v>
      </c>
      <c r="BK133" s="227">
        <f>ROUND(I133*H133,2)</f>
        <v>0</v>
      </c>
      <c r="BL133" s="14" t="s">
        <v>156</v>
      </c>
      <c r="BM133" s="226" t="s">
        <v>172</v>
      </c>
    </row>
    <row r="134" s="2" customFormat="1">
      <c r="A134" s="35"/>
      <c r="B134" s="36"/>
      <c r="C134" s="37"/>
      <c r="D134" s="228" t="s">
        <v>157</v>
      </c>
      <c r="E134" s="37"/>
      <c r="F134" s="229" t="s">
        <v>1505</v>
      </c>
      <c r="G134" s="37"/>
      <c r="H134" s="37"/>
      <c r="I134" s="230"/>
      <c r="J134" s="37"/>
      <c r="K134" s="37"/>
      <c r="L134" s="41"/>
      <c r="M134" s="231"/>
      <c r="N134" s="232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157</v>
      </c>
      <c r="AU134" s="14" t="s">
        <v>89</v>
      </c>
    </row>
    <row r="135" s="2" customFormat="1" ht="24.15" customHeight="1">
      <c r="A135" s="35"/>
      <c r="B135" s="36"/>
      <c r="C135" s="215" t="s">
        <v>156</v>
      </c>
      <c r="D135" s="215" t="s">
        <v>151</v>
      </c>
      <c r="E135" s="216" t="s">
        <v>1506</v>
      </c>
      <c r="F135" s="217" t="s">
        <v>1507</v>
      </c>
      <c r="G135" s="218" t="s">
        <v>1501</v>
      </c>
      <c r="H135" s="219">
        <v>33</v>
      </c>
      <c r="I135" s="220"/>
      <c r="J135" s="221">
        <f>ROUND(I135*H135,2)</f>
        <v>0</v>
      </c>
      <c r="K135" s="217" t="s">
        <v>1</v>
      </c>
      <c r="L135" s="41"/>
      <c r="M135" s="222" t="s">
        <v>1</v>
      </c>
      <c r="N135" s="223" t="s">
        <v>44</v>
      </c>
      <c r="O135" s="88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6" t="s">
        <v>156</v>
      </c>
      <c r="AT135" s="226" t="s">
        <v>151</v>
      </c>
      <c r="AU135" s="226" t="s">
        <v>89</v>
      </c>
      <c r="AY135" s="14" t="s">
        <v>149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4" t="s">
        <v>87</v>
      </c>
      <c r="BK135" s="227">
        <f>ROUND(I135*H135,2)</f>
        <v>0</v>
      </c>
      <c r="BL135" s="14" t="s">
        <v>156</v>
      </c>
      <c r="BM135" s="226" t="s">
        <v>178</v>
      </c>
    </row>
    <row r="136" s="2" customFormat="1">
      <c r="A136" s="35"/>
      <c r="B136" s="36"/>
      <c r="C136" s="37"/>
      <c r="D136" s="228" t="s">
        <v>157</v>
      </c>
      <c r="E136" s="37"/>
      <c r="F136" s="229" t="s">
        <v>1507</v>
      </c>
      <c r="G136" s="37"/>
      <c r="H136" s="37"/>
      <c r="I136" s="230"/>
      <c r="J136" s="37"/>
      <c r="K136" s="37"/>
      <c r="L136" s="41"/>
      <c r="M136" s="231"/>
      <c r="N136" s="232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157</v>
      </c>
      <c r="AU136" s="14" t="s">
        <v>89</v>
      </c>
    </row>
    <row r="137" s="2" customFormat="1" ht="24.15" customHeight="1">
      <c r="A137" s="35"/>
      <c r="B137" s="36"/>
      <c r="C137" s="215" t="s">
        <v>181</v>
      </c>
      <c r="D137" s="215" t="s">
        <v>151</v>
      </c>
      <c r="E137" s="216" t="s">
        <v>1508</v>
      </c>
      <c r="F137" s="217" t="s">
        <v>1509</v>
      </c>
      <c r="G137" s="218" t="s">
        <v>1501</v>
      </c>
      <c r="H137" s="219">
        <v>34</v>
      </c>
      <c r="I137" s="220"/>
      <c r="J137" s="221">
        <f>ROUND(I137*H137,2)</f>
        <v>0</v>
      </c>
      <c r="K137" s="217" t="s">
        <v>1</v>
      </c>
      <c r="L137" s="41"/>
      <c r="M137" s="222" t="s">
        <v>1</v>
      </c>
      <c r="N137" s="223" t="s">
        <v>44</v>
      </c>
      <c r="O137" s="88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6" t="s">
        <v>156</v>
      </c>
      <c r="AT137" s="226" t="s">
        <v>151</v>
      </c>
      <c r="AU137" s="226" t="s">
        <v>89</v>
      </c>
      <c r="AY137" s="14" t="s">
        <v>149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4" t="s">
        <v>87</v>
      </c>
      <c r="BK137" s="227">
        <f>ROUND(I137*H137,2)</f>
        <v>0</v>
      </c>
      <c r="BL137" s="14" t="s">
        <v>156</v>
      </c>
      <c r="BM137" s="226" t="s">
        <v>184</v>
      </c>
    </row>
    <row r="138" s="2" customFormat="1">
      <c r="A138" s="35"/>
      <c r="B138" s="36"/>
      <c r="C138" s="37"/>
      <c r="D138" s="228" t="s">
        <v>157</v>
      </c>
      <c r="E138" s="37"/>
      <c r="F138" s="229" t="s">
        <v>1509</v>
      </c>
      <c r="G138" s="37"/>
      <c r="H138" s="37"/>
      <c r="I138" s="230"/>
      <c r="J138" s="37"/>
      <c r="K138" s="37"/>
      <c r="L138" s="41"/>
      <c r="M138" s="231"/>
      <c r="N138" s="232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157</v>
      </c>
      <c r="AU138" s="14" t="s">
        <v>89</v>
      </c>
    </row>
    <row r="139" s="2" customFormat="1" ht="24.15" customHeight="1">
      <c r="A139" s="35"/>
      <c r="B139" s="36"/>
      <c r="C139" s="215" t="s">
        <v>172</v>
      </c>
      <c r="D139" s="215" t="s">
        <v>151</v>
      </c>
      <c r="E139" s="216" t="s">
        <v>1510</v>
      </c>
      <c r="F139" s="217" t="s">
        <v>1511</v>
      </c>
      <c r="G139" s="218" t="s">
        <v>1501</v>
      </c>
      <c r="H139" s="219">
        <v>28</v>
      </c>
      <c r="I139" s="220"/>
      <c r="J139" s="221">
        <f>ROUND(I139*H139,2)</f>
        <v>0</v>
      </c>
      <c r="K139" s="217" t="s">
        <v>1</v>
      </c>
      <c r="L139" s="41"/>
      <c r="M139" s="222" t="s">
        <v>1</v>
      </c>
      <c r="N139" s="223" t="s">
        <v>44</v>
      </c>
      <c r="O139" s="88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6" t="s">
        <v>156</v>
      </c>
      <c r="AT139" s="226" t="s">
        <v>151</v>
      </c>
      <c r="AU139" s="226" t="s">
        <v>89</v>
      </c>
      <c r="AY139" s="14" t="s">
        <v>149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4" t="s">
        <v>87</v>
      </c>
      <c r="BK139" s="227">
        <f>ROUND(I139*H139,2)</f>
        <v>0</v>
      </c>
      <c r="BL139" s="14" t="s">
        <v>156</v>
      </c>
      <c r="BM139" s="226" t="s">
        <v>8</v>
      </c>
    </row>
    <row r="140" s="2" customFormat="1">
      <c r="A140" s="35"/>
      <c r="B140" s="36"/>
      <c r="C140" s="37"/>
      <c r="D140" s="228" t="s">
        <v>157</v>
      </c>
      <c r="E140" s="37"/>
      <c r="F140" s="229" t="s">
        <v>1511</v>
      </c>
      <c r="G140" s="37"/>
      <c r="H140" s="37"/>
      <c r="I140" s="230"/>
      <c r="J140" s="37"/>
      <c r="K140" s="37"/>
      <c r="L140" s="41"/>
      <c r="M140" s="231"/>
      <c r="N140" s="232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157</v>
      </c>
      <c r="AU140" s="14" t="s">
        <v>89</v>
      </c>
    </row>
    <row r="141" s="2" customFormat="1" ht="21.75" customHeight="1">
      <c r="A141" s="35"/>
      <c r="B141" s="36"/>
      <c r="C141" s="215" t="s">
        <v>191</v>
      </c>
      <c r="D141" s="215" t="s">
        <v>151</v>
      </c>
      <c r="E141" s="216" t="s">
        <v>78</v>
      </c>
      <c r="F141" s="217" t="s">
        <v>1512</v>
      </c>
      <c r="G141" s="218" t="s">
        <v>1501</v>
      </c>
      <c r="H141" s="219">
        <v>4</v>
      </c>
      <c r="I141" s="220"/>
      <c r="J141" s="221">
        <f>ROUND(I141*H141,2)</f>
        <v>0</v>
      </c>
      <c r="K141" s="217" t="s">
        <v>1</v>
      </c>
      <c r="L141" s="41"/>
      <c r="M141" s="222" t="s">
        <v>1</v>
      </c>
      <c r="N141" s="223" t="s">
        <v>44</v>
      </c>
      <c r="O141" s="88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6" t="s">
        <v>156</v>
      </c>
      <c r="AT141" s="226" t="s">
        <v>151</v>
      </c>
      <c r="AU141" s="226" t="s">
        <v>89</v>
      </c>
      <c r="AY141" s="14" t="s">
        <v>149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4" t="s">
        <v>87</v>
      </c>
      <c r="BK141" s="227">
        <f>ROUND(I141*H141,2)</f>
        <v>0</v>
      </c>
      <c r="BL141" s="14" t="s">
        <v>156</v>
      </c>
      <c r="BM141" s="226" t="s">
        <v>194</v>
      </c>
    </row>
    <row r="142" s="2" customFormat="1">
      <c r="A142" s="35"/>
      <c r="B142" s="36"/>
      <c r="C142" s="37"/>
      <c r="D142" s="228" t="s">
        <v>157</v>
      </c>
      <c r="E142" s="37"/>
      <c r="F142" s="229" t="s">
        <v>1512</v>
      </c>
      <c r="G142" s="37"/>
      <c r="H142" s="37"/>
      <c r="I142" s="230"/>
      <c r="J142" s="37"/>
      <c r="K142" s="37"/>
      <c r="L142" s="41"/>
      <c r="M142" s="231"/>
      <c r="N142" s="232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157</v>
      </c>
      <c r="AU142" s="14" t="s">
        <v>89</v>
      </c>
    </row>
    <row r="143" s="2" customFormat="1" ht="37.8" customHeight="1">
      <c r="A143" s="35"/>
      <c r="B143" s="36"/>
      <c r="C143" s="215" t="s">
        <v>178</v>
      </c>
      <c r="D143" s="215" t="s">
        <v>151</v>
      </c>
      <c r="E143" s="216" t="s">
        <v>1513</v>
      </c>
      <c r="F143" s="217" t="s">
        <v>1514</v>
      </c>
      <c r="G143" s="218" t="s">
        <v>636</v>
      </c>
      <c r="H143" s="219">
        <v>1</v>
      </c>
      <c r="I143" s="220"/>
      <c r="J143" s="221">
        <f>ROUND(I143*H143,2)</f>
        <v>0</v>
      </c>
      <c r="K143" s="217" t="s">
        <v>1</v>
      </c>
      <c r="L143" s="41"/>
      <c r="M143" s="222" t="s">
        <v>1</v>
      </c>
      <c r="N143" s="223" t="s">
        <v>44</v>
      </c>
      <c r="O143" s="88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6" t="s">
        <v>156</v>
      </c>
      <c r="AT143" s="226" t="s">
        <v>151</v>
      </c>
      <c r="AU143" s="226" t="s">
        <v>89</v>
      </c>
      <c r="AY143" s="14" t="s">
        <v>149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4" t="s">
        <v>87</v>
      </c>
      <c r="BK143" s="227">
        <f>ROUND(I143*H143,2)</f>
        <v>0</v>
      </c>
      <c r="BL143" s="14" t="s">
        <v>156</v>
      </c>
      <c r="BM143" s="226" t="s">
        <v>199</v>
      </c>
    </row>
    <row r="144" s="2" customFormat="1">
      <c r="A144" s="35"/>
      <c r="B144" s="36"/>
      <c r="C144" s="37"/>
      <c r="D144" s="228" t="s">
        <v>157</v>
      </c>
      <c r="E144" s="37"/>
      <c r="F144" s="229" t="s">
        <v>1514</v>
      </c>
      <c r="G144" s="37"/>
      <c r="H144" s="37"/>
      <c r="I144" s="230"/>
      <c r="J144" s="37"/>
      <c r="K144" s="37"/>
      <c r="L144" s="41"/>
      <c r="M144" s="231"/>
      <c r="N144" s="232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157</v>
      </c>
      <c r="AU144" s="14" t="s">
        <v>89</v>
      </c>
    </row>
    <row r="145" s="2" customFormat="1" ht="16.5" customHeight="1">
      <c r="A145" s="35"/>
      <c r="B145" s="36"/>
      <c r="C145" s="215" t="s">
        <v>161</v>
      </c>
      <c r="D145" s="215" t="s">
        <v>151</v>
      </c>
      <c r="E145" s="216" t="s">
        <v>1515</v>
      </c>
      <c r="F145" s="217" t="s">
        <v>1516</v>
      </c>
      <c r="G145" s="218" t="s">
        <v>636</v>
      </c>
      <c r="H145" s="219">
        <v>1</v>
      </c>
      <c r="I145" s="220"/>
      <c r="J145" s="221">
        <f>ROUND(I145*H145,2)</f>
        <v>0</v>
      </c>
      <c r="K145" s="217" t="s">
        <v>1</v>
      </c>
      <c r="L145" s="41"/>
      <c r="M145" s="222" t="s">
        <v>1</v>
      </c>
      <c r="N145" s="223" t="s">
        <v>44</v>
      </c>
      <c r="O145" s="88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6" t="s">
        <v>156</v>
      </c>
      <c r="AT145" s="226" t="s">
        <v>151</v>
      </c>
      <c r="AU145" s="226" t="s">
        <v>89</v>
      </c>
      <c r="AY145" s="14" t="s">
        <v>149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4" t="s">
        <v>87</v>
      </c>
      <c r="BK145" s="227">
        <f>ROUND(I145*H145,2)</f>
        <v>0</v>
      </c>
      <c r="BL145" s="14" t="s">
        <v>156</v>
      </c>
      <c r="BM145" s="226" t="s">
        <v>206</v>
      </c>
    </row>
    <row r="146" s="2" customFormat="1">
      <c r="A146" s="35"/>
      <c r="B146" s="36"/>
      <c r="C146" s="37"/>
      <c r="D146" s="228" t="s">
        <v>157</v>
      </c>
      <c r="E146" s="37"/>
      <c r="F146" s="229" t="s">
        <v>1516</v>
      </c>
      <c r="G146" s="37"/>
      <c r="H146" s="37"/>
      <c r="I146" s="230"/>
      <c r="J146" s="37"/>
      <c r="K146" s="37"/>
      <c r="L146" s="41"/>
      <c r="M146" s="231"/>
      <c r="N146" s="232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157</v>
      </c>
      <c r="AU146" s="14" t="s">
        <v>89</v>
      </c>
    </row>
    <row r="147" s="12" customFormat="1" ht="22.8" customHeight="1">
      <c r="A147" s="12"/>
      <c r="B147" s="199"/>
      <c r="C147" s="200"/>
      <c r="D147" s="201" t="s">
        <v>78</v>
      </c>
      <c r="E147" s="213" t="s">
        <v>1517</v>
      </c>
      <c r="F147" s="213" t="s">
        <v>1518</v>
      </c>
      <c r="G147" s="200"/>
      <c r="H147" s="200"/>
      <c r="I147" s="203"/>
      <c r="J147" s="214">
        <f>BK147</f>
        <v>0</v>
      </c>
      <c r="K147" s="200"/>
      <c r="L147" s="205"/>
      <c r="M147" s="206"/>
      <c r="N147" s="207"/>
      <c r="O147" s="207"/>
      <c r="P147" s="208">
        <f>SUM(P148:P183)</f>
        <v>0</v>
      </c>
      <c r="Q147" s="207"/>
      <c r="R147" s="208">
        <f>SUM(R148:R183)</f>
        <v>0</v>
      </c>
      <c r="S147" s="207"/>
      <c r="T147" s="209">
        <f>SUM(T148:T183)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87</v>
      </c>
      <c r="AT147" s="211" t="s">
        <v>78</v>
      </c>
      <c r="AU147" s="211" t="s">
        <v>87</v>
      </c>
      <c r="AY147" s="210" t="s">
        <v>149</v>
      </c>
      <c r="BK147" s="212">
        <f>SUM(BK148:BK183)</f>
        <v>0</v>
      </c>
    </row>
    <row r="148" s="2" customFormat="1" ht="24.15" customHeight="1">
      <c r="A148" s="35"/>
      <c r="B148" s="36"/>
      <c r="C148" s="215" t="s">
        <v>184</v>
      </c>
      <c r="D148" s="215" t="s">
        <v>151</v>
      </c>
      <c r="E148" s="216" t="s">
        <v>1519</v>
      </c>
      <c r="F148" s="217" t="s">
        <v>1520</v>
      </c>
      <c r="G148" s="218" t="s">
        <v>1501</v>
      </c>
      <c r="H148" s="219">
        <v>1</v>
      </c>
      <c r="I148" s="220"/>
      <c r="J148" s="221">
        <f>ROUND(I148*H148,2)</f>
        <v>0</v>
      </c>
      <c r="K148" s="217" t="s">
        <v>1</v>
      </c>
      <c r="L148" s="41"/>
      <c r="M148" s="222" t="s">
        <v>1</v>
      </c>
      <c r="N148" s="223" t="s">
        <v>44</v>
      </c>
      <c r="O148" s="88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6" t="s">
        <v>156</v>
      </c>
      <c r="AT148" s="226" t="s">
        <v>151</v>
      </c>
      <c r="AU148" s="226" t="s">
        <v>89</v>
      </c>
      <c r="AY148" s="14" t="s">
        <v>149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4" t="s">
        <v>87</v>
      </c>
      <c r="BK148" s="227">
        <f>ROUND(I148*H148,2)</f>
        <v>0</v>
      </c>
      <c r="BL148" s="14" t="s">
        <v>156</v>
      </c>
      <c r="BM148" s="226" t="s">
        <v>211</v>
      </c>
    </row>
    <row r="149" s="2" customFormat="1">
      <c r="A149" s="35"/>
      <c r="B149" s="36"/>
      <c r="C149" s="37"/>
      <c r="D149" s="228" t="s">
        <v>157</v>
      </c>
      <c r="E149" s="37"/>
      <c r="F149" s="229" t="s">
        <v>1520</v>
      </c>
      <c r="G149" s="37"/>
      <c r="H149" s="37"/>
      <c r="I149" s="230"/>
      <c r="J149" s="37"/>
      <c r="K149" s="37"/>
      <c r="L149" s="41"/>
      <c r="M149" s="231"/>
      <c r="N149" s="232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157</v>
      </c>
      <c r="AU149" s="14" t="s">
        <v>89</v>
      </c>
    </row>
    <row r="150" s="2" customFormat="1" ht="24.15" customHeight="1">
      <c r="A150" s="35"/>
      <c r="B150" s="36"/>
      <c r="C150" s="215" t="s">
        <v>214</v>
      </c>
      <c r="D150" s="215" t="s">
        <v>151</v>
      </c>
      <c r="E150" s="216" t="s">
        <v>1521</v>
      </c>
      <c r="F150" s="217" t="s">
        <v>1522</v>
      </c>
      <c r="G150" s="218" t="s">
        <v>1501</v>
      </c>
      <c r="H150" s="219">
        <v>16</v>
      </c>
      <c r="I150" s="220"/>
      <c r="J150" s="221">
        <f>ROUND(I150*H150,2)</f>
        <v>0</v>
      </c>
      <c r="K150" s="217" t="s">
        <v>1</v>
      </c>
      <c r="L150" s="41"/>
      <c r="M150" s="222" t="s">
        <v>1</v>
      </c>
      <c r="N150" s="223" t="s">
        <v>44</v>
      </c>
      <c r="O150" s="88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6" t="s">
        <v>156</v>
      </c>
      <c r="AT150" s="226" t="s">
        <v>151</v>
      </c>
      <c r="AU150" s="226" t="s">
        <v>89</v>
      </c>
      <c r="AY150" s="14" t="s">
        <v>149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4" t="s">
        <v>87</v>
      </c>
      <c r="BK150" s="227">
        <f>ROUND(I150*H150,2)</f>
        <v>0</v>
      </c>
      <c r="BL150" s="14" t="s">
        <v>156</v>
      </c>
      <c r="BM150" s="226" t="s">
        <v>217</v>
      </c>
    </row>
    <row r="151" s="2" customFormat="1">
      <c r="A151" s="35"/>
      <c r="B151" s="36"/>
      <c r="C151" s="37"/>
      <c r="D151" s="228" t="s">
        <v>157</v>
      </c>
      <c r="E151" s="37"/>
      <c r="F151" s="229" t="s">
        <v>1522</v>
      </c>
      <c r="G151" s="37"/>
      <c r="H151" s="37"/>
      <c r="I151" s="230"/>
      <c r="J151" s="37"/>
      <c r="K151" s="37"/>
      <c r="L151" s="41"/>
      <c r="M151" s="231"/>
      <c r="N151" s="232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157</v>
      </c>
      <c r="AU151" s="14" t="s">
        <v>89</v>
      </c>
    </row>
    <row r="152" s="2" customFormat="1" ht="24.15" customHeight="1">
      <c r="A152" s="35"/>
      <c r="B152" s="36"/>
      <c r="C152" s="215" t="s">
        <v>8</v>
      </c>
      <c r="D152" s="215" t="s">
        <v>151</v>
      </c>
      <c r="E152" s="216" t="s">
        <v>1523</v>
      </c>
      <c r="F152" s="217" t="s">
        <v>1524</v>
      </c>
      <c r="G152" s="218" t="s">
        <v>1501</v>
      </c>
      <c r="H152" s="219">
        <v>23</v>
      </c>
      <c r="I152" s="220"/>
      <c r="J152" s="221">
        <f>ROUND(I152*H152,2)</f>
        <v>0</v>
      </c>
      <c r="K152" s="217" t="s">
        <v>1</v>
      </c>
      <c r="L152" s="41"/>
      <c r="M152" s="222" t="s">
        <v>1</v>
      </c>
      <c r="N152" s="223" t="s">
        <v>44</v>
      </c>
      <c r="O152" s="88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6" t="s">
        <v>156</v>
      </c>
      <c r="AT152" s="226" t="s">
        <v>151</v>
      </c>
      <c r="AU152" s="226" t="s">
        <v>89</v>
      </c>
      <c r="AY152" s="14" t="s">
        <v>149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4" t="s">
        <v>87</v>
      </c>
      <c r="BK152" s="227">
        <f>ROUND(I152*H152,2)</f>
        <v>0</v>
      </c>
      <c r="BL152" s="14" t="s">
        <v>156</v>
      </c>
      <c r="BM152" s="226" t="s">
        <v>222</v>
      </c>
    </row>
    <row r="153" s="2" customFormat="1">
      <c r="A153" s="35"/>
      <c r="B153" s="36"/>
      <c r="C153" s="37"/>
      <c r="D153" s="228" t="s">
        <v>157</v>
      </c>
      <c r="E153" s="37"/>
      <c r="F153" s="229" t="s">
        <v>1524</v>
      </c>
      <c r="G153" s="37"/>
      <c r="H153" s="37"/>
      <c r="I153" s="230"/>
      <c r="J153" s="37"/>
      <c r="K153" s="37"/>
      <c r="L153" s="41"/>
      <c r="M153" s="231"/>
      <c r="N153" s="232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157</v>
      </c>
      <c r="AU153" s="14" t="s">
        <v>89</v>
      </c>
    </row>
    <row r="154" s="2" customFormat="1" ht="33" customHeight="1">
      <c r="A154" s="35"/>
      <c r="B154" s="36"/>
      <c r="C154" s="215" t="s">
        <v>227</v>
      </c>
      <c r="D154" s="215" t="s">
        <v>151</v>
      </c>
      <c r="E154" s="216" t="s">
        <v>1525</v>
      </c>
      <c r="F154" s="217" t="s">
        <v>1526</v>
      </c>
      <c r="G154" s="218" t="s">
        <v>1501</v>
      </c>
      <c r="H154" s="219">
        <v>3</v>
      </c>
      <c r="I154" s="220"/>
      <c r="J154" s="221">
        <f>ROUND(I154*H154,2)</f>
        <v>0</v>
      </c>
      <c r="K154" s="217" t="s">
        <v>1</v>
      </c>
      <c r="L154" s="41"/>
      <c r="M154" s="222" t="s">
        <v>1</v>
      </c>
      <c r="N154" s="223" t="s">
        <v>44</v>
      </c>
      <c r="O154" s="88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6" t="s">
        <v>156</v>
      </c>
      <c r="AT154" s="226" t="s">
        <v>151</v>
      </c>
      <c r="AU154" s="226" t="s">
        <v>89</v>
      </c>
      <c r="AY154" s="14" t="s">
        <v>149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4" t="s">
        <v>87</v>
      </c>
      <c r="BK154" s="227">
        <f>ROUND(I154*H154,2)</f>
        <v>0</v>
      </c>
      <c r="BL154" s="14" t="s">
        <v>156</v>
      </c>
      <c r="BM154" s="226" t="s">
        <v>231</v>
      </c>
    </row>
    <row r="155" s="2" customFormat="1">
      <c r="A155" s="35"/>
      <c r="B155" s="36"/>
      <c r="C155" s="37"/>
      <c r="D155" s="228" t="s">
        <v>157</v>
      </c>
      <c r="E155" s="37"/>
      <c r="F155" s="229" t="s">
        <v>1526</v>
      </c>
      <c r="G155" s="37"/>
      <c r="H155" s="37"/>
      <c r="I155" s="230"/>
      <c r="J155" s="37"/>
      <c r="K155" s="37"/>
      <c r="L155" s="41"/>
      <c r="M155" s="231"/>
      <c r="N155" s="232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157</v>
      </c>
      <c r="AU155" s="14" t="s">
        <v>89</v>
      </c>
    </row>
    <row r="156" s="2" customFormat="1" ht="24.15" customHeight="1">
      <c r="A156" s="35"/>
      <c r="B156" s="36"/>
      <c r="C156" s="215" t="s">
        <v>194</v>
      </c>
      <c r="D156" s="215" t="s">
        <v>151</v>
      </c>
      <c r="E156" s="216" t="s">
        <v>1527</v>
      </c>
      <c r="F156" s="217" t="s">
        <v>1528</v>
      </c>
      <c r="G156" s="218" t="s">
        <v>1501</v>
      </c>
      <c r="H156" s="219">
        <v>6</v>
      </c>
      <c r="I156" s="220"/>
      <c r="J156" s="221">
        <f>ROUND(I156*H156,2)</f>
        <v>0</v>
      </c>
      <c r="K156" s="217" t="s">
        <v>1</v>
      </c>
      <c r="L156" s="41"/>
      <c r="M156" s="222" t="s">
        <v>1</v>
      </c>
      <c r="N156" s="223" t="s">
        <v>44</v>
      </c>
      <c r="O156" s="88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6" t="s">
        <v>156</v>
      </c>
      <c r="AT156" s="226" t="s">
        <v>151</v>
      </c>
      <c r="AU156" s="226" t="s">
        <v>89</v>
      </c>
      <c r="AY156" s="14" t="s">
        <v>149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4" t="s">
        <v>87</v>
      </c>
      <c r="BK156" s="227">
        <f>ROUND(I156*H156,2)</f>
        <v>0</v>
      </c>
      <c r="BL156" s="14" t="s">
        <v>156</v>
      </c>
      <c r="BM156" s="226" t="s">
        <v>236</v>
      </c>
    </row>
    <row r="157" s="2" customFormat="1">
      <c r="A157" s="35"/>
      <c r="B157" s="36"/>
      <c r="C157" s="37"/>
      <c r="D157" s="228" t="s">
        <v>157</v>
      </c>
      <c r="E157" s="37"/>
      <c r="F157" s="229" t="s">
        <v>1528</v>
      </c>
      <c r="G157" s="37"/>
      <c r="H157" s="37"/>
      <c r="I157" s="230"/>
      <c r="J157" s="37"/>
      <c r="K157" s="37"/>
      <c r="L157" s="41"/>
      <c r="M157" s="231"/>
      <c r="N157" s="232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157</v>
      </c>
      <c r="AU157" s="14" t="s">
        <v>89</v>
      </c>
    </row>
    <row r="158" s="2" customFormat="1" ht="66.75" customHeight="1">
      <c r="A158" s="35"/>
      <c r="B158" s="36"/>
      <c r="C158" s="215" t="s">
        <v>239</v>
      </c>
      <c r="D158" s="215" t="s">
        <v>151</v>
      </c>
      <c r="E158" s="216" t="s">
        <v>1529</v>
      </c>
      <c r="F158" s="217" t="s">
        <v>1530</v>
      </c>
      <c r="G158" s="218" t="s">
        <v>1501</v>
      </c>
      <c r="H158" s="219">
        <v>9</v>
      </c>
      <c r="I158" s="220"/>
      <c r="J158" s="221">
        <f>ROUND(I158*H158,2)</f>
        <v>0</v>
      </c>
      <c r="K158" s="217" t="s">
        <v>1</v>
      </c>
      <c r="L158" s="41"/>
      <c r="M158" s="222" t="s">
        <v>1</v>
      </c>
      <c r="N158" s="223" t="s">
        <v>44</v>
      </c>
      <c r="O158" s="88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6" t="s">
        <v>156</v>
      </c>
      <c r="AT158" s="226" t="s">
        <v>151</v>
      </c>
      <c r="AU158" s="226" t="s">
        <v>89</v>
      </c>
      <c r="AY158" s="14" t="s">
        <v>149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4" t="s">
        <v>87</v>
      </c>
      <c r="BK158" s="227">
        <f>ROUND(I158*H158,2)</f>
        <v>0</v>
      </c>
      <c r="BL158" s="14" t="s">
        <v>156</v>
      </c>
      <c r="BM158" s="226" t="s">
        <v>242</v>
      </c>
    </row>
    <row r="159" s="2" customFormat="1">
      <c r="A159" s="35"/>
      <c r="B159" s="36"/>
      <c r="C159" s="37"/>
      <c r="D159" s="228" t="s">
        <v>157</v>
      </c>
      <c r="E159" s="37"/>
      <c r="F159" s="229" t="s">
        <v>1531</v>
      </c>
      <c r="G159" s="37"/>
      <c r="H159" s="37"/>
      <c r="I159" s="230"/>
      <c r="J159" s="37"/>
      <c r="K159" s="37"/>
      <c r="L159" s="41"/>
      <c r="M159" s="231"/>
      <c r="N159" s="232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157</v>
      </c>
      <c r="AU159" s="14" t="s">
        <v>89</v>
      </c>
    </row>
    <row r="160" s="2" customFormat="1" ht="37.8" customHeight="1">
      <c r="A160" s="35"/>
      <c r="B160" s="36"/>
      <c r="C160" s="215" t="s">
        <v>199</v>
      </c>
      <c r="D160" s="215" t="s">
        <v>151</v>
      </c>
      <c r="E160" s="216" t="s">
        <v>1532</v>
      </c>
      <c r="F160" s="217" t="s">
        <v>1533</v>
      </c>
      <c r="G160" s="218" t="s">
        <v>1501</v>
      </c>
      <c r="H160" s="219">
        <v>13</v>
      </c>
      <c r="I160" s="220"/>
      <c r="J160" s="221">
        <f>ROUND(I160*H160,2)</f>
        <v>0</v>
      </c>
      <c r="K160" s="217" t="s">
        <v>1</v>
      </c>
      <c r="L160" s="41"/>
      <c r="M160" s="222" t="s">
        <v>1</v>
      </c>
      <c r="N160" s="223" t="s">
        <v>44</v>
      </c>
      <c r="O160" s="88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6" t="s">
        <v>156</v>
      </c>
      <c r="AT160" s="226" t="s">
        <v>151</v>
      </c>
      <c r="AU160" s="226" t="s">
        <v>89</v>
      </c>
      <c r="AY160" s="14" t="s">
        <v>149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4" t="s">
        <v>87</v>
      </c>
      <c r="BK160" s="227">
        <f>ROUND(I160*H160,2)</f>
        <v>0</v>
      </c>
      <c r="BL160" s="14" t="s">
        <v>156</v>
      </c>
      <c r="BM160" s="226" t="s">
        <v>169</v>
      </c>
    </row>
    <row r="161" s="2" customFormat="1">
      <c r="A161" s="35"/>
      <c r="B161" s="36"/>
      <c r="C161" s="37"/>
      <c r="D161" s="228" t="s">
        <v>157</v>
      </c>
      <c r="E161" s="37"/>
      <c r="F161" s="229" t="s">
        <v>1533</v>
      </c>
      <c r="G161" s="37"/>
      <c r="H161" s="37"/>
      <c r="I161" s="230"/>
      <c r="J161" s="37"/>
      <c r="K161" s="37"/>
      <c r="L161" s="41"/>
      <c r="M161" s="231"/>
      <c r="N161" s="232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157</v>
      </c>
      <c r="AU161" s="14" t="s">
        <v>89</v>
      </c>
    </row>
    <row r="162" s="2" customFormat="1" ht="24.15" customHeight="1">
      <c r="A162" s="35"/>
      <c r="B162" s="36"/>
      <c r="C162" s="215" t="s">
        <v>254</v>
      </c>
      <c r="D162" s="215" t="s">
        <v>151</v>
      </c>
      <c r="E162" s="216" t="s">
        <v>1534</v>
      </c>
      <c r="F162" s="217" t="s">
        <v>1535</v>
      </c>
      <c r="G162" s="218" t="s">
        <v>1501</v>
      </c>
      <c r="H162" s="219">
        <v>14</v>
      </c>
      <c r="I162" s="220"/>
      <c r="J162" s="221">
        <f>ROUND(I162*H162,2)</f>
        <v>0</v>
      </c>
      <c r="K162" s="217" t="s">
        <v>1</v>
      </c>
      <c r="L162" s="41"/>
      <c r="M162" s="222" t="s">
        <v>1</v>
      </c>
      <c r="N162" s="223" t="s">
        <v>44</v>
      </c>
      <c r="O162" s="88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6" t="s">
        <v>156</v>
      </c>
      <c r="AT162" s="226" t="s">
        <v>151</v>
      </c>
      <c r="AU162" s="226" t="s">
        <v>89</v>
      </c>
      <c r="AY162" s="14" t="s">
        <v>149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4" t="s">
        <v>87</v>
      </c>
      <c r="BK162" s="227">
        <f>ROUND(I162*H162,2)</f>
        <v>0</v>
      </c>
      <c r="BL162" s="14" t="s">
        <v>156</v>
      </c>
      <c r="BM162" s="226" t="s">
        <v>257</v>
      </c>
    </row>
    <row r="163" s="2" customFormat="1">
      <c r="A163" s="35"/>
      <c r="B163" s="36"/>
      <c r="C163" s="37"/>
      <c r="D163" s="228" t="s">
        <v>157</v>
      </c>
      <c r="E163" s="37"/>
      <c r="F163" s="229" t="s">
        <v>1535</v>
      </c>
      <c r="G163" s="37"/>
      <c r="H163" s="37"/>
      <c r="I163" s="230"/>
      <c r="J163" s="37"/>
      <c r="K163" s="37"/>
      <c r="L163" s="41"/>
      <c r="M163" s="231"/>
      <c r="N163" s="232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157</v>
      </c>
      <c r="AU163" s="14" t="s">
        <v>89</v>
      </c>
    </row>
    <row r="164" s="2" customFormat="1" ht="24.15" customHeight="1">
      <c r="A164" s="35"/>
      <c r="B164" s="36"/>
      <c r="C164" s="215" t="s">
        <v>206</v>
      </c>
      <c r="D164" s="215" t="s">
        <v>151</v>
      </c>
      <c r="E164" s="216" t="s">
        <v>1536</v>
      </c>
      <c r="F164" s="217" t="s">
        <v>1537</v>
      </c>
      <c r="G164" s="218" t="s">
        <v>1501</v>
      </c>
      <c r="H164" s="219">
        <v>2</v>
      </c>
      <c r="I164" s="220"/>
      <c r="J164" s="221">
        <f>ROUND(I164*H164,2)</f>
        <v>0</v>
      </c>
      <c r="K164" s="217" t="s">
        <v>1</v>
      </c>
      <c r="L164" s="41"/>
      <c r="M164" s="222" t="s">
        <v>1</v>
      </c>
      <c r="N164" s="223" t="s">
        <v>44</v>
      </c>
      <c r="O164" s="88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6" t="s">
        <v>156</v>
      </c>
      <c r="AT164" s="226" t="s">
        <v>151</v>
      </c>
      <c r="AU164" s="226" t="s">
        <v>89</v>
      </c>
      <c r="AY164" s="14" t="s">
        <v>149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4" t="s">
        <v>87</v>
      </c>
      <c r="BK164" s="227">
        <f>ROUND(I164*H164,2)</f>
        <v>0</v>
      </c>
      <c r="BL164" s="14" t="s">
        <v>156</v>
      </c>
      <c r="BM164" s="226" t="s">
        <v>265</v>
      </c>
    </row>
    <row r="165" s="2" customFormat="1">
      <c r="A165" s="35"/>
      <c r="B165" s="36"/>
      <c r="C165" s="37"/>
      <c r="D165" s="228" t="s">
        <v>157</v>
      </c>
      <c r="E165" s="37"/>
      <c r="F165" s="229" t="s">
        <v>1537</v>
      </c>
      <c r="G165" s="37"/>
      <c r="H165" s="37"/>
      <c r="I165" s="230"/>
      <c r="J165" s="37"/>
      <c r="K165" s="37"/>
      <c r="L165" s="41"/>
      <c r="M165" s="231"/>
      <c r="N165" s="232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157</v>
      </c>
      <c r="AU165" s="14" t="s">
        <v>89</v>
      </c>
    </row>
    <row r="166" s="2" customFormat="1" ht="24.15" customHeight="1">
      <c r="A166" s="35"/>
      <c r="B166" s="36"/>
      <c r="C166" s="215" t="s">
        <v>270</v>
      </c>
      <c r="D166" s="215" t="s">
        <v>151</v>
      </c>
      <c r="E166" s="216" t="s">
        <v>1538</v>
      </c>
      <c r="F166" s="217" t="s">
        <v>1539</v>
      </c>
      <c r="G166" s="218" t="s">
        <v>1501</v>
      </c>
      <c r="H166" s="219">
        <v>2</v>
      </c>
      <c r="I166" s="220"/>
      <c r="J166" s="221">
        <f>ROUND(I166*H166,2)</f>
        <v>0</v>
      </c>
      <c r="K166" s="217" t="s">
        <v>1</v>
      </c>
      <c r="L166" s="41"/>
      <c r="M166" s="222" t="s">
        <v>1</v>
      </c>
      <c r="N166" s="223" t="s">
        <v>44</v>
      </c>
      <c r="O166" s="88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6" t="s">
        <v>156</v>
      </c>
      <c r="AT166" s="226" t="s">
        <v>151</v>
      </c>
      <c r="AU166" s="226" t="s">
        <v>89</v>
      </c>
      <c r="AY166" s="14" t="s">
        <v>149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4" t="s">
        <v>87</v>
      </c>
      <c r="BK166" s="227">
        <f>ROUND(I166*H166,2)</f>
        <v>0</v>
      </c>
      <c r="BL166" s="14" t="s">
        <v>156</v>
      </c>
      <c r="BM166" s="226" t="s">
        <v>273</v>
      </c>
    </row>
    <row r="167" s="2" customFormat="1">
      <c r="A167" s="35"/>
      <c r="B167" s="36"/>
      <c r="C167" s="37"/>
      <c r="D167" s="228" t="s">
        <v>157</v>
      </c>
      <c r="E167" s="37"/>
      <c r="F167" s="229" t="s">
        <v>1539</v>
      </c>
      <c r="G167" s="37"/>
      <c r="H167" s="37"/>
      <c r="I167" s="230"/>
      <c r="J167" s="37"/>
      <c r="K167" s="37"/>
      <c r="L167" s="41"/>
      <c r="M167" s="231"/>
      <c r="N167" s="232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157</v>
      </c>
      <c r="AU167" s="14" t="s">
        <v>89</v>
      </c>
    </row>
    <row r="168" s="2" customFormat="1" ht="24.15" customHeight="1">
      <c r="A168" s="35"/>
      <c r="B168" s="36"/>
      <c r="C168" s="215" t="s">
        <v>211</v>
      </c>
      <c r="D168" s="215" t="s">
        <v>151</v>
      </c>
      <c r="E168" s="216" t="s">
        <v>1540</v>
      </c>
      <c r="F168" s="217" t="s">
        <v>1541</v>
      </c>
      <c r="G168" s="218" t="s">
        <v>1501</v>
      </c>
      <c r="H168" s="219">
        <v>15</v>
      </c>
      <c r="I168" s="220"/>
      <c r="J168" s="221">
        <f>ROUND(I168*H168,2)</f>
        <v>0</v>
      </c>
      <c r="K168" s="217" t="s">
        <v>1</v>
      </c>
      <c r="L168" s="41"/>
      <c r="M168" s="222" t="s">
        <v>1</v>
      </c>
      <c r="N168" s="223" t="s">
        <v>44</v>
      </c>
      <c r="O168" s="88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6" t="s">
        <v>156</v>
      </c>
      <c r="AT168" s="226" t="s">
        <v>151</v>
      </c>
      <c r="AU168" s="226" t="s">
        <v>89</v>
      </c>
      <c r="AY168" s="14" t="s">
        <v>149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4" t="s">
        <v>87</v>
      </c>
      <c r="BK168" s="227">
        <f>ROUND(I168*H168,2)</f>
        <v>0</v>
      </c>
      <c r="BL168" s="14" t="s">
        <v>156</v>
      </c>
      <c r="BM168" s="226" t="s">
        <v>281</v>
      </c>
    </row>
    <row r="169" s="2" customFormat="1">
      <c r="A169" s="35"/>
      <c r="B169" s="36"/>
      <c r="C169" s="37"/>
      <c r="D169" s="228" t="s">
        <v>157</v>
      </c>
      <c r="E169" s="37"/>
      <c r="F169" s="229" t="s">
        <v>1541</v>
      </c>
      <c r="G169" s="37"/>
      <c r="H169" s="37"/>
      <c r="I169" s="230"/>
      <c r="J169" s="37"/>
      <c r="K169" s="37"/>
      <c r="L169" s="41"/>
      <c r="M169" s="231"/>
      <c r="N169" s="232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157</v>
      </c>
      <c r="AU169" s="14" t="s">
        <v>89</v>
      </c>
    </row>
    <row r="170" s="2" customFormat="1" ht="24.15" customHeight="1">
      <c r="A170" s="35"/>
      <c r="B170" s="36"/>
      <c r="C170" s="215" t="s">
        <v>7</v>
      </c>
      <c r="D170" s="215" t="s">
        <v>151</v>
      </c>
      <c r="E170" s="216" t="s">
        <v>1542</v>
      </c>
      <c r="F170" s="217" t="s">
        <v>1543</v>
      </c>
      <c r="G170" s="218" t="s">
        <v>1501</v>
      </c>
      <c r="H170" s="219">
        <v>2</v>
      </c>
      <c r="I170" s="220"/>
      <c r="J170" s="221">
        <f>ROUND(I170*H170,2)</f>
        <v>0</v>
      </c>
      <c r="K170" s="217" t="s">
        <v>1</v>
      </c>
      <c r="L170" s="41"/>
      <c r="M170" s="222" t="s">
        <v>1</v>
      </c>
      <c r="N170" s="223" t="s">
        <v>44</v>
      </c>
      <c r="O170" s="88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6" t="s">
        <v>156</v>
      </c>
      <c r="AT170" s="226" t="s">
        <v>151</v>
      </c>
      <c r="AU170" s="226" t="s">
        <v>89</v>
      </c>
      <c r="AY170" s="14" t="s">
        <v>149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4" t="s">
        <v>87</v>
      </c>
      <c r="BK170" s="227">
        <f>ROUND(I170*H170,2)</f>
        <v>0</v>
      </c>
      <c r="BL170" s="14" t="s">
        <v>156</v>
      </c>
      <c r="BM170" s="226" t="s">
        <v>285</v>
      </c>
    </row>
    <row r="171" s="2" customFormat="1">
      <c r="A171" s="35"/>
      <c r="B171" s="36"/>
      <c r="C171" s="37"/>
      <c r="D171" s="228" t="s">
        <v>157</v>
      </c>
      <c r="E171" s="37"/>
      <c r="F171" s="229" t="s">
        <v>1543</v>
      </c>
      <c r="G171" s="37"/>
      <c r="H171" s="37"/>
      <c r="I171" s="230"/>
      <c r="J171" s="37"/>
      <c r="K171" s="37"/>
      <c r="L171" s="41"/>
      <c r="M171" s="231"/>
      <c r="N171" s="232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157</v>
      </c>
      <c r="AU171" s="14" t="s">
        <v>89</v>
      </c>
    </row>
    <row r="172" s="2" customFormat="1" ht="24.15" customHeight="1">
      <c r="A172" s="35"/>
      <c r="B172" s="36"/>
      <c r="C172" s="215" t="s">
        <v>217</v>
      </c>
      <c r="D172" s="215" t="s">
        <v>151</v>
      </c>
      <c r="E172" s="216" t="s">
        <v>1544</v>
      </c>
      <c r="F172" s="217" t="s">
        <v>1545</v>
      </c>
      <c r="G172" s="218" t="s">
        <v>1501</v>
      </c>
      <c r="H172" s="219">
        <v>16</v>
      </c>
      <c r="I172" s="220"/>
      <c r="J172" s="221">
        <f>ROUND(I172*H172,2)</f>
        <v>0</v>
      </c>
      <c r="K172" s="217" t="s">
        <v>1</v>
      </c>
      <c r="L172" s="41"/>
      <c r="M172" s="222" t="s">
        <v>1</v>
      </c>
      <c r="N172" s="223" t="s">
        <v>44</v>
      </c>
      <c r="O172" s="88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6" t="s">
        <v>156</v>
      </c>
      <c r="AT172" s="226" t="s">
        <v>151</v>
      </c>
      <c r="AU172" s="226" t="s">
        <v>89</v>
      </c>
      <c r="AY172" s="14" t="s">
        <v>149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4" t="s">
        <v>87</v>
      </c>
      <c r="BK172" s="227">
        <f>ROUND(I172*H172,2)</f>
        <v>0</v>
      </c>
      <c r="BL172" s="14" t="s">
        <v>156</v>
      </c>
      <c r="BM172" s="226" t="s">
        <v>291</v>
      </c>
    </row>
    <row r="173" s="2" customFormat="1">
      <c r="A173" s="35"/>
      <c r="B173" s="36"/>
      <c r="C173" s="37"/>
      <c r="D173" s="228" t="s">
        <v>157</v>
      </c>
      <c r="E173" s="37"/>
      <c r="F173" s="229" t="s">
        <v>1545</v>
      </c>
      <c r="G173" s="37"/>
      <c r="H173" s="37"/>
      <c r="I173" s="230"/>
      <c r="J173" s="37"/>
      <c r="K173" s="37"/>
      <c r="L173" s="41"/>
      <c r="M173" s="231"/>
      <c r="N173" s="232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157</v>
      </c>
      <c r="AU173" s="14" t="s">
        <v>89</v>
      </c>
    </row>
    <row r="174" s="2" customFormat="1" ht="24.15" customHeight="1">
      <c r="A174" s="35"/>
      <c r="B174" s="36"/>
      <c r="C174" s="215" t="s">
        <v>296</v>
      </c>
      <c r="D174" s="215" t="s">
        <v>151</v>
      </c>
      <c r="E174" s="216" t="s">
        <v>1546</v>
      </c>
      <c r="F174" s="217" t="s">
        <v>1547</v>
      </c>
      <c r="G174" s="218" t="s">
        <v>1501</v>
      </c>
      <c r="H174" s="219">
        <v>13</v>
      </c>
      <c r="I174" s="220"/>
      <c r="J174" s="221">
        <f>ROUND(I174*H174,2)</f>
        <v>0</v>
      </c>
      <c r="K174" s="217" t="s">
        <v>1</v>
      </c>
      <c r="L174" s="41"/>
      <c r="M174" s="222" t="s">
        <v>1</v>
      </c>
      <c r="N174" s="223" t="s">
        <v>44</v>
      </c>
      <c r="O174" s="88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6" t="s">
        <v>156</v>
      </c>
      <c r="AT174" s="226" t="s">
        <v>151</v>
      </c>
      <c r="AU174" s="226" t="s">
        <v>89</v>
      </c>
      <c r="AY174" s="14" t="s">
        <v>149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4" t="s">
        <v>87</v>
      </c>
      <c r="BK174" s="227">
        <f>ROUND(I174*H174,2)</f>
        <v>0</v>
      </c>
      <c r="BL174" s="14" t="s">
        <v>156</v>
      </c>
      <c r="BM174" s="226" t="s">
        <v>299</v>
      </c>
    </row>
    <row r="175" s="2" customFormat="1">
      <c r="A175" s="35"/>
      <c r="B175" s="36"/>
      <c r="C175" s="37"/>
      <c r="D175" s="228" t="s">
        <v>157</v>
      </c>
      <c r="E175" s="37"/>
      <c r="F175" s="229" t="s">
        <v>1547</v>
      </c>
      <c r="G175" s="37"/>
      <c r="H175" s="37"/>
      <c r="I175" s="230"/>
      <c r="J175" s="37"/>
      <c r="K175" s="37"/>
      <c r="L175" s="41"/>
      <c r="M175" s="231"/>
      <c r="N175" s="232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157</v>
      </c>
      <c r="AU175" s="14" t="s">
        <v>89</v>
      </c>
    </row>
    <row r="176" s="2" customFormat="1" ht="24.15" customHeight="1">
      <c r="A176" s="35"/>
      <c r="B176" s="36"/>
      <c r="C176" s="215" t="s">
        <v>222</v>
      </c>
      <c r="D176" s="215" t="s">
        <v>151</v>
      </c>
      <c r="E176" s="216" t="s">
        <v>1548</v>
      </c>
      <c r="F176" s="217" t="s">
        <v>1549</v>
      </c>
      <c r="G176" s="218" t="s">
        <v>1501</v>
      </c>
      <c r="H176" s="219">
        <v>4</v>
      </c>
      <c r="I176" s="220"/>
      <c r="J176" s="221">
        <f>ROUND(I176*H176,2)</f>
        <v>0</v>
      </c>
      <c r="K176" s="217" t="s">
        <v>1</v>
      </c>
      <c r="L176" s="41"/>
      <c r="M176" s="222" t="s">
        <v>1</v>
      </c>
      <c r="N176" s="223" t="s">
        <v>44</v>
      </c>
      <c r="O176" s="88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6" t="s">
        <v>156</v>
      </c>
      <c r="AT176" s="226" t="s">
        <v>151</v>
      </c>
      <c r="AU176" s="226" t="s">
        <v>89</v>
      </c>
      <c r="AY176" s="14" t="s">
        <v>149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4" t="s">
        <v>87</v>
      </c>
      <c r="BK176" s="227">
        <f>ROUND(I176*H176,2)</f>
        <v>0</v>
      </c>
      <c r="BL176" s="14" t="s">
        <v>156</v>
      </c>
      <c r="BM176" s="226" t="s">
        <v>305</v>
      </c>
    </row>
    <row r="177" s="2" customFormat="1">
      <c r="A177" s="35"/>
      <c r="B177" s="36"/>
      <c r="C177" s="37"/>
      <c r="D177" s="228" t="s">
        <v>157</v>
      </c>
      <c r="E177" s="37"/>
      <c r="F177" s="229" t="s">
        <v>1549</v>
      </c>
      <c r="G177" s="37"/>
      <c r="H177" s="37"/>
      <c r="I177" s="230"/>
      <c r="J177" s="37"/>
      <c r="K177" s="37"/>
      <c r="L177" s="41"/>
      <c r="M177" s="231"/>
      <c r="N177" s="232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157</v>
      </c>
      <c r="AU177" s="14" t="s">
        <v>89</v>
      </c>
    </row>
    <row r="178" s="2" customFormat="1" ht="55.5" customHeight="1">
      <c r="A178" s="35"/>
      <c r="B178" s="36"/>
      <c r="C178" s="215" t="s">
        <v>308</v>
      </c>
      <c r="D178" s="215" t="s">
        <v>151</v>
      </c>
      <c r="E178" s="216" t="s">
        <v>1550</v>
      </c>
      <c r="F178" s="217" t="s">
        <v>1551</v>
      </c>
      <c r="G178" s="218" t="s">
        <v>1501</v>
      </c>
      <c r="H178" s="219">
        <v>1</v>
      </c>
      <c r="I178" s="220"/>
      <c r="J178" s="221">
        <f>ROUND(I178*H178,2)</f>
        <v>0</v>
      </c>
      <c r="K178" s="217" t="s">
        <v>1</v>
      </c>
      <c r="L178" s="41"/>
      <c r="M178" s="222" t="s">
        <v>1</v>
      </c>
      <c r="N178" s="223" t="s">
        <v>44</v>
      </c>
      <c r="O178" s="88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6" t="s">
        <v>156</v>
      </c>
      <c r="AT178" s="226" t="s">
        <v>151</v>
      </c>
      <c r="AU178" s="226" t="s">
        <v>89</v>
      </c>
      <c r="AY178" s="14" t="s">
        <v>149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4" t="s">
        <v>87</v>
      </c>
      <c r="BK178" s="227">
        <f>ROUND(I178*H178,2)</f>
        <v>0</v>
      </c>
      <c r="BL178" s="14" t="s">
        <v>156</v>
      </c>
      <c r="BM178" s="226" t="s">
        <v>311</v>
      </c>
    </row>
    <row r="179" s="2" customFormat="1">
      <c r="A179" s="35"/>
      <c r="B179" s="36"/>
      <c r="C179" s="37"/>
      <c r="D179" s="228" t="s">
        <v>157</v>
      </c>
      <c r="E179" s="37"/>
      <c r="F179" s="229" t="s">
        <v>1551</v>
      </c>
      <c r="G179" s="37"/>
      <c r="H179" s="37"/>
      <c r="I179" s="230"/>
      <c r="J179" s="37"/>
      <c r="K179" s="37"/>
      <c r="L179" s="41"/>
      <c r="M179" s="231"/>
      <c r="N179" s="232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157</v>
      </c>
      <c r="AU179" s="14" t="s">
        <v>89</v>
      </c>
    </row>
    <row r="180" s="2" customFormat="1" ht="24.15" customHeight="1">
      <c r="A180" s="35"/>
      <c r="B180" s="36"/>
      <c r="C180" s="215" t="s">
        <v>231</v>
      </c>
      <c r="D180" s="215" t="s">
        <v>151</v>
      </c>
      <c r="E180" s="216" t="s">
        <v>1552</v>
      </c>
      <c r="F180" s="217" t="s">
        <v>1553</v>
      </c>
      <c r="G180" s="218" t="s">
        <v>636</v>
      </c>
      <c r="H180" s="219">
        <v>1</v>
      </c>
      <c r="I180" s="220"/>
      <c r="J180" s="221">
        <f>ROUND(I180*H180,2)</f>
        <v>0</v>
      </c>
      <c r="K180" s="217" t="s">
        <v>1</v>
      </c>
      <c r="L180" s="41"/>
      <c r="M180" s="222" t="s">
        <v>1</v>
      </c>
      <c r="N180" s="223" t="s">
        <v>44</v>
      </c>
      <c r="O180" s="88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6" t="s">
        <v>156</v>
      </c>
      <c r="AT180" s="226" t="s">
        <v>151</v>
      </c>
      <c r="AU180" s="226" t="s">
        <v>89</v>
      </c>
      <c r="AY180" s="14" t="s">
        <v>149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4" t="s">
        <v>87</v>
      </c>
      <c r="BK180" s="227">
        <f>ROUND(I180*H180,2)</f>
        <v>0</v>
      </c>
      <c r="BL180" s="14" t="s">
        <v>156</v>
      </c>
      <c r="BM180" s="226" t="s">
        <v>318</v>
      </c>
    </row>
    <row r="181" s="2" customFormat="1">
      <c r="A181" s="35"/>
      <c r="B181" s="36"/>
      <c r="C181" s="37"/>
      <c r="D181" s="228" t="s">
        <v>157</v>
      </c>
      <c r="E181" s="37"/>
      <c r="F181" s="229" t="s">
        <v>1553</v>
      </c>
      <c r="G181" s="37"/>
      <c r="H181" s="37"/>
      <c r="I181" s="230"/>
      <c r="J181" s="37"/>
      <c r="K181" s="37"/>
      <c r="L181" s="41"/>
      <c r="M181" s="231"/>
      <c r="N181" s="232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157</v>
      </c>
      <c r="AU181" s="14" t="s">
        <v>89</v>
      </c>
    </row>
    <row r="182" s="2" customFormat="1" ht="16.5" customHeight="1">
      <c r="A182" s="35"/>
      <c r="B182" s="36"/>
      <c r="C182" s="215" t="s">
        <v>321</v>
      </c>
      <c r="D182" s="215" t="s">
        <v>151</v>
      </c>
      <c r="E182" s="216" t="s">
        <v>1554</v>
      </c>
      <c r="F182" s="217" t="s">
        <v>1555</v>
      </c>
      <c r="G182" s="218" t="s">
        <v>636</v>
      </c>
      <c r="H182" s="219">
        <v>1</v>
      </c>
      <c r="I182" s="220"/>
      <c r="J182" s="221">
        <f>ROUND(I182*H182,2)</f>
        <v>0</v>
      </c>
      <c r="K182" s="217" t="s">
        <v>1</v>
      </c>
      <c r="L182" s="41"/>
      <c r="M182" s="222" t="s">
        <v>1</v>
      </c>
      <c r="N182" s="223" t="s">
        <v>44</v>
      </c>
      <c r="O182" s="88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6" t="s">
        <v>156</v>
      </c>
      <c r="AT182" s="226" t="s">
        <v>151</v>
      </c>
      <c r="AU182" s="226" t="s">
        <v>89</v>
      </c>
      <c r="AY182" s="14" t="s">
        <v>149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4" t="s">
        <v>87</v>
      </c>
      <c r="BK182" s="227">
        <f>ROUND(I182*H182,2)</f>
        <v>0</v>
      </c>
      <c r="BL182" s="14" t="s">
        <v>156</v>
      </c>
      <c r="BM182" s="226" t="s">
        <v>324</v>
      </c>
    </row>
    <row r="183" s="2" customFormat="1">
      <c r="A183" s="35"/>
      <c r="B183" s="36"/>
      <c r="C183" s="37"/>
      <c r="D183" s="228" t="s">
        <v>157</v>
      </c>
      <c r="E183" s="37"/>
      <c r="F183" s="229" t="s">
        <v>1555</v>
      </c>
      <c r="G183" s="37"/>
      <c r="H183" s="37"/>
      <c r="I183" s="230"/>
      <c r="J183" s="37"/>
      <c r="K183" s="37"/>
      <c r="L183" s="41"/>
      <c r="M183" s="231"/>
      <c r="N183" s="232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157</v>
      </c>
      <c r="AU183" s="14" t="s">
        <v>89</v>
      </c>
    </row>
    <row r="184" s="12" customFormat="1" ht="22.8" customHeight="1">
      <c r="A184" s="12"/>
      <c r="B184" s="199"/>
      <c r="C184" s="200"/>
      <c r="D184" s="201" t="s">
        <v>78</v>
      </c>
      <c r="E184" s="213" t="s">
        <v>1556</v>
      </c>
      <c r="F184" s="213" t="s">
        <v>1557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SUM(P185:P214)</f>
        <v>0</v>
      </c>
      <c r="Q184" s="207"/>
      <c r="R184" s="208">
        <f>SUM(R185:R214)</f>
        <v>0</v>
      </c>
      <c r="S184" s="207"/>
      <c r="T184" s="209">
        <f>SUM(T185:T214)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87</v>
      </c>
      <c r="AT184" s="211" t="s">
        <v>78</v>
      </c>
      <c r="AU184" s="211" t="s">
        <v>87</v>
      </c>
      <c r="AY184" s="210" t="s">
        <v>149</v>
      </c>
      <c r="BK184" s="212">
        <f>SUM(BK185:BK214)</f>
        <v>0</v>
      </c>
    </row>
    <row r="185" s="2" customFormat="1" ht="16.5" customHeight="1">
      <c r="A185" s="35"/>
      <c r="B185" s="36"/>
      <c r="C185" s="215" t="s">
        <v>236</v>
      </c>
      <c r="D185" s="215" t="s">
        <v>151</v>
      </c>
      <c r="E185" s="216" t="s">
        <v>1558</v>
      </c>
      <c r="F185" s="217" t="s">
        <v>1559</v>
      </c>
      <c r="G185" s="218" t="s">
        <v>264</v>
      </c>
      <c r="H185" s="219">
        <v>400</v>
      </c>
      <c r="I185" s="220"/>
      <c r="J185" s="221">
        <f>ROUND(I185*H185,2)</f>
        <v>0</v>
      </c>
      <c r="K185" s="217" t="s">
        <v>1</v>
      </c>
      <c r="L185" s="41"/>
      <c r="M185" s="222" t="s">
        <v>1</v>
      </c>
      <c r="N185" s="223" t="s">
        <v>44</v>
      </c>
      <c r="O185" s="88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6" t="s">
        <v>156</v>
      </c>
      <c r="AT185" s="226" t="s">
        <v>151</v>
      </c>
      <c r="AU185" s="226" t="s">
        <v>89</v>
      </c>
      <c r="AY185" s="14" t="s">
        <v>149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4" t="s">
        <v>87</v>
      </c>
      <c r="BK185" s="227">
        <f>ROUND(I185*H185,2)</f>
        <v>0</v>
      </c>
      <c r="BL185" s="14" t="s">
        <v>156</v>
      </c>
      <c r="BM185" s="226" t="s">
        <v>439</v>
      </c>
    </row>
    <row r="186" s="2" customFormat="1">
      <c r="A186" s="35"/>
      <c r="B186" s="36"/>
      <c r="C186" s="37"/>
      <c r="D186" s="228" t="s">
        <v>157</v>
      </c>
      <c r="E186" s="37"/>
      <c r="F186" s="229" t="s">
        <v>1559</v>
      </c>
      <c r="G186" s="37"/>
      <c r="H186" s="37"/>
      <c r="I186" s="230"/>
      <c r="J186" s="37"/>
      <c r="K186" s="37"/>
      <c r="L186" s="41"/>
      <c r="M186" s="231"/>
      <c r="N186" s="232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157</v>
      </c>
      <c r="AU186" s="14" t="s">
        <v>89</v>
      </c>
    </row>
    <row r="187" s="2" customFormat="1" ht="16.5" customHeight="1">
      <c r="A187" s="35"/>
      <c r="B187" s="36"/>
      <c r="C187" s="215" t="s">
        <v>442</v>
      </c>
      <c r="D187" s="215" t="s">
        <v>151</v>
      </c>
      <c r="E187" s="216" t="s">
        <v>1560</v>
      </c>
      <c r="F187" s="217" t="s">
        <v>1561</v>
      </c>
      <c r="G187" s="218" t="s">
        <v>264</v>
      </c>
      <c r="H187" s="219">
        <v>250</v>
      </c>
      <c r="I187" s="220"/>
      <c r="J187" s="221">
        <f>ROUND(I187*H187,2)</f>
        <v>0</v>
      </c>
      <c r="K187" s="217" t="s">
        <v>1</v>
      </c>
      <c r="L187" s="41"/>
      <c r="M187" s="222" t="s">
        <v>1</v>
      </c>
      <c r="N187" s="223" t="s">
        <v>44</v>
      </c>
      <c r="O187" s="88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6" t="s">
        <v>156</v>
      </c>
      <c r="AT187" s="226" t="s">
        <v>151</v>
      </c>
      <c r="AU187" s="226" t="s">
        <v>89</v>
      </c>
      <c r="AY187" s="14" t="s">
        <v>149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4" t="s">
        <v>87</v>
      </c>
      <c r="BK187" s="227">
        <f>ROUND(I187*H187,2)</f>
        <v>0</v>
      </c>
      <c r="BL187" s="14" t="s">
        <v>156</v>
      </c>
      <c r="BM187" s="226" t="s">
        <v>445</v>
      </c>
    </row>
    <row r="188" s="2" customFormat="1">
      <c r="A188" s="35"/>
      <c r="B188" s="36"/>
      <c r="C188" s="37"/>
      <c r="D188" s="228" t="s">
        <v>157</v>
      </c>
      <c r="E188" s="37"/>
      <c r="F188" s="229" t="s">
        <v>1561</v>
      </c>
      <c r="G188" s="37"/>
      <c r="H188" s="37"/>
      <c r="I188" s="230"/>
      <c r="J188" s="37"/>
      <c r="K188" s="37"/>
      <c r="L188" s="41"/>
      <c r="M188" s="231"/>
      <c r="N188" s="232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157</v>
      </c>
      <c r="AU188" s="14" t="s">
        <v>89</v>
      </c>
    </row>
    <row r="189" s="2" customFormat="1" ht="16.5" customHeight="1">
      <c r="A189" s="35"/>
      <c r="B189" s="36"/>
      <c r="C189" s="215" t="s">
        <v>242</v>
      </c>
      <c r="D189" s="215" t="s">
        <v>151</v>
      </c>
      <c r="E189" s="216" t="s">
        <v>1562</v>
      </c>
      <c r="F189" s="217" t="s">
        <v>1563</v>
      </c>
      <c r="G189" s="218" t="s">
        <v>264</v>
      </c>
      <c r="H189" s="219">
        <v>950</v>
      </c>
      <c r="I189" s="220"/>
      <c r="J189" s="221">
        <f>ROUND(I189*H189,2)</f>
        <v>0</v>
      </c>
      <c r="K189" s="217" t="s">
        <v>1</v>
      </c>
      <c r="L189" s="41"/>
      <c r="M189" s="222" t="s">
        <v>1</v>
      </c>
      <c r="N189" s="223" t="s">
        <v>44</v>
      </c>
      <c r="O189" s="88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6" t="s">
        <v>156</v>
      </c>
      <c r="AT189" s="226" t="s">
        <v>151</v>
      </c>
      <c r="AU189" s="226" t="s">
        <v>89</v>
      </c>
      <c r="AY189" s="14" t="s">
        <v>149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4" t="s">
        <v>87</v>
      </c>
      <c r="BK189" s="227">
        <f>ROUND(I189*H189,2)</f>
        <v>0</v>
      </c>
      <c r="BL189" s="14" t="s">
        <v>156</v>
      </c>
      <c r="BM189" s="226" t="s">
        <v>450</v>
      </c>
    </row>
    <row r="190" s="2" customFormat="1">
      <c r="A190" s="35"/>
      <c r="B190" s="36"/>
      <c r="C190" s="37"/>
      <c r="D190" s="228" t="s">
        <v>157</v>
      </c>
      <c r="E190" s="37"/>
      <c r="F190" s="229" t="s">
        <v>1563</v>
      </c>
      <c r="G190" s="37"/>
      <c r="H190" s="37"/>
      <c r="I190" s="230"/>
      <c r="J190" s="37"/>
      <c r="K190" s="37"/>
      <c r="L190" s="41"/>
      <c r="M190" s="231"/>
      <c r="N190" s="232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157</v>
      </c>
      <c r="AU190" s="14" t="s">
        <v>89</v>
      </c>
    </row>
    <row r="191" s="2" customFormat="1" ht="16.5" customHeight="1">
      <c r="A191" s="35"/>
      <c r="B191" s="36"/>
      <c r="C191" s="215" t="s">
        <v>163</v>
      </c>
      <c r="D191" s="215" t="s">
        <v>151</v>
      </c>
      <c r="E191" s="216" t="s">
        <v>1564</v>
      </c>
      <c r="F191" s="217" t="s">
        <v>1565</v>
      </c>
      <c r="G191" s="218" t="s">
        <v>264</v>
      </c>
      <c r="H191" s="219">
        <v>660</v>
      </c>
      <c r="I191" s="220"/>
      <c r="J191" s="221">
        <f>ROUND(I191*H191,2)</f>
        <v>0</v>
      </c>
      <c r="K191" s="217" t="s">
        <v>1</v>
      </c>
      <c r="L191" s="41"/>
      <c r="M191" s="222" t="s">
        <v>1</v>
      </c>
      <c r="N191" s="223" t="s">
        <v>44</v>
      </c>
      <c r="O191" s="88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6" t="s">
        <v>156</v>
      </c>
      <c r="AT191" s="226" t="s">
        <v>151</v>
      </c>
      <c r="AU191" s="226" t="s">
        <v>89</v>
      </c>
      <c r="AY191" s="14" t="s">
        <v>149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4" t="s">
        <v>87</v>
      </c>
      <c r="BK191" s="227">
        <f>ROUND(I191*H191,2)</f>
        <v>0</v>
      </c>
      <c r="BL191" s="14" t="s">
        <v>156</v>
      </c>
      <c r="BM191" s="226" t="s">
        <v>455</v>
      </c>
    </row>
    <row r="192" s="2" customFormat="1">
      <c r="A192" s="35"/>
      <c r="B192" s="36"/>
      <c r="C192" s="37"/>
      <c r="D192" s="228" t="s">
        <v>157</v>
      </c>
      <c r="E192" s="37"/>
      <c r="F192" s="229" t="s">
        <v>1565</v>
      </c>
      <c r="G192" s="37"/>
      <c r="H192" s="37"/>
      <c r="I192" s="230"/>
      <c r="J192" s="37"/>
      <c r="K192" s="37"/>
      <c r="L192" s="41"/>
      <c r="M192" s="231"/>
      <c r="N192" s="232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157</v>
      </c>
      <c r="AU192" s="14" t="s">
        <v>89</v>
      </c>
    </row>
    <row r="193" s="2" customFormat="1" ht="16.5" customHeight="1">
      <c r="A193" s="35"/>
      <c r="B193" s="36"/>
      <c r="C193" s="215" t="s">
        <v>169</v>
      </c>
      <c r="D193" s="215" t="s">
        <v>151</v>
      </c>
      <c r="E193" s="216" t="s">
        <v>1566</v>
      </c>
      <c r="F193" s="217" t="s">
        <v>1567</v>
      </c>
      <c r="G193" s="218" t="s">
        <v>264</v>
      </c>
      <c r="H193" s="219">
        <v>190</v>
      </c>
      <c r="I193" s="220"/>
      <c r="J193" s="221">
        <f>ROUND(I193*H193,2)</f>
        <v>0</v>
      </c>
      <c r="K193" s="217" t="s">
        <v>1</v>
      </c>
      <c r="L193" s="41"/>
      <c r="M193" s="222" t="s">
        <v>1</v>
      </c>
      <c r="N193" s="223" t="s">
        <v>44</v>
      </c>
      <c r="O193" s="88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6" t="s">
        <v>156</v>
      </c>
      <c r="AT193" s="226" t="s">
        <v>151</v>
      </c>
      <c r="AU193" s="226" t="s">
        <v>89</v>
      </c>
      <c r="AY193" s="14" t="s">
        <v>149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4" t="s">
        <v>87</v>
      </c>
      <c r="BK193" s="227">
        <f>ROUND(I193*H193,2)</f>
        <v>0</v>
      </c>
      <c r="BL193" s="14" t="s">
        <v>156</v>
      </c>
      <c r="BM193" s="226" t="s">
        <v>460</v>
      </c>
    </row>
    <row r="194" s="2" customFormat="1">
      <c r="A194" s="35"/>
      <c r="B194" s="36"/>
      <c r="C194" s="37"/>
      <c r="D194" s="228" t="s">
        <v>157</v>
      </c>
      <c r="E194" s="37"/>
      <c r="F194" s="229" t="s">
        <v>1567</v>
      </c>
      <c r="G194" s="37"/>
      <c r="H194" s="37"/>
      <c r="I194" s="230"/>
      <c r="J194" s="37"/>
      <c r="K194" s="37"/>
      <c r="L194" s="41"/>
      <c r="M194" s="231"/>
      <c r="N194" s="232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157</v>
      </c>
      <c r="AU194" s="14" t="s">
        <v>89</v>
      </c>
    </row>
    <row r="195" s="2" customFormat="1" ht="16.5" customHeight="1">
      <c r="A195" s="35"/>
      <c r="B195" s="36"/>
      <c r="C195" s="215" t="s">
        <v>175</v>
      </c>
      <c r="D195" s="215" t="s">
        <v>151</v>
      </c>
      <c r="E195" s="216" t="s">
        <v>1568</v>
      </c>
      <c r="F195" s="217" t="s">
        <v>1569</v>
      </c>
      <c r="G195" s="218" t="s">
        <v>264</v>
      </c>
      <c r="H195" s="219">
        <v>270</v>
      </c>
      <c r="I195" s="220"/>
      <c r="J195" s="221">
        <f>ROUND(I195*H195,2)</f>
        <v>0</v>
      </c>
      <c r="K195" s="217" t="s">
        <v>1</v>
      </c>
      <c r="L195" s="41"/>
      <c r="M195" s="222" t="s">
        <v>1</v>
      </c>
      <c r="N195" s="223" t="s">
        <v>44</v>
      </c>
      <c r="O195" s="88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6" t="s">
        <v>156</v>
      </c>
      <c r="AT195" s="226" t="s">
        <v>151</v>
      </c>
      <c r="AU195" s="226" t="s">
        <v>89</v>
      </c>
      <c r="AY195" s="14" t="s">
        <v>149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4" t="s">
        <v>87</v>
      </c>
      <c r="BK195" s="227">
        <f>ROUND(I195*H195,2)</f>
        <v>0</v>
      </c>
      <c r="BL195" s="14" t="s">
        <v>156</v>
      </c>
      <c r="BM195" s="226" t="s">
        <v>465</v>
      </c>
    </row>
    <row r="196" s="2" customFormat="1">
      <c r="A196" s="35"/>
      <c r="B196" s="36"/>
      <c r="C196" s="37"/>
      <c r="D196" s="228" t="s">
        <v>157</v>
      </c>
      <c r="E196" s="37"/>
      <c r="F196" s="229" t="s">
        <v>1569</v>
      </c>
      <c r="G196" s="37"/>
      <c r="H196" s="37"/>
      <c r="I196" s="230"/>
      <c r="J196" s="37"/>
      <c r="K196" s="37"/>
      <c r="L196" s="41"/>
      <c r="M196" s="231"/>
      <c r="N196" s="232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157</v>
      </c>
      <c r="AU196" s="14" t="s">
        <v>89</v>
      </c>
    </row>
    <row r="197" s="2" customFormat="1" ht="16.5" customHeight="1">
      <c r="A197" s="35"/>
      <c r="B197" s="36"/>
      <c r="C197" s="215" t="s">
        <v>257</v>
      </c>
      <c r="D197" s="215" t="s">
        <v>151</v>
      </c>
      <c r="E197" s="216" t="s">
        <v>1570</v>
      </c>
      <c r="F197" s="217" t="s">
        <v>1571</v>
      </c>
      <c r="G197" s="218" t="s">
        <v>264</v>
      </c>
      <c r="H197" s="219">
        <v>470</v>
      </c>
      <c r="I197" s="220"/>
      <c r="J197" s="221">
        <f>ROUND(I197*H197,2)</f>
        <v>0</v>
      </c>
      <c r="K197" s="217" t="s">
        <v>1</v>
      </c>
      <c r="L197" s="41"/>
      <c r="M197" s="222" t="s">
        <v>1</v>
      </c>
      <c r="N197" s="223" t="s">
        <v>44</v>
      </c>
      <c r="O197" s="88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6" t="s">
        <v>156</v>
      </c>
      <c r="AT197" s="226" t="s">
        <v>151</v>
      </c>
      <c r="AU197" s="226" t="s">
        <v>89</v>
      </c>
      <c r="AY197" s="14" t="s">
        <v>149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4" t="s">
        <v>87</v>
      </c>
      <c r="BK197" s="227">
        <f>ROUND(I197*H197,2)</f>
        <v>0</v>
      </c>
      <c r="BL197" s="14" t="s">
        <v>156</v>
      </c>
      <c r="BM197" s="226" t="s">
        <v>469</v>
      </c>
    </row>
    <row r="198" s="2" customFormat="1">
      <c r="A198" s="35"/>
      <c r="B198" s="36"/>
      <c r="C198" s="37"/>
      <c r="D198" s="228" t="s">
        <v>157</v>
      </c>
      <c r="E198" s="37"/>
      <c r="F198" s="229" t="s">
        <v>1571</v>
      </c>
      <c r="G198" s="37"/>
      <c r="H198" s="37"/>
      <c r="I198" s="230"/>
      <c r="J198" s="37"/>
      <c r="K198" s="37"/>
      <c r="L198" s="41"/>
      <c r="M198" s="231"/>
      <c r="N198" s="232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157</v>
      </c>
      <c r="AU198" s="14" t="s">
        <v>89</v>
      </c>
    </row>
    <row r="199" s="2" customFormat="1" ht="16.5" customHeight="1">
      <c r="A199" s="35"/>
      <c r="B199" s="36"/>
      <c r="C199" s="215" t="s">
        <v>472</v>
      </c>
      <c r="D199" s="215" t="s">
        <v>151</v>
      </c>
      <c r="E199" s="216" t="s">
        <v>1572</v>
      </c>
      <c r="F199" s="217" t="s">
        <v>1573</v>
      </c>
      <c r="G199" s="218" t="s">
        <v>264</v>
      </c>
      <c r="H199" s="219">
        <v>35</v>
      </c>
      <c r="I199" s="220"/>
      <c r="J199" s="221">
        <f>ROUND(I199*H199,2)</f>
        <v>0</v>
      </c>
      <c r="K199" s="217" t="s">
        <v>1</v>
      </c>
      <c r="L199" s="41"/>
      <c r="M199" s="222" t="s">
        <v>1</v>
      </c>
      <c r="N199" s="223" t="s">
        <v>44</v>
      </c>
      <c r="O199" s="88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6" t="s">
        <v>156</v>
      </c>
      <c r="AT199" s="226" t="s">
        <v>151</v>
      </c>
      <c r="AU199" s="226" t="s">
        <v>89</v>
      </c>
      <c r="AY199" s="14" t="s">
        <v>149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4" t="s">
        <v>87</v>
      </c>
      <c r="BK199" s="227">
        <f>ROUND(I199*H199,2)</f>
        <v>0</v>
      </c>
      <c r="BL199" s="14" t="s">
        <v>156</v>
      </c>
      <c r="BM199" s="226" t="s">
        <v>475</v>
      </c>
    </row>
    <row r="200" s="2" customFormat="1">
      <c r="A200" s="35"/>
      <c r="B200" s="36"/>
      <c r="C200" s="37"/>
      <c r="D200" s="228" t="s">
        <v>157</v>
      </c>
      <c r="E200" s="37"/>
      <c r="F200" s="229" t="s">
        <v>1573</v>
      </c>
      <c r="G200" s="37"/>
      <c r="H200" s="37"/>
      <c r="I200" s="230"/>
      <c r="J200" s="37"/>
      <c r="K200" s="37"/>
      <c r="L200" s="41"/>
      <c r="M200" s="231"/>
      <c r="N200" s="232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157</v>
      </c>
      <c r="AU200" s="14" t="s">
        <v>89</v>
      </c>
    </row>
    <row r="201" s="2" customFormat="1" ht="16.5" customHeight="1">
      <c r="A201" s="35"/>
      <c r="B201" s="36"/>
      <c r="C201" s="215" t="s">
        <v>265</v>
      </c>
      <c r="D201" s="215" t="s">
        <v>151</v>
      </c>
      <c r="E201" s="216" t="s">
        <v>1574</v>
      </c>
      <c r="F201" s="217" t="s">
        <v>1575</v>
      </c>
      <c r="G201" s="218" t="s">
        <v>264</v>
      </c>
      <c r="H201" s="219">
        <v>25</v>
      </c>
      <c r="I201" s="220"/>
      <c r="J201" s="221">
        <f>ROUND(I201*H201,2)</f>
        <v>0</v>
      </c>
      <c r="K201" s="217" t="s">
        <v>1</v>
      </c>
      <c r="L201" s="41"/>
      <c r="M201" s="222" t="s">
        <v>1</v>
      </c>
      <c r="N201" s="223" t="s">
        <v>44</v>
      </c>
      <c r="O201" s="88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6" t="s">
        <v>156</v>
      </c>
      <c r="AT201" s="226" t="s">
        <v>151</v>
      </c>
      <c r="AU201" s="226" t="s">
        <v>89</v>
      </c>
      <c r="AY201" s="14" t="s">
        <v>149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4" t="s">
        <v>87</v>
      </c>
      <c r="BK201" s="227">
        <f>ROUND(I201*H201,2)</f>
        <v>0</v>
      </c>
      <c r="BL201" s="14" t="s">
        <v>156</v>
      </c>
      <c r="BM201" s="226" t="s">
        <v>480</v>
      </c>
    </row>
    <row r="202" s="2" customFormat="1">
      <c r="A202" s="35"/>
      <c r="B202" s="36"/>
      <c r="C202" s="37"/>
      <c r="D202" s="228" t="s">
        <v>157</v>
      </c>
      <c r="E202" s="37"/>
      <c r="F202" s="229" t="s">
        <v>1575</v>
      </c>
      <c r="G202" s="37"/>
      <c r="H202" s="37"/>
      <c r="I202" s="230"/>
      <c r="J202" s="37"/>
      <c r="K202" s="37"/>
      <c r="L202" s="41"/>
      <c r="M202" s="231"/>
      <c r="N202" s="232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157</v>
      </c>
      <c r="AU202" s="14" t="s">
        <v>89</v>
      </c>
    </row>
    <row r="203" s="2" customFormat="1" ht="21.75" customHeight="1">
      <c r="A203" s="35"/>
      <c r="B203" s="36"/>
      <c r="C203" s="215" t="s">
        <v>483</v>
      </c>
      <c r="D203" s="215" t="s">
        <v>151</v>
      </c>
      <c r="E203" s="216" t="s">
        <v>1576</v>
      </c>
      <c r="F203" s="217" t="s">
        <v>1577</v>
      </c>
      <c r="G203" s="218" t="s">
        <v>264</v>
      </c>
      <c r="H203" s="219">
        <v>50</v>
      </c>
      <c r="I203" s="220"/>
      <c r="J203" s="221">
        <f>ROUND(I203*H203,2)</f>
        <v>0</v>
      </c>
      <c r="K203" s="217" t="s">
        <v>1</v>
      </c>
      <c r="L203" s="41"/>
      <c r="M203" s="222" t="s">
        <v>1</v>
      </c>
      <c r="N203" s="223" t="s">
        <v>44</v>
      </c>
      <c r="O203" s="88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6" t="s">
        <v>156</v>
      </c>
      <c r="AT203" s="226" t="s">
        <v>151</v>
      </c>
      <c r="AU203" s="226" t="s">
        <v>89</v>
      </c>
      <c r="AY203" s="14" t="s">
        <v>149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4" t="s">
        <v>87</v>
      </c>
      <c r="BK203" s="227">
        <f>ROUND(I203*H203,2)</f>
        <v>0</v>
      </c>
      <c r="BL203" s="14" t="s">
        <v>156</v>
      </c>
      <c r="BM203" s="226" t="s">
        <v>486</v>
      </c>
    </row>
    <row r="204" s="2" customFormat="1">
      <c r="A204" s="35"/>
      <c r="B204" s="36"/>
      <c r="C204" s="37"/>
      <c r="D204" s="228" t="s">
        <v>157</v>
      </c>
      <c r="E204" s="37"/>
      <c r="F204" s="229" t="s">
        <v>1577</v>
      </c>
      <c r="G204" s="37"/>
      <c r="H204" s="37"/>
      <c r="I204" s="230"/>
      <c r="J204" s="37"/>
      <c r="K204" s="37"/>
      <c r="L204" s="41"/>
      <c r="M204" s="231"/>
      <c r="N204" s="232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157</v>
      </c>
      <c r="AU204" s="14" t="s">
        <v>89</v>
      </c>
    </row>
    <row r="205" s="2" customFormat="1" ht="16.5" customHeight="1">
      <c r="A205" s="35"/>
      <c r="B205" s="36"/>
      <c r="C205" s="215" t="s">
        <v>273</v>
      </c>
      <c r="D205" s="215" t="s">
        <v>151</v>
      </c>
      <c r="E205" s="216" t="s">
        <v>1578</v>
      </c>
      <c r="F205" s="217" t="s">
        <v>1579</v>
      </c>
      <c r="G205" s="218" t="s">
        <v>264</v>
      </c>
      <c r="H205" s="219">
        <v>400</v>
      </c>
      <c r="I205" s="220"/>
      <c r="J205" s="221">
        <f>ROUND(I205*H205,2)</f>
        <v>0</v>
      </c>
      <c r="K205" s="217" t="s">
        <v>1</v>
      </c>
      <c r="L205" s="41"/>
      <c r="M205" s="222" t="s">
        <v>1</v>
      </c>
      <c r="N205" s="223" t="s">
        <v>44</v>
      </c>
      <c r="O205" s="88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6" t="s">
        <v>156</v>
      </c>
      <c r="AT205" s="226" t="s">
        <v>151</v>
      </c>
      <c r="AU205" s="226" t="s">
        <v>89</v>
      </c>
      <c r="AY205" s="14" t="s">
        <v>149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4" t="s">
        <v>87</v>
      </c>
      <c r="BK205" s="227">
        <f>ROUND(I205*H205,2)</f>
        <v>0</v>
      </c>
      <c r="BL205" s="14" t="s">
        <v>156</v>
      </c>
      <c r="BM205" s="226" t="s">
        <v>492</v>
      </c>
    </row>
    <row r="206" s="2" customFormat="1">
      <c r="A206" s="35"/>
      <c r="B206" s="36"/>
      <c r="C206" s="37"/>
      <c r="D206" s="228" t="s">
        <v>157</v>
      </c>
      <c r="E206" s="37"/>
      <c r="F206" s="229" t="s">
        <v>1579</v>
      </c>
      <c r="G206" s="37"/>
      <c r="H206" s="37"/>
      <c r="I206" s="230"/>
      <c r="J206" s="37"/>
      <c r="K206" s="37"/>
      <c r="L206" s="41"/>
      <c r="M206" s="231"/>
      <c r="N206" s="232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157</v>
      </c>
      <c r="AU206" s="14" t="s">
        <v>89</v>
      </c>
    </row>
    <row r="207" s="2" customFormat="1" ht="16.5" customHeight="1">
      <c r="A207" s="35"/>
      <c r="B207" s="36"/>
      <c r="C207" s="215" t="s">
        <v>495</v>
      </c>
      <c r="D207" s="215" t="s">
        <v>151</v>
      </c>
      <c r="E207" s="216" t="s">
        <v>1580</v>
      </c>
      <c r="F207" s="217" t="s">
        <v>1581</v>
      </c>
      <c r="G207" s="218" t="s">
        <v>264</v>
      </c>
      <c r="H207" s="219">
        <v>20</v>
      </c>
      <c r="I207" s="220"/>
      <c r="J207" s="221">
        <f>ROUND(I207*H207,2)</f>
        <v>0</v>
      </c>
      <c r="K207" s="217" t="s">
        <v>1</v>
      </c>
      <c r="L207" s="41"/>
      <c r="M207" s="222" t="s">
        <v>1</v>
      </c>
      <c r="N207" s="223" t="s">
        <v>44</v>
      </c>
      <c r="O207" s="88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6" t="s">
        <v>156</v>
      </c>
      <c r="AT207" s="226" t="s">
        <v>151</v>
      </c>
      <c r="AU207" s="226" t="s">
        <v>89</v>
      </c>
      <c r="AY207" s="14" t="s">
        <v>149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4" t="s">
        <v>87</v>
      </c>
      <c r="BK207" s="227">
        <f>ROUND(I207*H207,2)</f>
        <v>0</v>
      </c>
      <c r="BL207" s="14" t="s">
        <v>156</v>
      </c>
      <c r="BM207" s="226" t="s">
        <v>498</v>
      </c>
    </row>
    <row r="208" s="2" customFormat="1">
      <c r="A208" s="35"/>
      <c r="B208" s="36"/>
      <c r="C208" s="37"/>
      <c r="D208" s="228" t="s">
        <v>157</v>
      </c>
      <c r="E208" s="37"/>
      <c r="F208" s="229" t="s">
        <v>1581</v>
      </c>
      <c r="G208" s="37"/>
      <c r="H208" s="37"/>
      <c r="I208" s="230"/>
      <c r="J208" s="37"/>
      <c r="K208" s="37"/>
      <c r="L208" s="41"/>
      <c r="M208" s="231"/>
      <c r="N208" s="232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157</v>
      </c>
      <c r="AU208" s="14" t="s">
        <v>89</v>
      </c>
    </row>
    <row r="209" s="2" customFormat="1" ht="16.5" customHeight="1">
      <c r="A209" s="35"/>
      <c r="B209" s="36"/>
      <c r="C209" s="215" t="s">
        <v>281</v>
      </c>
      <c r="D209" s="215" t="s">
        <v>151</v>
      </c>
      <c r="E209" s="216" t="s">
        <v>1582</v>
      </c>
      <c r="F209" s="217" t="s">
        <v>1583</v>
      </c>
      <c r="G209" s="218" t="s">
        <v>264</v>
      </c>
      <c r="H209" s="219">
        <v>20</v>
      </c>
      <c r="I209" s="220"/>
      <c r="J209" s="221">
        <f>ROUND(I209*H209,2)</f>
        <v>0</v>
      </c>
      <c r="K209" s="217" t="s">
        <v>1</v>
      </c>
      <c r="L209" s="41"/>
      <c r="M209" s="222" t="s">
        <v>1</v>
      </c>
      <c r="N209" s="223" t="s">
        <v>44</v>
      </c>
      <c r="O209" s="88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6" t="s">
        <v>156</v>
      </c>
      <c r="AT209" s="226" t="s">
        <v>151</v>
      </c>
      <c r="AU209" s="226" t="s">
        <v>89</v>
      </c>
      <c r="AY209" s="14" t="s">
        <v>149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4" t="s">
        <v>87</v>
      </c>
      <c r="BK209" s="227">
        <f>ROUND(I209*H209,2)</f>
        <v>0</v>
      </c>
      <c r="BL209" s="14" t="s">
        <v>156</v>
      </c>
      <c r="BM209" s="226" t="s">
        <v>503</v>
      </c>
    </row>
    <row r="210" s="2" customFormat="1">
      <c r="A210" s="35"/>
      <c r="B210" s="36"/>
      <c r="C210" s="37"/>
      <c r="D210" s="228" t="s">
        <v>157</v>
      </c>
      <c r="E210" s="37"/>
      <c r="F210" s="229" t="s">
        <v>1583</v>
      </c>
      <c r="G210" s="37"/>
      <c r="H210" s="37"/>
      <c r="I210" s="230"/>
      <c r="J210" s="37"/>
      <c r="K210" s="37"/>
      <c r="L210" s="41"/>
      <c r="M210" s="231"/>
      <c r="N210" s="232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157</v>
      </c>
      <c r="AU210" s="14" t="s">
        <v>89</v>
      </c>
    </row>
    <row r="211" s="2" customFormat="1" ht="24.15" customHeight="1">
      <c r="A211" s="35"/>
      <c r="B211" s="36"/>
      <c r="C211" s="215" t="s">
        <v>506</v>
      </c>
      <c r="D211" s="215" t="s">
        <v>151</v>
      </c>
      <c r="E211" s="216" t="s">
        <v>1584</v>
      </c>
      <c r="F211" s="217" t="s">
        <v>1585</v>
      </c>
      <c r="G211" s="218" t="s">
        <v>636</v>
      </c>
      <c r="H211" s="219">
        <v>1</v>
      </c>
      <c r="I211" s="220"/>
      <c r="J211" s="221">
        <f>ROUND(I211*H211,2)</f>
        <v>0</v>
      </c>
      <c r="K211" s="217" t="s">
        <v>1</v>
      </c>
      <c r="L211" s="41"/>
      <c r="M211" s="222" t="s">
        <v>1</v>
      </c>
      <c r="N211" s="223" t="s">
        <v>44</v>
      </c>
      <c r="O211" s="88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6" t="s">
        <v>156</v>
      </c>
      <c r="AT211" s="226" t="s">
        <v>151</v>
      </c>
      <c r="AU211" s="226" t="s">
        <v>89</v>
      </c>
      <c r="AY211" s="14" t="s">
        <v>149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4" t="s">
        <v>87</v>
      </c>
      <c r="BK211" s="227">
        <f>ROUND(I211*H211,2)</f>
        <v>0</v>
      </c>
      <c r="BL211" s="14" t="s">
        <v>156</v>
      </c>
      <c r="BM211" s="226" t="s">
        <v>509</v>
      </c>
    </row>
    <row r="212" s="2" customFormat="1">
      <c r="A212" s="35"/>
      <c r="B212" s="36"/>
      <c r="C212" s="37"/>
      <c r="D212" s="228" t="s">
        <v>157</v>
      </c>
      <c r="E212" s="37"/>
      <c r="F212" s="229" t="s">
        <v>1585</v>
      </c>
      <c r="G212" s="37"/>
      <c r="H212" s="37"/>
      <c r="I212" s="230"/>
      <c r="J212" s="37"/>
      <c r="K212" s="37"/>
      <c r="L212" s="41"/>
      <c r="M212" s="231"/>
      <c r="N212" s="232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157</v>
      </c>
      <c r="AU212" s="14" t="s">
        <v>89</v>
      </c>
    </row>
    <row r="213" s="2" customFormat="1" ht="16.5" customHeight="1">
      <c r="A213" s="35"/>
      <c r="B213" s="36"/>
      <c r="C213" s="215" t="s">
        <v>285</v>
      </c>
      <c r="D213" s="215" t="s">
        <v>151</v>
      </c>
      <c r="E213" s="216" t="s">
        <v>1586</v>
      </c>
      <c r="F213" s="217" t="s">
        <v>1555</v>
      </c>
      <c r="G213" s="218" t="s">
        <v>636</v>
      </c>
      <c r="H213" s="219">
        <v>1</v>
      </c>
      <c r="I213" s="220"/>
      <c r="J213" s="221">
        <f>ROUND(I213*H213,2)</f>
        <v>0</v>
      </c>
      <c r="K213" s="217" t="s">
        <v>1</v>
      </c>
      <c r="L213" s="41"/>
      <c r="M213" s="222" t="s">
        <v>1</v>
      </c>
      <c r="N213" s="223" t="s">
        <v>44</v>
      </c>
      <c r="O213" s="88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6" t="s">
        <v>156</v>
      </c>
      <c r="AT213" s="226" t="s">
        <v>151</v>
      </c>
      <c r="AU213" s="226" t="s">
        <v>89</v>
      </c>
      <c r="AY213" s="14" t="s">
        <v>149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4" t="s">
        <v>87</v>
      </c>
      <c r="BK213" s="227">
        <f>ROUND(I213*H213,2)</f>
        <v>0</v>
      </c>
      <c r="BL213" s="14" t="s">
        <v>156</v>
      </c>
      <c r="BM213" s="226" t="s">
        <v>514</v>
      </c>
    </row>
    <row r="214" s="2" customFormat="1">
      <c r="A214" s="35"/>
      <c r="B214" s="36"/>
      <c r="C214" s="37"/>
      <c r="D214" s="228" t="s">
        <v>157</v>
      </c>
      <c r="E214" s="37"/>
      <c r="F214" s="229" t="s">
        <v>1555</v>
      </c>
      <c r="G214" s="37"/>
      <c r="H214" s="37"/>
      <c r="I214" s="230"/>
      <c r="J214" s="37"/>
      <c r="K214" s="37"/>
      <c r="L214" s="41"/>
      <c r="M214" s="231"/>
      <c r="N214" s="232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157</v>
      </c>
      <c r="AU214" s="14" t="s">
        <v>89</v>
      </c>
    </row>
    <row r="215" s="12" customFormat="1" ht="22.8" customHeight="1">
      <c r="A215" s="12"/>
      <c r="B215" s="199"/>
      <c r="C215" s="200"/>
      <c r="D215" s="201" t="s">
        <v>78</v>
      </c>
      <c r="E215" s="213" t="s">
        <v>1587</v>
      </c>
      <c r="F215" s="213" t="s">
        <v>1588</v>
      </c>
      <c r="G215" s="200"/>
      <c r="H215" s="200"/>
      <c r="I215" s="203"/>
      <c r="J215" s="214">
        <f>BK215</f>
        <v>0</v>
      </c>
      <c r="K215" s="200"/>
      <c r="L215" s="205"/>
      <c r="M215" s="206"/>
      <c r="N215" s="207"/>
      <c r="O215" s="207"/>
      <c r="P215" s="208">
        <f>SUM(P216:P235)</f>
        <v>0</v>
      </c>
      <c r="Q215" s="207"/>
      <c r="R215" s="208">
        <f>SUM(R216:R235)</f>
        <v>0</v>
      </c>
      <c r="S215" s="207"/>
      <c r="T215" s="209">
        <f>SUM(T216:T235)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87</v>
      </c>
      <c r="AT215" s="211" t="s">
        <v>78</v>
      </c>
      <c r="AU215" s="211" t="s">
        <v>87</v>
      </c>
      <c r="AY215" s="210" t="s">
        <v>149</v>
      </c>
      <c r="BK215" s="212">
        <f>SUM(BK216:BK235)</f>
        <v>0</v>
      </c>
    </row>
    <row r="216" s="2" customFormat="1" ht="66.75" customHeight="1">
      <c r="A216" s="35"/>
      <c r="B216" s="36"/>
      <c r="C216" s="215" t="s">
        <v>517</v>
      </c>
      <c r="D216" s="215" t="s">
        <v>151</v>
      </c>
      <c r="E216" s="216" t="s">
        <v>1589</v>
      </c>
      <c r="F216" s="217" t="s">
        <v>1590</v>
      </c>
      <c r="G216" s="218" t="s">
        <v>264</v>
      </c>
      <c r="H216" s="219">
        <v>31</v>
      </c>
      <c r="I216" s="220"/>
      <c r="J216" s="221">
        <f>ROUND(I216*H216,2)</f>
        <v>0</v>
      </c>
      <c r="K216" s="217" t="s">
        <v>1</v>
      </c>
      <c r="L216" s="41"/>
      <c r="M216" s="222" t="s">
        <v>1</v>
      </c>
      <c r="N216" s="223" t="s">
        <v>44</v>
      </c>
      <c r="O216" s="88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6" t="s">
        <v>156</v>
      </c>
      <c r="AT216" s="226" t="s">
        <v>151</v>
      </c>
      <c r="AU216" s="226" t="s">
        <v>89</v>
      </c>
      <c r="AY216" s="14" t="s">
        <v>149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4" t="s">
        <v>87</v>
      </c>
      <c r="BK216" s="227">
        <f>ROUND(I216*H216,2)</f>
        <v>0</v>
      </c>
      <c r="BL216" s="14" t="s">
        <v>156</v>
      </c>
      <c r="BM216" s="226" t="s">
        <v>518</v>
      </c>
    </row>
    <row r="217" s="2" customFormat="1">
      <c r="A217" s="35"/>
      <c r="B217" s="36"/>
      <c r="C217" s="37"/>
      <c r="D217" s="228" t="s">
        <v>157</v>
      </c>
      <c r="E217" s="37"/>
      <c r="F217" s="229" t="s">
        <v>1590</v>
      </c>
      <c r="G217" s="37"/>
      <c r="H217" s="37"/>
      <c r="I217" s="230"/>
      <c r="J217" s="37"/>
      <c r="K217" s="37"/>
      <c r="L217" s="41"/>
      <c r="M217" s="231"/>
      <c r="N217" s="232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157</v>
      </c>
      <c r="AU217" s="14" t="s">
        <v>89</v>
      </c>
    </row>
    <row r="218" s="2" customFormat="1" ht="66.75" customHeight="1">
      <c r="A218" s="35"/>
      <c r="B218" s="36"/>
      <c r="C218" s="215" t="s">
        <v>291</v>
      </c>
      <c r="D218" s="215" t="s">
        <v>151</v>
      </c>
      <c r="E218" s="216" t="s">
        <v>1591</v>
      </c>
      <c r="F218" s="217" t="s">
        <v>1592</v>
      </c>
      <c r="G218" s="218" t="s">
        <v>264</v>
      </c>
      <c r="H218" s="219">
        <v>45</v>
      </c>
      <c r="I218" s="220"/>
      <c r="J218" s="221">
        <f>ROUND(I218*H218,2)</f>
        <v>0</v>
      </c>
      <c r="K218" s="217" t="s">
        <v>1</v>
      </c>
      <c r="L218" s="41"/>
      <c r="M218" s="222" t="s">
        <v>1</v>
      </c>
      <c r="N218" s="223" t="s">
        <v>44</v>
      </c>
      <c r="O218" s="88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6" t="s">
        <v>156</v>
      </c>
      <c r="AT218" s="226" t="s">
        <v>151</v>
      </c>
      <c r="AU218" s="226" t="s">
        <v>89</v>
      </c>
      <c r="AY218" s="14" t="s">
        <v>149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4" t="s">
        <v>87</v>
      </c>
      <c r="BK218" s="227">
        <f>ROUND(I218*H218,2)</f>
        <v>0</v>
      </c>
      <c r="BL218" s="14" t="s">
        <v>156</v>
      </c>
      <c r="BM218" s="226" t="s">
        <v>521</v>
      </c>
    </row>
    <row r="219" s="2" customFormat="1">
      <c r="A219" s="35"/>
      <c r="B219" s="36"/>
      <c r="C219" s="37"/>
      <c r="D219" s="228" t="s">
        <v>157</v>
      </c>
      <c r="E219" s="37"/>
      <c r="F219" s="229" t="s">
        <v>1592</v>
      </c>
      <c r="G219" s="37"/>
      <c r="H219" s="37"/>
      <c r="I219" s="230"/>
      <c r="J219" s="37"/>
      <c r="K219" s="37"/>
      <c r="L219" s="41"/>
      <c r="M219" s="231"/>
      <c r="N219" s="232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157</v>
      </c>
      <c r="AU219" s="14" t="s">
        <v>89</v>
      </c>
    </row>
    <row r="220" s="2" customFormat="1" ht="55.5" customHeight="1">
      <c r="A220" s="35"/>
      <c r="B220" s="36"/>
      <c r="C220" s="215" t="s">
        <v>524</v>
      </c>
      <c r="D220" s="215" t="s">
        <v>151</v>
      </c>
      <c r="E220" s="216" t="s">
        <v>1593</v>
      </c>
      <c r="F220" s="217" t="s">
        <v>1594</v>
      </c>
      <c r="G220" s="218" t="s">
        <v>264</v>
      </c>
      <c r="H220" s="219">
        <v>5</v>
      </c>
      <c r="I220" s="220"/>
      <c r="J220" s="221">
        <f>ROUND(I220*H220,2)</f>
        <v>0</v>
      </c>
      <c r="K220" s="217" t="s">
        <v>1</v>
      </c>
      <c r="L220" s="41"/>
      <c r="M220" s="222" t="s">
        <v>1</v>
      </c>
      <c r="N220" s="223" t="s">
        <v>44</v>
      </c>
      <c r="O220" s="88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6" t="s">
        <v>156</v>
      </c>
      <c r="AT220" s="226" t="s">
        <v>151</v>
      </c>
      <c r="AU220" s="226" t="s">
        <v>89</v>
      </c>
      <c r="AY220" s="14" t="s">
        <v>149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4" t="s">
        <v>87</v>
      </c>
      <c r="BK220" s="227">
        <f>ROUND(I220*H220,2)</f>
        <v>0</v>
      </c>
      <c r="BL220" s="14" t="s">
        <v>156</v>
      </c>
      <c r="BM220" s="226" t="s">
        <v>529</v>
      </c>
    </row>
    <row r="221" s="2" customFormat="1">
      <c r="A221" s="35"/>
      <c r="B221" s="36"/>
      <c r="C221" s="37"/>
      <c r="D221" s="228" t="s">
        <v>157</v>
      </c>
      <c r="E221" s="37"/>
      <c r="F221" s="229" t="s">
        <v>1594</v>
      </c>
      <c r="G221" s="37"/>
      <c r="H221" s="37"/>
      <c r="I221" s="230"/>
      <c r="J221" s="37"/>
      <c r="K221" s="37"/>
      <c r="L221" s="41"/>
      <c r="M221" s="231"/>
      <c r="N221" s="232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157</v>
      </c>
      <c r="AU221" s="14" t="s">
        <v>89</v>
      </c>
    </row>
    <row r="222" s="2" customFormat="1" ht="16.5" customHeight="1">
      <c r="A222" s="35"/>
      <c r="B222" s="36"/>
      <c r="C222" s="215" t="s">
        <v>299</v>
      </c>
      <c r="D222" s="215" t="s">
        <v>151</v>
      </c>
      <c r="E222" s="216" t="s">
        <v>1595</v>
      </c>
      <c r="F222" s="217" t="s">
        <v>1596</v>
      </c>
      <c r="G222" s="218" t="s">
        <v>264</v>
      </c>
      <c r="H222" s="219">
        <v>200</v>
      </c>
      <c r="I222" s="220"/>
      <c r="J222" s="221">
        <f>ROUND(I222*H222,2)</f>
        <v>0</v>
      </c>
      <c r="K222" s="217" t="s">
        <v>1</v>
      </c>
      <c r="L222" s="41"/>
      <c r="M222" s="222" t="s">
        <v>1</v>
      </c>
      <c r="N222" s="223" t="s">
        <v>44</v>
      </c>
      <c r="O222" s="88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6" t="s">
        <v>156</v>
      </c>
      <c r="AT222" s="226" t="s">
        <v>151</v>
      </c>
      <c r="AU222" s="226" t="s">
        <v>89</v>
      </c>
      <c r="AY222" s="14" t="s">
        <v>149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4" t="s">
        <v>87</v>
      </c>
      <c r="BK222" s="227">
        <f>ROUND(I222*H222,2)</f>
        <v>0</v>
      </c>
      <c r="BL222" s="14" t="s">
        <v>156</v>
      </c>
      <c r="BM222" s="226" t="s">
        <v>532</v>
      </c>
    </row>
    <row r="223" s="2" customFormat="1">
      <c r="A223" s="35"/>
      <c r="B223" s="36"/>
      <c r="C223" s="37"/>
      <c r="D223" s="228" t="s">
        <v>157</v>
      </c>
      <c r="E223" s="37"/>
      <c r="F223" s="229" t="s">
        <v>1596</v>
      </c>
      <c r="G223" s="37"/>
      <c r="H223" s="37"/>
      <c r="I223" s="230"/>
      <c r="J223" s="37"/>
      <c r="K223" s="37"/>
      <c r="L223" s="41"/>
      <c r="M223" s="231"/>
      <c r="N223" s="232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157</v>
      </c>
      <c r="AU223" s="14" t="s">
        <v>89</v>
      </c>
    </row>
    <row r="224" s="2" customFormat="1" ht="33" customHeight="1">
      <c r="A224" s="35"/>
      <c r="B224" s="36"/>
      <c r="C224" s="215" t="s">
        <v>535</v>
      </c>
      <c r="D224" s="215" t="s">
        <v>151</v>
      </c>
      <c r="E224" s="216" t="s">
        <v>1597</v>
      </c>
      <c r="F224" s="217" t="s">
        <v>1598</v>
      </c>
      <c r="G224" s="218" t="s">
        <v>264</v>
      </c>
      <c r="H224" s="219">
        <v>200</v>
      </c>
      <c r="I224" s="220"/>
      <c r="J224" s="221">
        <f>ROUND(I224*H224,2)</f>
        <v>0</v>
      </c>
      <c r="K224" s="217" t="s">
        <v>1</v>
      </c>
      <c r="L224" s="41"/>
      <c r="M224" s="222" t="s">
        <v>1</v>
      </c>
      <c r="N224" s="223" t="s">
        <v>44</v>
      </c>
      <c r="O224" s="88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6" t="s">
        <v>156</v>
      </c>
      <c r="AT224" s="226" t="s">
        <v>151</v>
      </c>
      <c r="AU224" s="226" t="s">
        <v>89</v>
      </c>
      <c r="AY224" s="14" t="s">
        <v>149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4" t="s">
        <v>87</v>
      </c>
      <c r="BK224" s="227">
        <f>ROUND(I224*H224,2)</f>
        <v>0</v>
      </c>
      <c r="BL224" s="14" t="s">
        <v>156</v>
      </c>
      <c r="BM224" s="226" t="s">
        <v>538</v>
      </c>
    </row>
    <row r="225" s="2" customFormat="1">
      <c r="A225" s="35"/>
      <c r="B225" s="36"/>
      <c r="C225" s="37"/>
      <c r="D225" s="228" t="s">
        <v>157</v>
      </c>
      <c r="E225" s="37"/>
      <c r="F225" s="229" t="s">
        <v>1598</v>
      </c>
      <c r="G225" s="37"/>
      <c r="H225" s="37"/>
      <c r="I225" s="230"/>
      <c r="J225" s="37"/>
      <c r="K225" s="37"/>
      <c r="L225" s="41"/>
      <c r="M225" s="231"/>
      <c r="N225" s="232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157</v>
      </c>
      <c r="AU225" s="14" t="s">
        <v>89</v>
      </c>
    </row>
    <row r="226" s="2" customFormat="1" ht="21.75" customHeight="1">
      <c r="A226" s="35"/>
      <c r="B226" s="36"/>
      <c r="C226" s="215" t="s">
        <v>305</v>
      </c>
      <c r="D226" s="215" t="s">
        <v>151</v>
      </c>
      <c r="E226" s="216" t="s">
        <v>1599</v>
      </c>
      <c r="F226" s="217" t="s">
        <v>1600</v>
      </c>
      <c r="G226" s="218" t="s">
        <v>1501</v>
      </c>
      <c r="H226" s="219">
        <v>30</v>
      </c>
      <c r="I226" s="220"/>
      <c r="J226" s="221">
        <f>ROUND(I226*H226,2)</f>
        <v>0</v>
      </c>
      <c r="K226" s="217" t="s">
        <v>1</v>
      </c>
      <c r="L226" s="41"/>
      <c r="M226" s="222" t="s">
        <v>1</v>
      </c>
      <c r="N226" s="223" t="s">
        <v>44</v>
      </c>
      <c r="O226" s="88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6" t="s">
        <v>156</v>
      </c>
      <c r="AT226" s="226" t="s">
        <v>151</v>
      </c>
      <c r="AU226" s="226" t="s">
        <v>89</v>
      </c>
      <c r="AY226" s="14" t="s">
        <v>149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4" t="s">
        <v>87</v>
      </c>
      <c r="BK226" s="227">
        <f>ROUND(I226*H226,2)</f>
        <v>0</v>
      </c>
      <c r="BL226" s="14" t="s">
        <v>156</v>
      </c>
      <c r="BM226" s="226" t="s">
        <v>542</v>
      </c>
    </row>
    <row r="227" s="2" customFormat="1">
      <c r="A227" s="35"/>
      <c r="B227" s="36"/>
      <c r="C227" s="37"/>
      <c r="D227" s="228" t="s">
        <v>157</v>
      </c>
      <c r="E227" s="37"/>
      <c r="F227" s="229" t="s">
        <v>1600</v>
      </c>
      <c r="G227" s="37"/>
      <c r="H227" s="37"/>
      <c r="I227" s="230"/>
      <c r="J227" s="37"/>
      <c r="K227" s="37"/>
      <c r="L227" s="41"/>
      <c r="M227" s="231"/>
      <c r="N227" s="232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157</v>
      </c>
      <c r="AU227" s="14" t="s">
        <v>89</v>
      </c>
    </row>
    <row r="228" s="2" customFormat="1" ht="16.5" customHeight="1">
      <c r="A228" s="35"/>
      <c r="B228" s="36"/>
      <c r="C228" s="215" t="s">
        <v>546</v>
      </c>
      <c r="D228" s="215" t="s">
        <v>151</v>
      </c>
      <c r="E228" s="216" t="s">
        <v>1601</v>
      </c>
      <c r="F228" s="217" t="s">
        <v>1602</v>
      </c>
      <c r="G228" s="218" t="s">
        <v>1501</v>
      </c>
      <c r="H228" s="219">
        <v>70</v>
      </c>
      <c r="I228" s="220"/>
      <c r="J228" s="221">
        <f>ROUND(I228*H228,2)</f>
        <v>0</v>
      </c>
      <c r="K228" s="217" t="s">
        <v>1</v>
      </c>
      <c r="L228" s="41"/>
      <c r="M228" s="222" t="s">
        <v>1</v>
      </c>
      <c r="N228" s="223" t="s">
        <v>44</v>
      </c>
      <c r="O228" s="88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6" t="s">
        <v>156</v>
      </c>
      <c r="AT228" s="226" t="s">
        <v>151</v>
      </c>
      <c r="AU228" s="226" t="s">
        <v>89</v>
      </c>
      <c r="AY228" s="14" t="s">
        <v>149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4" t="s">
        <v>87</v>
      </c>
      <c r="BK228" s="227">
        <f>ROUND(I228*H228,2)</f>
        <v>0</v>
      </c>
      <c r="BL228" s="14" t="s">
        <v>156</v>
      </c>
      <c r="BM228" s="226" t="s">
        <v>549</v>
      </c>
    </row>
    <row r="229" s="2" customFormat="1">
      <c r="A229" s="35"/>
      <c r="B229" s="36"/>
      <c r="C229" s="37"/>
      <c r="D229" s="228" t="s">
        <v>157</v>
      </c>
      <c r="E229" s="37"/>
      <c r="F229" s="229" t="s">
        <v>1602</v>
      </c>
      <c r="G229" s="37"/>
      <c r="H229" s="37"/>
      <c r="I229" s="230"/>
      <c r="J229" s="37"/>
      <c r="K229" s="37"/>
      <c r="L229" s="41"/>
      <c r="M229" s="231"/>
      <c r="N229" s="232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157</v>
      </c>
      <c r="AU229" s="14" t="s">
        <v>89</v>
      </c>
    </row>
    <row r="230" s="2" customFormat="1" ht="16.5" customHeight="1">
      <c r="A230" s="35"/>
      <c r="B230" s="36"/>
      <c r="C230" s="215" t="s">
        <v>311</v>
      </c>
      <c r="D230" s="215" t="s">
        <v>151</v>
      </c>
      <c r="E230" s="216" t="s">
        <v>1603</v>
      </c>
      <c r="F230" s="217" t="s">
        <v>1604</v>
      </c>
      <c r="G230" s="218" t="s">
        <v>1501</v>
      </c>
      <c r="H230" s="219">
        <v>1</v>
      </c>
      <c r="I230" s="220"/>
      <c r="J230" s="221">
        <f>ROUND(I230*H230,2)</f>
        <v>0</v>
      </c>
      <c r="K230" s="217" t="s">
        <v>1</v>
      </c>
      <c r="L230" s="41"/>
      <c r="M230" s="222" t="s">
        <v>1</v>
      </c>
      <c r="N230" s="223" t="s">
        <v>44</v>
      </c>
      <c r="O230" s="88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6" t="s">
        <v>156</v>
      </c>
      <c r="AT230" s="226" t="s">
        <v>151</v>
      </c>
      <c r="AU230" s="226" t="s">
        <v>89</v>
      </c>
      <c r="AY230" s="14" t="s">
        <v>149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4" t="s">
        <v>87</v>
      </c>
      <c r="BK230" s="227">
        <f>ROUND(I230*H230,2)</f>
        <v>0</v>
      </c>
      <c r="BL230" s="14" t="s">
        <v>156</v>
      </c>
      <c r="BM230" s="226" t="s">
        <v>552</v>
      </c>
    </row>
    <row r="231" s="2" customFormat="1">
      <c r="A231" s="35"/>
      <c r="B231" s="36"/>
      <c r="C231" s="37"/>
      <c r="D231" s="228" t="s">
        <v>157</v>
      </c>
      <c r="E231" s="37"/>
      <c r="F231" s="229" t="s">
        <v>1604</v>
      </c>
      <c r="G231" s="37"/>
      <c r="H231" s="37"/>
      <c r="I231" s="230"/>
      <c r="J231" s="37"/>
      <c r="K231" s="37"/>
      <c r="L231" s="41"/>
      <c r="M231" s="231"/>
      <c r="N231" s="232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157</v>
      </c>
      <c r="AU231" s="14" t="s">
        <v>89</v>
      </c>
    </row>
    <row r="232" s="2" customFormat="1" ht="24.15" customHeight="1">
      <c r="A232" s="35"/>
      <c r="B232" s="36"/>
      <c r="C232" s="215" t="s">
        <v>555</v>
      </c>
      <c r="D232" s="215" t="s">
        <v>151</v>
      </c>
      <c r="E232" s="216" t="s">
        <v>1605</v>
      </c>
      <c r="F232" s="217" t="s">
        <v>1553</v>
      </c>
      <c r="G232" s="218" t="s">
        <v>636</v>
      </c>
      <c r="H232" s="219">
        <v>1</v>
      </c>
      <c r="I232" s="220"/>
      <c r="J232" s="221">
        <f>ROUND(I232*H232,2)</f>
        <v>0</v>
      </c>
      <c r="K232" s="217" t="s">
        <v>1</v>
      </c>
      <c r="L232" s="41"/>
      <c r="M232" s="222" t="s">
        <v>1</v>
      </c>
      <c r="N232" s="223" t="s">
        <v>44</v>
      </c>
      <c r="O232" s="88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6" t="s">
        <v>156</v>
      </c>
      <c r="AT232" s="226" t="s">
        <v>151</v>
      </c>
      <c r="AU232" s="226" t="s">
        <v>89</v>
      </c>
      <c r="AY232" s="14" t="s">
        <v>149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4" t="s">
        <v>87</v>
      </c>
      <c r="BK232" s="227">
        <f>ROUND(I232*H232,2)</f>
        <v>0</v>
      </c>
      <c r="BL232" s="14" t="s">
        <v>156</v>
      </c>
      <c r="BM232" s="226" t="s">
        <v>558</v>
      </c>
    </row>
    <row r="233" s="2" customFormat="1">
      <c r="A233" s="35"/>
      <c r="B233" s="36"/>
      <c r="C233" s="37"/>
      <c r="D233" s="228" t="s">
        <v>157</v>
      </c>
      <c r="E233" s="37"/>
      <c r="F233" s="229" t="s">
        <v>1553</v>
      </c>
      <c r="G233" s="37"/>
      <c r="H233" s="37"/>
      <c r="I233" s="230"/>
      <c r="J233" s="37"/>
      <c r="K233" s="37"/>
      <c r="L233" s="41"/>
      <c r="M233" s="231"/>
      <c r="N233" s="232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157</v>
      </c>
      <c r="AU233" s="14" t="s">
        <v>89</v>
      </c>
    </row>
    <row r="234" s="2" customFormat="1" ht="16.5" customHeight="1">
      <c r="A234" s="35"/>
      <c r="B234" s="36"/>
      <c r="C234" s="215" t="s">
        <v>318</v>
      </c>
      <c r="D234" s="215" t="s">
        <v>151</v>
      </c>
      <c r="E234" s="216" t="s">
        <v>1606</v>
      </c>
      <c r="F234" s="217" t="s">
        <v>1555</v>
      </c>
      <c r="G234" s="218" t="s">
        <v>636</v>
      </c>
      <c r="H234" s="219">
        <v>1</v>
      </c>
      <c r="I234" s="220"/>
      <c r="J234" s="221">
        <f>ROUND(I234*H234,2)</f>
        <v>0</v>
      </c>
      <c r="K234" s="217" t="s">
        <v>1</v>
      </c>
      <c r="L234" s="41"/>
      <c r="M234" s="222" t="s">
        <v>1</v>
      </c>
      <c r="N234" s="223" t="s">
        <v>44</v>
      </c>
      <c r="O234" s="88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6" t="s">
        <v>156</v>
      </c>
      <c r="AT234" s="226" t="s">
        <v>151</v>
      </c>
      <c r="AU234" s="226" t="s">
        <v>89</v>
      </c>
      <c r="AY234" s="14" t="s">
        <v>149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4" t="s">
        <v>87</v>
      </c>
      <c r="BK234" s="227">
        <f>ROUND(I234*H234,2)</f>
        <v>0</v>
      </c>
      <c r="BL234" s="14" t="s">
        <v>156</v>
      </c>
      <c r="BM234" s="226" t="s">
        <v>561</v>
      </c>
    </row>
    <row r="235" s="2" customFormat="1">
      <c r="A235" s="35"/>
      <c r="B235" s="36"/>
      <c r="C235" s="37"/>
      <c r="D235" s="228" t="s">
        <v>157</v>
      </c>
      <c r="E235" s="37"/>
      <c r="F235" s="229" t="s">
        <v>1555</v>
      </c>
      <c r="G235" s="37"/>
      <c r="H235" s="37"/>
      <c r="I235" s="230"/>
      <c r="J235" s="37"/>
      <c r="K235" s="37"/>
      <c r="L235" s="41"/>
      <c r="M235" s="231"/>
      <c r="N235" s="232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157</v>
      </c>
      <c r="AU235" s="14" t="s">
        <v>89</v>
      </c>
    </row>
    <row r="236" s="12" customFormat="1" ht="22.8" customHeight="1">
      <c r="A236" s="12"/>
      <c r="B236" s="199"/>
      <c r="C236" s="200"/>
      <c r="D236" s="201" t="s">
        <v>78</v>
      </c>
      <c r="E236" s="213" t="s">
        <v>1607</v>
      </c>
      <c r="F236" s="213" t="s">
        <v>1608</v>
      </c>
      <c r="G236" s="200"/>
      <c r="H236" s="200"/>
      <c r="I236" s="203"/>
      <c r="J236" s="214">
        <f>BK236</f>
        <v>0</v>
      </c>
      <c r="K236" s="200"/>
      <c r="L236" s="205"/>
      <c r="M236" s="206"/>
      <c r="N236" s="207"/>
      <c r="O236" s="207"/>
      <c r="P236" s="208">
        <f>SUM(P237:P244)</f>
        <v>0</v>
      </c>
      <c r="Q236" s="207"/>
      <c r="R236" s="208">
        <f>SUM(R237:R244)</f>
        <v>0</v>
      </c>
      <c r="S236" s="207"/>
      <c r="T236" s="209">
        <f>SUM(T237:T244)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0" t="s">
        <v>87</v>
      </c>
      <c r="AT236" s="211" t="s">
        <v>78</v>
      </c>
      <c r="AU236" s="211" t="s">
        <v>87</v>
      </c>
      <c r="AY236" s="210" t="s">
        <v>149</v>
      </c>
      <c r="BK236" s="212">
        <f>SUM(BK237:BK244)</f>
        <v>0</v>
      </c>
    </row>
    <row r="237" s="2" customFormat="1" ht="55.5" customHeight="1">
      <c r="A237" s="35"/>
      <c r="B237" s="36"/>
      <c r="C237" s="215" t="s">
        <v>564</v>
      </c>
      <c r="D237" s="215" t="s">
        <v>151</v>
      </c>
      <c r="E237" s="216" t="s">
        <v>1609</v>
      </c>
      <c r="F237" s="217" t="s">
        <v>1610</v>
      </c>
      <c r="G237" s="218" t="s">
        <v>1501</v>
      </c>
      <c r="H237" s="219">
        <v>1</v>
      </c>
      <c r="I237" s="220"/>
      <c r="J237" s="221">
        <f>ROUND(I237*H237,2)</f>
        <v>0</v>
      </c>
      <c r="K237" s="217" t="s">
        <v>1</v>
      </c>
      <c r="L237" s="41"/>
      <c r="M237" s="222" t="s">
        <v>1</v>
      </c>
      <c r="N237" s="223" t="s">
        <v>44</v>
      </c>
      <c r="O237" s="88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6" t="s">
        <v>156</v>
      </c>
      <c r="AT237" s="226" t="s">
        <v>151</v>
      </c>
      <c r="AU237" s="226" t="s">
        <v>89</v>
      </c>
      <c r="AY237" s="14" t="s">
        <v>149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4" t="s">
        <v>87</v>
      </c>
      <c r="BK237" s="227">
        <f>ROUND(I237*H237,2)</f>
        <v>0</v>
      </c>
      <c r="BL237" s="14" t="s">
        <v>156</v>
      </c>
      <c r="BM237" s="226" t="s">
        <v>567</v>
      </c>
    </row>
    <row r="238" s="2" customFormat="1">
      <c r="A238" s="35"/>
      <c r="B238" s="36"/>
      <c r="C238" s="37"/>
      <c r="D238" s="228" t="s">
        <v>157</v>
      </c>
      <c r="E238" s="37"/>
      <c r="F238" s="229" t="s">
        <v>1610</v>
      </c>
      <c r="G238" s="37"/>
      <c r="H238" s="37"/>
      <c r="I238" s="230"/>
      <c r="J238" s="37"/>
      <c r="K238" s="37"/>
      <c r="L238" s="41"/>
      <c r="M238" s="231"/>
      <c r="N238" s="232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157</v>
      </c>
      <c r="AU238" s="14" t="s">
        <v>89</v>
      </c>
    </row>
    <row r="239" s="2" customFormat="1" ht="66.75" customHeight="1">
      <c r="A239" s="35"/>
      <c r="B239" s="36"/>
      <c r="C239" s="215" t="s">
        <v>324</v>
      </c>
      <c r="D239" s="215" t="s">
        <v>151</v>
      </c>
      <c r="E239" s="216" t="s">
        <v>1611</v>
      </c>
      <c r="F239" s="217" t="s">
        <v>1612</v>
      </c>
      <c r="G239" s="218" t="s">
        <v>1501</v>
      </c>
      <c r="H239" s="219">
        <v>1</v>
      </c>
      <c r="I239" s="220"/>
      <c r="J239" s="221">
        <f>ROUND(I239*H239,2)</f>
        <v>0</v>
      </c>
      <c r="K239" s="217" t="s">
        <v>1</v>
      </c>
      <c r="L239" s="41"/>
      <c r="M239" s="222" t="s">
        <v>1</v>
      </c>
      <c r="N239" s="223" t="s">
        <v>44</v>
      </c>
      <c r="O239" s="88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6" t="s">
        <v>156</v>
      </c>
      <c r="AT239" s="226" t="s">
        <v>151</v>
      </c>
      <c r="AU239" s="226" t="s">
        <v>89</v>
      </c>
      <c r="AY239" s="14" t="s">
        <v>149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4" t="s">
        <v>87</v>
      </c>
      <c r="BK239" s="227">
        <f>ROUND(I239*H239,2)</f>
        <v>0</v>
      </c>
      <c r="BL239" s="14" t="s">
        <v>156</v>
      </c>
      <c r="BM239" s="226" t="s">
        <v>570</v>
      </c>
    </row>
    <row r="240" s="2" customFormat="1">
      <c r="A240" s="35"/>
      <c r="B240" s="36"/>
      <c r="C240" s="37"/>
      <c r="D240" s="228" t="s">
        <v>157</v>
      </c>
      <c r="E240" s="37"/>
      <c r="F240" s="229" t="s">
        <v>1613</v>
      </c>
      <c r="G240" s="37"/>
      <c r="H240" s="37"/>
      <c r="I240" s="230"/>
      <c r="J240" s="37"/>
      <c r="K240" s="37"/>
      <c r="L240" s="41"/>
      <c r="M240" s="231"/>
      <c r="N240" s="232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157</v>
      </c>
      <c r="AU240" s="14" t="s">
        <v>89</v>
      </c>
    </row>
    <row r="241" s="2" customFormat="1" ht="16.5" customHeight="1">
      <c r="A241" s="35"/>
      <c r="B241" s="36"/>
      <c r="C241" s="215" t="s">
        <v>573</v>
      </c>
      <c r="D241" s="215" t="s">
        <v>151</v>
      </c>
      <c r="E241" s="216" t="s">
        <v>1614</v>
      </c>
      <c r="F241" s="217" t="s">
        <v>1615</v>
      </c>
      <c r="G241" s="218" t="s">
        <v>636</v>
      </c>
      <c r="H241" s="219">
        <v>1</v>
      </c>
      <c r="I241" s="220"/>
      <c r="J241" s="221">
        <f>ROUND(I241*H241,2)</f>
        <v>0</v>
      </c>
      <c r="K241" s="217" t="s">
        <v>1</v>
      </c>
      <c r="L241" s="41"/>
      <c r="M241" s="222" t="s">
        <v>1</v>
      </c>
      <c r="N241" s="223" t="s">
        <v>44</v>
      </c>
      <c r="O241" s="88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6" t="s">
        <v>156</v>
      </c>
      <c r="AT241" s="226" t="s">
        <v>151</v>
      </c>
      <c r="AU241" s="226" t="s">
        <v>89</v>
      </c>
      <c r="AY241" s="14" t="s">
        <v>149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4" t="s">
        <v>87</v>
      </c>
      <c r="BK241" s="227">
        <f>ROUND(I241*H241,2)</f>
        <v>0</v>
      </c>
      <c r="BL241" s="14" t="s">
        <v>156</v>
      </c>
      <c r="BM241" s="226" t="s">
        <v>576</v>
      </c>
    </row>
    <row r="242" s="2" customFormat="1">
      <c r="A242" s="35"/>
      <c r="B242" s="36"/>
      <c r="C242" s="37"/>
      <c r="D242" s="228" t="s">
        <v>157</v>
      </c>
      <c r="E242" s="37"/>
      <c r="F242" s="229" t="s">
        <v>1615</v>
      </c>
      <c r="G242" s="37"/>
      <c r="H242" s="37"/>
      <c r="I242" s="230"/>
      <c r="J242" s="37"/>
      <c r="K242" s="37"/>
      <c r="L242" s="41"/>
      <c r="M242" s="231"/>
      <c r="N242" s="232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157</v>
      </c>
      <c r="AU242" s="14" t="s">
        <v>89</v>
      </c>
    </row>
    <row r="243" s="2" customFormat="1" ht="16.5" customHeight="1">
      <c r="A243" s="35"/>
      <c r="B243" s="36"/>
      <c r="C243" s="215" t="s">
        <v>439</v>
      </c>
      <c r="D243" s="215" t="s">
        <v>151</v>
      </c>
      <c r="E243" s="216" t="s">
        <v>1616</v>
      </c>
      <c r="F243" s="217" t="s">
        <v>1617</v>
      </c>
      <c r="G243" s="218" t="s">
        <v>636</v>
      </c>
      <c r="H243" s="219">
        <v>1</v>
      </c>
      <c r="I243" s="220"/>
      <c r="J243" s="221">
        <f>ROUND(I243*H243,2)</f>
        <v>0</v>
      </c>
      <c r="K243" s="217" t="s">
        <v>1</v>
      </c>
      <c r="L243" s="41"/>
      <c r="M243" s="222" t="s">
        <v>1</v>
      </c>
      <c r="N243" s="223" t="s">
        <v>44</v>
      </c>
      <c r="O243" s="88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6" t="s">
        <v>156</v>
      </c>
      <c r="AT243" s="226" t="s">
        <v>151</v>
      </c>
      <c r="AU243" s="226" t="s">
        <v>89</v>
      </c>
      <c r="AY243" s="14" t="s">
        <v>149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4" t="s">
        <v>87</v>
      </c>
      <c r="BK243" s="227">
        <f>ROUND(I243*H243,2)</f>
        <v>0</v>
      </c>
      <c r="BL243" s="14" t="s">
        <v>156</v>
      </c>
      <c r="BM243" s="226" t="s">
        <v>579</v>
      </c>
    </row>
    <row r="244" s="2" customFormat="1">
      <c r="A244" s="35"/>
      <c r="B244" s="36"/>
      <c r="C244" s="37"/>
      <c r="D244" s="228" t="s">
        <v>157</v>
      </c>
      <c r="E244" s="37"/>
      <c r="F244" s="229" t="s">
        <v>1617</v>
      </c>
      <c r="G244" s="37"/>
      <c r="H244" s="37"/>
      <c r="I244" s="230"/>
      <c r="J244" s="37"/>
      <c r="K244" s="37"/>
      <c r="L244" s="41"/>
      <c r="M244" s="231"/>
      <c r="N244" s="232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157</v>
      </c>
      <c r="AU244" s="14" t="s">
        <v>89</v>
      </c>
    </row>
    <row r="245" s="12" customFormat="1" ht="22.8" customHeight="1">
      <c r="A245" s="12"/>
      <c r="B245" s="199"/>
      <c r="C245" s="200"/>
      <c r="D245" s="201" t="s">
        <v>78</v>
      </c>
      <c r="E245" s="213" t="s">
        <v>1618</v>
      </c>
      <c r="F245" s="213" t="s">
        <v>1619</v>
      </c>
      <c r="G245" s="200"/>
      <c r="H245" s="200"/>
      <c r="I245" s="203"/>
      <c r="J245" s="214">
        <f>BK245</f>
        <v>0</v>
      </c>
      <c r="K245" s="200"/>
      <c r="L245" s="205"/>
      <c r="M245" s="206"/>
      <c r="N245" s="207"/>
      <c r="O245" s="207"/>
      <c r="P245" s="208">
        <f>SUM(P246:P279)</f>
        <v>0</v>
      </c>
      <c r="Q245" s="207"/>
      <c r="R245" s="208">
        <f>SUM(R246:R279)</f>
        <v>0</v>
      </c>
      <c r="S245" s="207"/>
      <c r="T245" s="209">
        <f>SUM(T246:T279)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87</v>
      </c>
      <c r="AT245" s="211" t="s">
        <v>78</v>
      </c>
      <c r="AU245" s="211" t="s">
        <v>87</v>
      </c>
      <c r="AY245" s="210" t="s">
        <v>149</v>
      </c>
      <c r="BK245" s="212">
        <f>SUM(BK246:BK279)</f>
        <v>0</v>
      </c>
    </row>
    <row r="246" s="2" customFormat="1" ht="37.8" customHeight="1">
      <c r="A246" s="35"/>
      <c r="B246" s="36"/>
      <c r="C246" s="215" t="s">
        <v>582</v>
      </c>
      <c r="D246" s="215" t="s">
        <v>151</v>
      </c>
      <c r="E246" s="216" t="s">
        <v>1620</v>
      </c>
      <c r="F246" s="217" t="s">
        <v>1621</v>
      </c>
      <c r="G246" s="218" t="s">
        <v>1501</v>
      </c>
      <c r="H246" s="219">
        <v>1</v>
      </c>
      <c r="I246" s="220"/>
      <c r="J246" s="221">
        <f>ROUND(I246*H246,2)</f>
        <v>0</v>
      </c>
      <c r="K246" s="217" t="s">
        <v>1</v>
      </c>
      <c r="L246" s="41"/>
      <c r="M246" s="222" t="s">
        <v>1</v>
      </c>
      <c r="N246" s="223" t="s">
        <v>44</v>
      </c>
      <c r="O246" s="88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6" t="s">
        <v>156</v>
      </c>
      <c r="AT246" s="226" t="s">
        <v>151</v>
      </c>
      <c r="AU246" s="226" t="s">
        <v>89</v>
      </c>
      <c r="AY246" s="14" t="s">
        <v>149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4" t="s">
        <v>87</v>
      </c>
      <c r="BK246" s="227">
        <f>ROUND(I246*H246,2)</f>
        <v>0</v>
      </c>
      <c r="BL246" s="14" t="s">
        <v>156</v>
      </c>
      <c r="BM246" s="226" t="s">
        <v>585</v>
      </c>
    </row>
    <row r="247" s="2" customFormat="1">
      <c r="A247" s="35"/>
      <c r="B247" s="36"/>
      <c r="C247" s="37"/>
      <c r="D247" s="228" t="s">
        <v>157</v>
      </c>
      <c r="E247" s="37"/>
      <c r="F247" s="229" t="s">
        <v>1621</v>
      </c>
      <c r="G247" s="37"/>
      <c r="H247" s="37"/>
      <c r="I247" s="230"/>
      <c r="J247" s="37"/>
      <c r="K247" s="37"/>
      <c r="L247" s="41"/>
      <c r="M247" s="231"/>
      <c r="N247" s="232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157</v>
      </c>
      <c r="AU247" s="14" t="s">
        <v>89</v>
      </c>
    </row>
    <row r="248" s="2" customFormat="1" ht="16.5" customHeight="1">
      <c r="A248" s="35"/>
      <c r="B248" s="36"/>
      <c r="C248" s="215" t="s">
        <v>445</v>
      </c>
      <c r="D248" s="215" t="s">
        <v>151</v>
      </c>
      <c r="E248" s="216" t="s">
        <v>1622</v>
      </c>
      <c r="F248" s="217" t="s">
        <v>1623</v>
      </c>
      <c r="G248" s="218" t="s">
        <v>264</v>
      </c>
      <c r="H248" s="219">
        <v>255</v>
      </c>
      <c r="I248" s="220"/>
      <c r="J248" s="221">
        <f>ROUND(I248*H248,2)</f>
        <v>0</v>
      </c>
      <c r="K248" s="217" t="s">
        <v>1</v>
      </c>
      <c r="L248" s="41"/>
      <c r="M248" s="222" t="s">
        <v>1</v>
      </c>
      <c r="N248" s="223" t="s">
        <v>44</v>
      </c>
      <c r="O248" s="88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6" t="s">
        <v>156</v>
      </c>
      <c r="AT248" s="226" t="s">
        <v>151</v>
      </c>
      <c r="AU248" s="226" t="s">
        <v>89</v>
      </c>
      <c r="AY248" s="14" t="s">
        <v>149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4" t="s">
        <v>87</v>
      </c>
      <c r="BK248" s="227">
        <f>ROUND(I248*H248,2)</f>
        <v>0</v>
      </c>
      <c r="BL248" s="14" t="s">
        <v>156</v>
      </c>
      <c r="BM248" s="226" t="s">
        <v>586</v>
      </c>
    </row>
    <row r="249" s="2" customFormat="1">
      <c r="A249" s="35"/>
      <c r="B249" s="36"/>
      <c r="C249" s="37"/>
      <c r="D249" s="228" t="s">
        <v>157</v>
      </c>
      <c r="E249" s="37"/>
      <c r="F249" s="229" t="s">
        <v>1623</v>
      </c>
      <c r="G249" s="37"/>
      <c r="H249" s="37"/>
      <c r="I249" s="230"/>
      <c r="J249" s="37"/>
      <c r="K249" s="37"/>
      <c r="L249" s="41"/>
      <c r="M249" s="231"/>
      <c r="N249" s="232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157</v>
      </c>
      <c r="AU249" s="14" t="s">
        <v>89</v>
      </c>
    </row>
    <row r="250" s="2" customFormat="1" ht="16.5" customHeight="1">
      <c r="A250" s="35"/>
      <c r="B250" s="36"/>
      <c r="C250" s="215" t="s">
        <v>588</v>
      </c>
      <c r="D250" s="215" t="s">
        <v>151</v>
      </c>
      <c r="E250" s="216" t="s">
        <v>1624</v>
      </c>
      <c r="F250" s="217" t="s">
        <v>1625</v>
      </c>
      <c r="G250" s="218" t="s">
        <v>264</v>
      </c>
      <c r="H250" s="219">
        <v>60</v>
      </c>
      <c r="I250" s="220"/>
      <c r="J250" s="221">
        <f>ROUND(I250*H250,2)</f>
        <v>0</v>
      </c>
      <c r="K250" s="217" t="s">
        <v>1</v>
      </c>
      <c r="L250" s="41"/>
      <c r="M250" s="222" t="s">
        <v>1</v>
      </c>
      <c r="N250" s="223" t="s">
        <v>44</v>
      </c>
      <c r="O250" s="88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6" t="s">
        <v>156</v>
      </c>
      <c r="AT250" s="226" t="s">
        <v>151</v>
      </c>
      <c r="AU250" s="226" t="s">
        <v>89</v>
      </c>
      <c r="AY250" s="14" t="s">
        <v>149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4" t="s">
        <v>87</v>
      </c>
      <c r="BK250" s="227">
        <f>ROUND(I250*H250,2)</f>
        <v>0</v>
      </c>
      <c r="BL250" s="14" t="s">
        <v>156</v>
      </c>
      <c r="BM250" s="226" t="s">
        <v>591</v>
      </c>
    </row>
    <row r="251" s="2" customFormat="1">
      <c r="A251" s="35"/>
      <c r="B251" s="36"/>
      <c r="C251" s="37"/>
      <c r="D251" s="228" t="s">
        <v>157</v>
      </c>
      <c r="E251" s="37"/>
      <c r="F251" s="229" t="s">
        <v>1625</v>
      </c>
      <c r="G251" s="37"/>
      <c r="H251" s="37"/>
      <c r="I251" s="230"/>
      <c r="J251" s="37"/>
      <c r="K251" s="37"/>
      <c r="L251" s="41"/>
      <c r="M251" s="231"/>
      <c r="N251" s="232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157</v>
      </c>
      <c r="AU251" s="14" t="s">
        <v>89</v>
      </c>
    </row>
    <row r="252" s="2" customFormat="1" ht="16.5" customHeight="1">
      <c r="A252" s="35"/>
      <c r="B252" s="36"/>
      <c r="C252" s="215" t="s">
        <v>450</v>
      </c>
      <c r="D252" s="215" t="s">
        <v>151</v>
      </c>
      <c r="E252" s="216" t="s">
        <v>1626</v>
      </c>
      <c r="F252" s="217" t="s">
        <v>1627</v>
      </c>
      <c r="G252" s="218" t="s">
        <v>264</v>
      </c>
      <c r="H252" s="219">
        <v>125</v>
      </c>
      <c r="I252" s="220"/>
      <c r="J252" s="221">
        <f>ROUND(I252*H252,2)</f>
        <v>0</v>
      </c>
      <c r="K252" s="217" t="s">
        <v>1</v>
      </c>
      <c r="L252" s="41"/>
      <c r="M252" s="222" t="s">
        <v>1</v>
      </c>
      <c r="N252" s="223" t="s">
        <v>44</v>
      </c>
      <c r="O252" s="88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6" t="s">
        <v>156</v>
      </c>
      <c r="AT252" s="226" t="s">
        <v>151</v>
      </c>
      <c r="AU252" s="226" t="s">
        <v>89</v>
      </c>
      <c r="AY252" s="14" t="s">
        <v>149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4" t="s">
        <v>87</v>
      </c>
      <c r="BK252" s="227">
        <f>ROUND(I252*H252,2)</f>
        <v>0</v>
      </c>
      <c r="BL252" s="14" t="s">
        <v>156</v>
      </c>
      <c r="BM252" s="226" t="s">
        <v>594</v>
      </c>
    </row>
    <row r="253" s="2" customFormat="1">
      <c r="A253" s="35"/>
      <c r="B253" s="36"/>
      <c r="C253" s="37"/>
      <c r="D253" s="228" t="s">
        <v>157</v>
      </c>
      <c r="E253" s="37"/>
      <c r="F253" s="229" t="s">
        <v>1627</v>
      </c>
      <c r="G253" s="37"/>
      <c r="H253" s="37"/>
      <c r="I253" s="230"/>
      <c r="J253" s="37"/>
      <c r="K253" s="37"/>
      <c r="L253" s="41"/>
      <c r="M253" s="231"/>
      <c r="N253" s="232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157</v>
      </c>
      <c r="AU253" s="14" t="s">
        <v>89</v>
      </c>
    </row>
    <row r="254" s="2" customFormat="1" ht="16.5" customHeight="1">
      <c r="A254" s="35"/>
      <c r="B254" s="36"/>
      <c r="C254" s="215" t="s">
        <v>598</v>
      </c>
      <c r="D254" s="215" t="s">
        <v>151</v>
      </c>
      <c r="E254" s="216" t="s">
        <v>1628</v>
      </c>
      <c r="F254" s="217" t="s">
        <v>1629</v>
      </c>
      <c r="G254" s="218" t="s">
        <v>1501</v>
      </c>
      <c r="H254" s="219">
        <v>12</v>
      </c>
      <c r="I254" s="220"/>
      <c r="J254" s="221">
        <f>ROUND(I254*H254,2)</f>
        <v>0</v>
      </c>
      <c r="K254" s="217" t="s">
        <v>1</v>
      </c>
      <c r="L254" s="41"/>
      <c r="M254" s="222" t="s">
        <v>1</v>
      </c>
      <c r="N254" s="223" t="s">
        <v>44</v>
      </c>
      <c r="O254" s="88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6" t="s">
        <v>156</v>
      </c>
      <c r="AT254" s="226" t="s">
        <v>151</v>
      </c>
      <c r="AU254" s="226" t="s">
        <v>89</v>
      </c>
      <c r="AY254" s="14" t="s">
        <v>149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4" t="s">
        <v>87</v>
      </c>
      <c r="BK254" s="227">
        <f>ROUND(I254*H254,2)</f>
        <v>0</v>
      </c>
      <c r="BL254" s="14" t="s">
        <v>156</v>
      </c>
      <c r="BM254" s="226" t="s">
        <v>601</v>
      </c>
    </row>
    <row r="255" s="2" customFormat="1">
      <c r="A255" s="35"/>
      <c r="B255" s="36"/>
      <c r="C255" s="37"/>
      <c r="D255" s="228" t="s">
        <v>157</v>
      </c>
      <c r="E255" s="37"/>
      <c r="F255" s="229" t="s">
        <v>1629</v>
      </c>
      <c r="G255" s="37"/>
      <c r="H255" s="37"/>
      <c r="I255" s="230"/>
      <c r="J255" s="37"/>
      <c r="K255" s="37"/>
      <c r="L255" s="41"/>
      <c r="M255" s="231"/>
      <c r="N255" s="232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157</v>
      </c>
      <c r="AU255" s="14" t="s">
        <v>89</v>
      </c>
    </row>
    <row r="256" s="2" customFormat="1" ht="24.15" customHeight="1">
      <c r="A256" s="35"/>
      <c r="B256" s="36"/>
      <c r="C256" s="215" t="s">
        <v>455</v>
      </c>
      <c r="D256" s="215" t="s">
        <v>151</v>
      </c>
      <c r="E256" s="216" t="s">
        <v>1630</v>
      </c>
      <c r="F256" s="217" t="s">
        <v>1631</v>
      </c>
      <c r="G256" s="218" t="s">
        <v>1501</v>
      </c>
      <c r="H256" s="219">
        <v>12</v>
      </c>
      <c r="I256" s="220"/>
      <c r="J256" s="221">
        <f>ROUND(I256*H256,2)</f>
        <v>0</v>
      </c>
      <c r="K256" s="217" t="s">
        <v>1</v>
      </c>
      <c r="L256" s="41"/>
      <c r="M256" s="222" t="s">
        <v>1</v>
      </c>
      <c r="N256" s="223" t="s">
        <v>44</v>
      </c>
      <c r="O256" s="88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6" t="s">
        <v>156</v>
      </c>
      <c r="AT256" s="226" t="s">
        <v>151</v>
      </c>
      <c r="AU256" s="226" t="s">
        <v>89</v>
      </c>
      <c r="AY256" s="14" t="s">
        <v>149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4" t="s">
        <v>87</v>
      </c>
      <c r="BK256" s="227">
        <f>ROUND(I256*H256,2)</f>
        <v>0</v>
      </c>
      <c r="BL256" s="14" t="s">
        <v>156</v>
      </c>
      <c r="BM256" s="226" t="s">
        <v>604</v>
      </c>
    </row>
    <row r="257" s="2" customFormat="1">
      <c r="A257" s="35"/>
      <c r="B257" s="36"/>
      <c r="C257" s="37"/>
      <c r="D257" s="228" t="s">
        <v>157</v>
      </c>
      <c r="E257" s="37"/>
      <c r="F257" s="229" t="s">
        <v>1631</v>
      </c>
      <c r="G257" s="37"/>
      <c r="H257" s="37"/>
      <c r="I257" s="230"/>
      <c r="J257" s="37"/>
      <c r="K257" s="37"/>
      <c r="L257" s="41"/>
      <c r="M257" s="231"/>
      <c r="N257" s="232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157</v>
      </c>
      <c r="AU257" s="14" t="s">
        <v>89</v>
      </c>
    </row>
    <row r="258" s="2" customFormat="1" ht="16.5" customHeight="1">
      <c r="A258" s="35"/>
      <c r="B258" s="36"/>
      <c r="C258" s="215" t="s">
        <v>605</v>
      </c>
      <c r="D258" s="215" t="s">
        <v>151</v>
      </c>
      <c r="E258" s="216" t="s">
        <v>1632</v>
      </c>
      <c r="F258" s="217" t="s">
        <v>1633</v>
      </c>
      <c r="G258" s="218" t="s">
        <v>1501</v>
      </c>
      <c r="H258" s="219">
        <v>60</v>
      </c>
      <c r="I258" s="220"/>
      <c r="J258" s="221">
        <f>ROUND(I258*H258,2)</f>
        <v>0</v>
      </c>
      <c r="K258" s="217" t="s">
        <v>1</v>
      </c>
      <c r="L258" s="41"/>
      <c r="M258" s="222" t="s">
        <v>1</v>
      </c>
      <c r="N258" s="223" t="s">
        <v>44</v>
      </c>
      <c r="O258" s="88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6" t="s">
        <v>156</v>
      </c>
      <c r="AT258" s="226" t="s">
        <v>151</v>
      </c>
      <c r="AU258" s="226" t="s">
        <v>89</v>
      </c>
      <c r="AY258" s="14" t="s">
        <v>149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4" t="s">
        <v>87</v>
      </c>
      <c r="BK258" s="227">
        <f>ROUND(I258*H258,2)</f>
        <v>0</v>
      </c>
      <c r="BL258" s="14" t="s">
        <v>156</v>
      </c>
      <c r="BM258" s="226" t="s">
        <v>608</v>
      </c>
    </row>
    <row r="259" s="2" customFormat="1">
      <c r="A259" s="35"/>
      <c r="B259" s="36"/>
      <c r="C259" s="37"/>
      <c r="D259" s="228" t="s">
        <v>157</v>
      </c>
      <c r="E259" s="37"/>
      <c r="F259" s="229" t="s">
        <v>1633</v>
      </c>
      <c r="G259" s="37"/>
      <c r="H259" s="37"/>
      <c r="I259" s="230"/>
      <c r="J259" s="37"/>
      <c r="K259" s="37"/>
      <c r="L259" s="41"/>
      <c r="M259" s="231"/>
      <c r="N259" s="232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157</v>
      </c>
      <c r="AU259" s="14" t="s">
        <v>89</v>
      </c>
    </row>
    <row r="260" s="2" customFormat="1" ht="16.5" customHeight="1">
      <c r="A260" s="35"/>
      <c r="B260" s="36"/>
      <c r="C260" s="215" t="s">
        <v>460</v>
      </c>
      <c r="D260" s="215" t="s">
        <v>151</v>
      </c>
      <c r="E260" s="216" t="s">
        <v>1634</v>
      </c>
      <c r="F260" s="217" t="s">
        <v>1635</v>
      </c>
      <c r="G260" s="218" t="s">
        <v>1501</v>
      </c>
      <c r="H260" s="219">
        <v>12</v>
      </c>
      <c r="I260" s="220"/>
      <c r="J260" s="221">
        <f>ROUND(I260*H260,2)</f>
        <v>0</v>
      </c>
      <c r="K260" s="217" t="s">
        <v>1</v>
      </c>
      <c r="L260" s="41"/>
      <c r="M260" s="222" t="s">
        <v>1</v>
      </c>
      <c r="N260" s="223" t="s">
        <v>44</v>
      </c>
      <c r="O260" s="88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6" t="s">
        <v>156</v>
      </c>
      <c r="AT260" s="226" t="s">
        <v>151</v>
      </c>
      <c r="AU260" s="226" t="s">
        <v>89</v>
      </c>
      <c r="AY260" s="14" t="s">
        <v>149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4" t="s">
        <v>87</v>
      </c>
      <c r="BK260" s="227">
        <f>ROUND(I260*H260,2)</f>
        <v>0</v>
      </c>
      <c r="BL260" s="14" t="s">
        <v>156</v>
      </c>
      <c r="BM260" s="226" t="s">
        <v>611</v>
      </c>
    </row>
    <row r="261" s="2" customFormat="1">
      <c r="A261" s="35"/>
      <c r="B261" s="36"/>
      <c r="C261" s="37"/>
      <c r="D261" s="228" t="s">
        <v>157</v>
      </c>
      <c r="E261" s="37"/>
      <c r="F261" s="229" t="s">
        <v>1635</v>
      </c>
      <c r="G261" s="37"/>
      <c r="H261" s="37"/>
      <c r="I261" s="230"/>
      <c r="J261" s="37"/>
      <c r="K261" s="37"/>
      <c r="L261" s="41"/>
      <c r="M261" s="231"/>
      <c r="N261" s="232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157</v>
      </c>
      <c r="AU261" s="14" t="s">
        <v>89</v>
      </c>
    </row>
    <row r="262" s="2" customFormat="1" ht="16.5" customHeight="1">
      <c r="A262" s="35"/>
      <c r="B262" s="36"/>
      <c r="C262" s="215" t="s">
        <v>612</v>
      </c>
      <c r="D262" s="215" t="s">
        <v>151</v>
      </c>
      <c r="E262" s="216" t="s">
        <v>1636</v>
      </c>
      <c r="F262" s="217" t="s">
        <v>1637</v>
      </c>
      <c r="G262" s="218" t="s">
        <v>1501</v>
      </c>
      <c r="H262" s="219">
        <v>50</v>
      </c>
      <c r="I262" s="220"/>
      <c r="J262" s="221">
        <f>ROUND(I262*H262,2)</f>
        <v>0</v>
      </c>
      <c r="K262" s="217" t="s">
        <v>1</v>
      </c>
      <c r="L262" s="41"/>
      <c r="M262" s="222" t="s">
        <v>1</v>
      </c>
      <c r="N262" s="223" t="s">
        <v>44</v>
      </c>
      <c r="O262" s="88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6" t="s">
        <v>156</v>
      </c>
      <c r="AT262" s="226" t="s">
        <v>151</v>
      </c>
      <c r="AU262" s="226" t="s">
        <v>89</v>
      </c>
      <c r="AY262" s="14" t="s">
        <v>149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4" t="s">
        <v>87</v>
      </c>
      <c r="BK262" s="227">
        <f>ROUND(I262*H262,2)</f>
        <v>0</v>
      </c>
      <c r="BL262" s="14" t="s">
        <v>156</v>
      </c>
      <c r="BM262" s="226" t="s">
        <v>615</v>
      </c>
    </row>
    <row r="263" s="2" customFormat="1">
      <c r="A263" s="35"/>
      <c r="B263" s="36"/>
      <c r="C263" s="37"/>
      <c r="D263" s="228" t="s">
        <v>157</v>
      </c>
      <c r="E263" s="37"/>
      <c r="F263" s="229" t="s">
        <v>1637</v>
      </c>
      <c r="G263" s="37"/>
      <c r="H263" s="37"/>
      <c r="I263" s="230"/>
      <c r="J263" s="37"/>
      <c r="K263" s="37"/>
      <c r="L263" s="41"/>
      <c r="M263" s="231"/>
      <c r="N263" s="232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157</v>
      </c>
      <c r="AU263" s="14" t="s">
        <v>89</v>
      </c>
    </row>
    <row r="264" s="2" customFormat="1" ht="24.15" customHeight="1">
      <c r="A264" s="35"/>
      <c r="B264" s="36"/>
      <c r="C264" s="215" t="s">
        <v>465</v>
      </c>
      <c r="D264" s="215" t="s">
        <v>151</v>
      </c>
      <c r="E264" s="216" t="s">
        <v>1638</v>
      </c>
      <c r="F264" s="217" t="s">
        <v>1639</v>
      </c>
      <c r="G264" s="218" t="s">
        <v>1501</v>
      </c>
      <c r="H264" s="219">
        <v>205</v>
      </c>
      <c r="I264" s="220"/>
      <c r="J264" s="221">
        <f>ROUND(I264*H264,2)</f>
        <v>0</v>
      </c>
      <c r="K264" s="217" t="s">
        <v>1</v>
      </c>
      <c r="L264" s="41"/>
      <c r="M264" s="222" t="s">
        <v>1</v>
      </c>
      <c r="N264" s="223" t="s">
        <v>44</v>
      </c>
      <c r="O264" s="88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6" t="s">
        <v>156</v>
      </c>
      <c r="AT264" s="226" t="s">
        <v>151</v>
      </c>
      <c r="AU264" s="226" t="s">
        <v>89</v>
      </c>
      <c r="AY264" s="14" t="s">
        <v>149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4" t="s">
        <v>87</v>
      </c>
      <c r="BK264" s="227">
        <f>ROUND(I264*H264,2)</f>
        <v>0</v>
      </c>
      <c r="BL264" s="14" t="s">
        <v>156</v>
      </c>
      <c r="BM264" s="226" t="s">
        <v>618</v>
      </c>
    </row>
    <row r="265" s="2" customFormat="1">
      <c r="A265" s="35"/>
      <c r="B265" s="36"/>
      <c r="C265" s="37"/>
      <c r="D265" s="228" t="s">
        <v>157</v>
      </c>
      <c r="E265" s="37"/>
      <c r="F265" s="229" t="s">
        <v>1639</v>
      </c>
      <c r="G265" s="37"/>
      <c r="H265" s="37"/>
      <c r="I265" s="230"/>
      <c r="J265" s="37"/>
      <c r="K265" s="37"/>
      <c r="L265" s="41"/>
      <c r="M265" s="231"/>
      <c r="N265" s="232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157</v>
      </c>
      <c r="AU265" s="14" t="s">
        <v>89</v>
      </c>
    </row>
    <row r="266" s="2" customFormat="1" ht="24.15" customHeight="1">
      <c r="A266" s="35"/>
      <c r="B266" s="36"/>
      <c r="C266" s="215" t="s">
        <v>619</v>
      </c>
      <c r="D266" s="215" t="s">
        <v>151</v>
      </c>
      <c r="E266" s="216" t="s">
        <v>1640</v>
      </c>
      <c r="F266" s="217" t="s">
        <v>1641</v>
      </c>
      <c r="G266" s="218" t="s">
        <v>1501</v>
      </c>
      <c r="H266" s="219">
        <v>48</v>
      </c>
      <c r="I266" s="220"/>
      <c r="J266" s="221">
        <f>ROUND(I266*H266,2)</f>
        <v>0</v>
      </c>
      <c r="K266" s="217" t="s">
        <v>1</v>
      </c>
      <c r="L266" s="41"/>
      <c r="M266" s="222" t="s">
        <v>1</v>
      </c>
      <c r="N266" s="223" t="s">
        <v>44</v>
      </c>
      <c r="O266" s="88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6" t="s">
        <v>156</v>
      </c>
      <c r="AT266" s="226" t="s">
        <v>151</v>
      </c>
      <c r="AU266" s="226" t="s">
        <v>89</v>
      </c>
      <c r="AY266" s="14" t="s">
        <v>149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4" t="s">
        <v>87</v>
      </c>
      <c r="BK266" s="227">
        <f>ROUND(I266*H266,2)</f>
        <v>0</v>
      </c>
      <c r="BL266" s="14" t="s">
        <v>156</v>
      </c>
      <c r="BM266" s="226" t="s">
        <v>620</v>
      </c>
    </row>
    <row r="267" s="2" customFormat="1">
      <c r="A267" s="35"/>
      <c r="B267" s="36"/>
      <c r="C267" s="37"/>
      <c r="D267" s="228" t="s">
        <v>157</v>
      </c>
      <c r="E267" s="37"/>
      <c r="F267" s="229" t="s">
        <v>1641</v>
      </c>
      <c r="G267" s="37"/>
      <c r="H267" s="37"/>
      <c r="I267" s="230"/>
      <c r="J267" s="37"/>
      <c r="K267" s="37"/>
      <c r="L267" s="41"/>
      <c r="M267" s="231"/>
      <c r="N267" s="232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157</v>
      </c>
      <c r="AU267" s="14" t="s">
        <v>89</v>
      </c>
    </row>
    <row r="268" s="2" customFormat="1" ht="16.5" customHeight="1">
      <c r="A268" s="35"/>
      <c r="B268" s="36"/>
      <c r="C268" s="215" t="s">
        <v>469</v>
      </c>
      <c r="D268" s="215" t="s">
        <v>151</v>
      </c>
      <c r="E268" s="216" t="s">
        <v>1642</v>
      </c>
      <c r="F268" s="217" t="s">
        <v>1643</v>
      </c>
      <c r="G268" s="218" t="s">
        <v>1501</v>
      </c>
      <c r="H268" s="219">
        <v>12</v>
      </c>
      <c r="I268" s="220"/>
      <c r="J268" s="221">
        <f>ROUND(I268*H268,2)</f>
        <v>0</v>
      </c>
      <c r="K268" s="217" t="s">
        <v>1</v>
      </c>
      <c r="L268" s="41"/>
      <c r="M268" s="222" t="s">
        <v>1</v>
      </c>
      <c r="N268" s="223" t="s">
        <v>44</v>
      </c>
      <c r="O268" s="88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6" t="s">
        <v>156</v>
      </c>
      <c r="AT268" s="226" t="s">
        <v>151</v>
      </c>
      <c r="AU268" s="226" t="s">
        <v>89</v>
      </c>
      <c r="AY268" s="14" t="s">
        <v>149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4" t="s">
        <v>87</v>
      </c>
      <c r="BK268" s="227">
        <f>ROUND(I268*H268,2)</f>
        <v>0</v>
      </c>
      <c r="BL268" s="14" t="s">
        <v>156</v>
      </c>
      <c r="BM268" s="226" t="s">
        <v>621</v>
      </c>
    </row>
    <row r="269" s="2" customFormat="1">
      <c r="A269" s="35"/>
      <c r="B269" s="36"/>
      <c r="C269" s="37"/>
      <c r="D269" s="228" t="s">
        <v>157</v>
      </c>
      <c r="E269" s="37"/>
      <c r="F269" s="229" t="s">
        <v>1643</v>
      </c>
      <c r="G269" s="37"/>
      <c r="H269" s="37"/>
      <c r="I269" s="230"/>
      <c r="J269" s="37"/>
      <c r="K269" s="37"/>
      <c r="L269" s="41"/>
      <c r="M269" s="231"/>
      <c r="N269" s="232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157</v>
      </c>
      <c r="AU269" s="14" t="s">
        <v>89</v>
      </c>
    </row>
    <row r="270" s="2" customFormat="1" ht="16.5" customHeight="1">
      <c r="A270" s="35"/>
      <c r="B270" s="36"/>
      <c r="C270" s="215" t="s">
        <v>622</v>
      </c>
      <c r="D270" s="215" t="s">
        <v>151</v>
      </c>
      <c r="E270" s="216" t="s">
        <v>1644</v>
      </c>
      <c r="F270" s="217" t="s">
        <v>1645</v>
      </c>
      <c r="G270" s="218" t="s">
        <v>1501</v>
      </c>
      <c r="H270" s="219">
        <v>12</v>
      </c>
      <c r="I270" s="220"/>
      <c r="J270" s="221">
        <f>ROUND(I270*H270,2)</f>
        <v>0</v>
      </c>
      <c r="K270" s="217" t="s">
        <v>1</v>
      </c>
      <c r="L270" s="41"/>
      <c r="M270" s="222" t="s">
        <v>1</v>
      </c>
      <c r="N270" s="223" t="s">
        <v>44</v>
      </c>
      <c r="O270" s="88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6" t="s">
        <v>156</v>
      </c>
      <c r="AT270" s="226" t="s">
        <v>151</v>
      </c>
      <c r="AU270" s="226" t="s">
        <v>89</v>
      </c>
      <c r="AY270" s="14" t="s">
        <v>149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4" t="s">
        <v>87</v>
      </c>
      <c r="BK270" s="227">
        <f>ROUND(I270*H270,2)</f>
        <v>0</v>
      </c>
      <c r="BL270" s="14" t="s">
        <v>156</v>
      </c>
      <c r="BM270" s="226" t="s">
        <v>625</v>
      </c>
    </row>
    <row r="271" s="2" customFormat="1">
      <c r="A271" s="35"/>
      <c r="B271" s="36"/>
      <c r="C271" s="37"/>
      <c r="D271" s="228" t="s">
        <v>157</v>
      </c>
      <c r="E271" s="37"/>
      <c r="F271" s="229" t="s">
        <v>1645</v>
      </c>
      <c r="G271" s="37"/>
      <c r="H271" s="37"/>
      <c r="I271" s="230"/>
      <c r="J271" s="37"/>
      <c r="K271" s="37"/>
      <c r="L271" s="41"/>
      <c r="M271" s="231"/>
      <c r="N271" s="232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157</v>
      </c>
      <c r="AU271" s="14" t="s">
        <v>89</v>
      </c>
    </row>
    <row r="272" s="2" customFormat="1" ht="16.5" customHeight="1">
      <c r="A272" s="35"/>
      <c r="B272" s="36"/>
      <c r="C272" s="215" t="s">
        <v>475</v>
      </c>
      <c r="D272" s="215" t="s">
        <v>151</v>
      </c>
      <c r="E272" s="216" t="s">
        <v>1646</v>
      </c>
      <c r="F272" s="217" t="s">
        <v>1647</v>
      </c>
      <c r="G272" s="218" t="s">
        <v>1501</v>
      </c>
      <c r="H272" s="219">
        <v>24</v>
      </c>
      <c r="I272" s="220"/>
      <c r="J272" s="221">
        <f>ROUND(I272*H272,2)</f>
        <v>0</v>
      </c>
      <c r="K272" s="217" t="s">
        <v>1</v>
      </c>
      <c r="L272" s="41"/>
      <c r="M272" s="222" t="s">
        <v>1</v>
      </c>
      <c r="N272" s="223" t="s">
        <v>44</v>
      </c>
      <c r="O272" s="88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6" t="s">
        <v>156</v>
      </c>
      <c r="AT272" s="226" t="s">
        <v>151</v>
      </c>
      <c r="AU272" s="226" t="s">
        <v>89</v>
      </c>
      <c r="AY272" s="14" t="s">
        <v>149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4" t="s">
        <v>87</v>
      </c>
      <c r="BK272" s="227">
        <f>ROUND(I272*H272,2)</f>
        <v>0</v>
      </c>
      <c r="BL272" s="14" t="s">
        <v>156</v>
      </c>
      <c r="BM272" s="226" t="s">
        <v>630</v>
      </c>
    </row>
    <row r="273" s="2" customFormat="1">
      <c r="A273" s="35"/>
      <c r="B273" s="36"/>
      <c r="C273" s="37"/>
      <c r="D273" s="228" t="s">
        <v>157</v>
      </c>
      <c r="E273" s="37"/>
      <c r="F273" s="229" t="s">
        <v>1647</v>
      </c>
      <c r="G273" s="37"/>
      <c r="H273" s="37"/>
      <c r="I273" s="230"/>
      <c r="J273" s="37"/>
      <c r="K273" s="37"/>
      <c r="L273" s="41"/>
      <c r="M273" s="231"/>
      <c r="N273" s="232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157</v>
      </c>
      <c r="AU273" s="14" t="s">
        <v>89</v>
      </c>
    </row>
    <row r="274" s="2" customFormat="1" ht="16.5" customHeight="1">
      <c r="A274" s="35"/>
      <c r="B274" s="36"/>
      <c r="C274" s="215" t="s">
        <v>633</v>
      </c>
      <c r="D274" s="215" t="s">
        <v>151</v>
      </c>
      <c r="E274" s="216" t="s">
        <v>1648</v>
      </c>
      <c r="F274" s="217" t="s">
        <v>1649</v>
      </c>
      <c r="G274" s="218" t="s">
        <v>166</v>
      </c>
      <c r="H274" s="219">
        <v>2</v>
      </c>
      <c r="I274" s="220"/>
      <c r="J274" s="221">
        <f>ROUND(I274*H274,2)</f>
        <v>0</v>
      </c>
      <c r="K274" s="217" t="s">
        <v>1</v>
      </c>
      <c r="L274" s="41"/>
      <c r="M274" s="222" t="s">
        <v>1</v>
      </c>
      <c r="N274" s="223" t="s">
        <v>44</v>
      </c>
      <c r="O274" s="88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6" t="s">
        <v>156</v>
      </c>
      <c r="AT274" s="226" t="s">
        <v>151</v>
      </c>
      <c r="AU274" s="226" t="s">
        <v>89</v>
      </c>
      <c r="AY274" s="14" t="s">
        <v>149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4" t="s">
        <v>87</v>
      </c>
      <c r="BK274" s="227">
        <f>ROUND(I274*H274,2)</f>
        <v>0</v>
      </c>
      <c r="BL274" s="14" t="s">
        <v>156</v>
      </c>
      <c r="BM274" s="226" t="s">
        <v>637</v>
      </c>
    </row>
    <row r="275" s="2" customFormat="1">
      <c r="A275" s="35"/>
      <c r="B275" s="36"/>
      <c r="C275" s="37"/>
      <c r="D275" s="228" t="s">
        <v>157</v>
      </c>
      <c r="E275" s="37"/>
      <c r="F275" s="229" t="s">
        <v>1649</v>
      </c>
      <c r="G275" s="37"/>
      <c r="H275" s="37"/>
      <c r="I275" s="230"/>
      <c r="J275" s="37"/>
      <c r="K275" s="37"/>
      <c r="L275" s="41"/>
      <c r="M275" s="231"/>
      <c r="N275" s="232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157</v>
      </c>
      <c r="AU275" s="14" t="s">
        <v>89</v>
      </c>
    </row>
    <row r="276" s="2" customFormat="1" ht="24.15" customHeight="1">
      <c r="A276" s="35"/>
      <c r="B276" s="36"/>
      <c r="C276" s="215" t="s">
        <v>480</v>
      </c>
      <c r="D276" s="215" t="s">
        <v>151</v>
      </c>
      <c r="E276" s="216" t="s">
        <v>1650</v>
      </c>
      <c r="F276" s="217" t="s">
        <v>1651</v>
      </c>
      <c r="G276" s="218" t="s">
        <v>636</v>
      </c>
      <c r="H276" s="219">
        <v>1</v>
      </c>
      <c r="I276" s="220"/>
      <c r="J276" s="221">
        <f>ROUND(I276*H276,2)</f>
        <v>0</v>
      </c>
      <c r="K276" s="217" t="s">
        <v>1</v>
      </c>
      <c r="L276" s="41"/>
      <c r="M276" s="222" t="s">
        <v>1</v>
      </c>
      <c r="N276" s="223" t="s">
        <v>44</v>
      </c>
      <c r="O276" s="88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6" t="s">
        <v>156</v>
      </c>
      <c r="AT276" s="226" t="s">
        <v>151</v>
      </c>
      <c r="AU276" s="226" t="s">
        <v>89</v>
      </c>
      <c r="AY276" s="14" t="s">
        <v>149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4" t="s">
        <v>87</v>
      </c>
      <c r="BK276" s="227">
        <f>ROUND(I276*H276,2)</f>
        <v>0</v>
      </c>
      <c r="BL276" s="14" t="s">
        <v>156</v>
      </c>
      <c r="BM276" s="226" t="s">
        <v>641</v>
      </c>
    </row>
    <row r="277" s="2" customFormat="1">
      <c r="A277" s="35"/>
      <c r="B277" s="36"/>
      <c r="C277" s="37"/>
      <c r="D277" s="228" t="s">
        <v>157</v>
      </c>
      <c r="E277" s="37"/>
      <c r="F277" s="229" t="s">
        <v>1651</v>
      </c>
      <c r="G277" s="37"/>
      <c r="H277" s="37"/>
      <c r="I277" s="230"/>
      <c r="J277" s="37"/>
      <c r="K277" s="37"/>
      <c r="L277" s="41"/>
      <c r="M277" s="231"/>
      <c r="N277" s="232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157</v>
      </c>
      <c r="AU277" s="14" t="s">
        <v>89</v>
      </c>
    </row>
    <row r="278" s="2" customFormat="1" ht="16.5" customHeight="1">
      <c r="A278" s="35"/>
      <c r="B278" s="36"/>
      <c r="C278" s="215" t="s">
        <v>644</v>
      </c>
      <c r="D278" s="215" t="s">
        <v>151</v>
      </c>
      <c r="E278" s="216" t="s">
        <v>1652</v>
      </c>
      <c r="F278" s="217" t="s">
        <v>1555</v>
      </c>
      <c r="G278" s="218" t="s">
        <v>636</v>
      </c>
      <c r="H278" s="219">
        <v>1</v>
      </c>
      <c r="I278" s="220"/>
      <c r="J278" s="221">
        <f>ROUND(I278*H278,2)</f>
        <v>0</v>
      </c>
      <c r="K278" s="217" t="s">
        <v>1</v>
      </c>
      <c r="L278" s="41"/>
      <c r="M278" s="222" t="s">
        <v>1</v>
      </c>
      <c r="N278" s="223" t="s">
        <v>44</v>
      </c>
      <c r="O278" s="88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6" t="s">
        <v>156</v>
      </c>
      <c r="AT278" s="226" t="s">
        <v>151</v>
      </c>
      <c r="AU278" s="226" t="s">
        <v>89</v>
      </c>
      <c r="AY278" s="14" t="s">
        <v>149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4" t="s">
        <v>87</v>
      </c>
      <c r="BK278" s="227">
        <f>ROUND(I278*H278,2)</f>
        <v>0</v>
      </c>
      <c r="BL278" s="14" t="s">
        <v>156</v>
      </c>
      <c r="BM278" s="226" t="s">
        <v>647</v>
      </c>
    </row>
    <row r="279" s="2" customFormat="1">
      <c r="A279" s="35"/>
      <c r="B279" s="36"/>
      <c r="C279" s="37"/>
      <c r="D279" s="228" t="s">
        <v>157</v>
      </c>
      <c r="E279" s="37"/>
      <c r="F279" s="229" t="s">
        <v>1555</v>
      </c>
      <c r="G279" s="37"/>
      <c r="H279" s="37"/>
      <c r="I279" s="230"/>
      <c r="J279" s="37"/>
      <c r="K279" s="37"/>
      <c r="L279" s="41"/>
      <c r="M279" s="231"/>
      <c r="N279" s="232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157</v>
      </c>
      <c r="AU279" s="14" t="s">
        <v>89</v>
      </c>
    </row>
    <row r="280" s="12" customFormat="1" ht="22.8" customHeight="1">
      <c r="A280" s="12"/>
      <c r="B280" s="199"/>
      <c r="C280" s="200"/>
      <c r="D280" s="201" t="s">
        <v>78</v>
      </c>
      <c r="E280" s="213" t="s">
        <v>1653</v>
      </c>
      <c r="F280" s="213" t="s">
        <v>1409</v>
      </c>
      <c r="G280" s="200"/>
      <c r="H280" s="200"/>
      <c r="I280" s="203"/>
      <c r="J280" s="214">
        <f>BK280</f>
        <v>0</v>
      </c>
      <c r="K280" s="200"/>
      <c r="L280" s="205"/>
      <c r="M280" s="206"/>
      <c r="N280" s="207"/>
      <c r="O280" s="207"/>
      <c r="P280" s="208">
        <f>SUM(P281:P297)</f>
        <v>0</v>
      </c>
      <c r="Q280" s="207"/>
      <c r="R280" s="208">
        <f>SUM(R281:R297)</f>
        <v>0</v>
      </c>
      <c r="S280" s="207"/>
      <c r="T280" s="209">
        <f>SUM(T281:T297)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0" t="s">
        <v>87</v>
      </c>
      <c r="AT280" s="211" t="s">
        <v>78</v>
      </c>
      <c r="AU280" s="211" t="s">
        <v>87</v>
      </c>
      <c r="AY280" s="210" t="s">
        <v>149</v>
      </c>
      <c r="BK280" s="212">
        <f>SUM(BK281:BK297)</f>
        <v>0</v>
      </c>
    </row>
    <row r="281" s="2" customFormat="1" ht="16.5" customHeight="1">
      <c r="A281" s="35"/>
      <c r="B281" s="36"/>
      <c r="C281" s="215" t="s">
        <v>486</v>
      </c>
      <c r="D281" s="215" t="s">
        <v>151</v>
      </c>
      <c r="E281" s="216" t="s">
        <v>1654</v>
      </c>
      <c r="F281" s="217" t="s">
        <v>1655</v>
      </c>
      <c r="G281" s="218" t="s">
        <v>636</v>
      </c>
      <c r="H281" s="219">
        <v>1</v>
      </c>
      <c r="I281" s="220"/>
      <c r="J281" s="221">
        <f>ROUND(I281*H281,2)</f>
        <v>0</v>
      </c>
      <c r="K281" s="217" t="s">
        <v>1</v>
      </c>
      <c r="L281" s="41"/>
      <c r="M281" s="222" t="s">
        <v>1</v>
      </c>
      <c r="N281" s="223" t="s">
        <v>44</v>
      </c>
      <c r="O281" s="88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6" t="s">
        <v>156</v>
      </c>
      <c r="AT281" s="226" t="s">
        <v>151</v>
      </c>
      <c r="AU281" s="226" t="s">
        <v>89</v>
      </c>
      <c r="AY281" s="14" t="s">
        <v>149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4" t="s">
        <v>87</v>
      </c>
      <c r="BK281" s="227">
        <f>ROUND(I281*H281,2)</f>
        <v>0</v>
      </c>
      <c r="BL281" s="14" t="s">
        <v>156</v>
      </c>
      <c r="BM281" s="226" t="s">
        <v>652</v>
      </c>
    </row>
    <row r="282" s="2" customFormat="1">
      <c r="A282" s="35"/>
      <c r="B282" s="36"/>
      <c r="C282" s="37"/>
      <c r="D282" s="228" t="s">
        <v>157</v>
      </c>
      <c r="E282" s="37"/>
      <c r="F282" s="229" t="s">
        <v>1655</v>
      </c>
      <c r="G282" s="37"/>
      <c r="H282" s="37"/>
      <c r="I282" s="230"/>
      <c r="J282" s="37"/>
      <c r="K282" s="37"/>
      <c r="L282" s="41"/>
      <c r="M282" s="231"/>
      <c r="N282" s="232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157</v>
      </c>
      <c r="AU282" s="14" t="s">
        <v>89</v>
      </c>
    </row>
    <row r="283" s="2" customFormat="1" ht="16.5" customHeight="1">
      <c r="A283" s="35"/>
      <c r="B283" s="36"/>
      <c r="C283" s="215" t="s">
        <v>657</v>
      </c>
      <c r="D283" s="215" t="s">
        <v>151</v>
      </c>
      <c r="E283" s="216" t="s">
        <v>1656</v>
      </c>
      <c r="F283" s="217" t="s">
        <v>1657</v>
      </c>
      <c r="G283" s="218" t="s">
        <v>636</v>
      </c>
      <c r="H283" s="219">
        <v>1</v>
      </c>
      <c r="I283" s="220"/>
      <c r="J283" s="221">
        <f>ROUND(I283*H283,2)</f>
        <v>0</v>
      </c>
      <c r="K283" s="217" t="s">
        <v>1</v>
      </c>
      <c r="L283" s="41"/>
      <c r="M283" s="222" t="s">
        <v>1</v>
      </c>
      <c r="N283" s="223" t="s">
        <v>44</v>
      </c>
      <c r="O283" s="88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6" t="s">
        <v>156</v>
      </c>
      <c r="AT283" s="226" t="s">
        <v>151</v>
      </c>
      <c r="AU283" s="226" t="s">
        <v>89</v>
      </c>
      <c r="AY283" s="14" t="s">
        <v>149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4" t="s">
        <v>87</v>
      </c>
      <c r="BK283" s="227">
        <f>ROUND(I283*H283,2)</f>
        <v>0</v>
      </c>
      <c r="BL283" s="14" t="s">
        <v>156</v>
      </c>
      <c r="BM283" s="226" t="s">
        <v>660</v>
      </c>
    </row>
    <row r="284" s="2" customFormat="1">
      <c r="A284" s="35"/>
      <c r="B284" s="36"/>
      <c r="C284" s="37"/>
      <c r="D284" s="228" t="s">
        <v>157</v>
      </c>
      <c r="E284" s="37"/>
      <c r="F284" s="229" t="s">
        <v>1657</v>
      </c>
      <c r="G284" s="37"/>
      <c r="H284" s="37"/>
      <c r="I284" s="230"/>
      <c r="J284" s="37"/>
      <c r="K284" s="37"/>
      <c r="L284" s="41"/>
      <c r="M284" s="231"/>
      <c r="N284" s="232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157</v>
      </c>
      <c r="AU284" s="14" t="s">
        <v>89</v>
      </c>
    </row>
    <row r="285" s="2" customFormat="1" ht="16.5" customHeight="1">
      <c r="A285" s="35"/>
      <c r="B285" s="36"/>
      <c r="C285" s="215" t="s">
        <v>492</v>
      </c>
      <c r="D285" s="215" t="s">
        <v>151</v>
      </c>
      <c r="E285" s="216" t="s">
        <v>1658</v>
      </c>
      <c r="F285" s="217" t="s">
        <v>1659</v>
      </c>
      <c r="G285" s="218" t="s">
        <v>636</v>
      </c>
      <c r="H285" s="219">
        <v>1</v>
      </c>
      <c r="I285" s="220"/>
      <c r="J285" s="221">
        <f>ROUND(I285*H285,2)</f>
        <v>0</v>
      </c>
      <c r="K285" s="217" t="s">
        <v>1</v>
      </c>
      <c r="L285" s="41"/>
      <c r="M285" s="222" t="s">
        <v>1</v>
      </c>
      <c r="N285" s="223" t="s">
        <v>44</v>
      </c>
      <c r="O285" s="88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6" t="s">
        <v>156</v>
      </c>
      <c r="AT285" s="226" t="s">
        <v>151</v>
      </c>
      <c r="AU285" s="226" t="s">
        <v>89</v>
      </c>
      <c r="AY285" s="14" t="s">
        <v>149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4" t="s">
        <v>87</v>
      </c>
      <c r="BK285" s="227">
        <f>ROUND(I285*H285,2)</f>
        <v>0</v>
      </c>
      <c r="BL285" s="14" t="s">
        <v>156</v>
      </c>
      <c r="BM285" s="226" t="s">
        <v>665</v>
      </c>
    </row>
    <row r="286" s="2" customFormat="1">
      <c r="A286" s="35"/>
      <c r="B286" s="36"/>
      <c r="C286" s="37"/>
      <c r="D286" s="228" t="s">
        <v>157</v>
      </c>
      <c r="E286" s="37"/>
      <c r="F286" s="229" t="s">
        <v>1659</v>
      </c>
      <c r="G286" s="37"/>
      <c r="H286" s="37"/>
      <c r="I286" s="230"/>
      <c r="J286" s="37"/>
      <c r="K286" s="37"/>
      <c r="L286" s="41"/>
      <c r="M286" s="231"/>
      <c r="N286" s="232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157</v>
      </c>
      <c r="AU286" s="14" t="s">
        <v>89</v>
      </c>
    </row>
    <row r="287" s="2" customFormat="1" ht="16.5" customHeight="1">
      <c r="A287" s="35"/>
      <c r="B287" s="36"/>
      <c r="C287" s="215" t="s">
        <v>668</v>
      </c>
      <c r="D287" s="215" t="s">
        <v>151</v>
      </c>
      <c r="E287" s="216" t="s">
        <v>1660</v>
      </c>
      <c r="F287" s="217" t="s">
        <v>1661</v>
      </c>
      <c r="G287" s="218" t="s">
        <v>636</v>
      </c>
      <c r="H287" s="219">
        <v>1</v>
      </c>
      <c r="I287" s="220"/>
      <c r="J287" s="221">
        <f>ROUND(I287*H287,2)</f>
        <v>0</v>
      </c>
      <c r="K287" s="217" t="s">
        <v>1</v>
      </c>
      <c r="L287" s="41"/>
      <c r="M287" s="222" t="s">
        <v>1</v>
      </c>
      <c r="N287" s="223" t="s">
        <v>44</v>
      </c>
      <c r="O287" s="88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6" t="s">
        <v>156</v>
      </c>
      <c r="AT287" s="226" t="s">
        <v>151</v>
      </c>
      <c r="AU287" s="226" t="s">
        <v>89</v>
      </c>
      <c r="AY287" s="14" t="s">
        <v>149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4" t="s">
        <v>87</v>
      </c>
      <c r="BK287" s="227">
        <f>ROUND(I287*H287,2)</f>
        <v>0</v>
      </c>
      <c r="BL287" s="14" t="s">
        <v>156</v>
      </c>
      <c r="BM287" s="226" t="s">
        <v>671</v>
      </c>
    </row>
    <row r="288" s="2" customFormat="1">
      <c r="A288" s="35"/>
      <c r="B288" s="36"/>
      <c r="C288" s="37"/>
      <c r="D288" s="228" t="s">
        <v>157</v>
      </c>
      <c r="E288" s="37"/>
      <c r="F288" s="229" t="s">
        <v>1661</v>
      </c>
      <c r="G288" s="37"/>
      <c r="H288" s="37"/>
      <c r="I288" s="230"/>
      <c r="J288" s="37"/>
      <c r="K288" s="37"/>
      <c r="L288" s="41"/>
      <c r="M288" s="231"/>
      <c r="N288" s="232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157</v>
      </c>
      <c r="AU288" s="14" t="s">
        <v>89</v>
      </c>
    </row>
    <row r="289" s="2" customFormat="1" ht="16.5" customHeight="1">
      <c r="A289" s="35"/>
      <c r="B289" s="36"/>
      <c r="C289" s="215" t="s">
        <v>498</v>
      </c>
      <c r="D289" s="215" t="s">
        <v>151</v>
      </c>
      <c r="E289" s="216" t="s">
        <v>1662</v>
      </c>
      <c r="F289" s="217" t="s">
        <v>1663</v>
      </c>
      <c r="G289" s="218" t="s">
        <v>636</v>
      </c>
      <c r="H289" s="219">
        <v>1</v>
      </c>
      <c r="I289" s="220"/>
      <c r="J289" s="221">
        <f>ROUND(I289*H289,2)</f>
        <v>0</v>
      </c>
      <c r="K289" s="217" t="s">
        <v>1</v>
      </c>
      <c r="L289" s="41"/>
      <c r="M289" s="222" t="s">
        <v>1</v>
      </c>
      <c r="N289" s="223" t="s">
        <v>44</v>
      </c>
      <c r="O289" s="88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6" t="s">
        <v>156</v>
      </c>
      <c r="AT289" s="226" t="s">
        <v>151</v>
      </c>
      <c r="AU289" s="226" t="s">
        <v>89</v>
      </c>
      <c r="AY289" s="14" t="s">
        <v>149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4" t="s">
        <v>87</v>
      </c>
      <c r="BK289" s="227">
        <f>ROUND(I289*H289,2)</f>
        <v>0</v>
      </c>
      <c r="BL289" s="14" t="s">
        <v>156</v>
      </c>
      <c r="BM289" s="226" t="s">
        <v>674</v>
      </c>
    </row>
    <row r="290" s="2" customFormat="1">
      <c r="A290" s="35"/>
      <c r="B290" s="36"/>
      <c r="C290" s="37"/>
      <c r="D290" s="228" t="s">
        <v>157</v>
      </c>
      <c r="E290" s="37"/>
      <c r="F290" s="229" t="s">
        <v>1663</v>
      </c>
      <c r="G290" s="37"/>
      <c r="H290" s="37"/>
      <c r="I290" s="230"/>
      <c r="J290" s="37"/>
      <c r="K290" s="37"/>
      <c r="L290" s="41"/>
      <c r="M290" s="231"/>
      <c r="N290" s="232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157</v>
      </c>
      <c r="AU290" s="14" t="s">
        <v>89</v>
      </c>
    </row>
    <row r="291" s="2" customFormat="1">
      <c r="A291" s="35"/>
      <c r="B291" s="36"/>
      <c r="C291" s="37"/>
      <c r="D291" s="228" t="s">
        <v>202</v>
      </c>
      <c r="E291" s="37"/>
      <c r="F291" s="235" t="s">
        <v>1664</v>
      </c>
      <c r="G291" s="37"/>
      <c r="H291" s="37"/>
      <c r="I291" s="230"/>
      <c r="J291" s="37"/>
      <c r="K291" s="37"/>
      <c r="L291" s="41"/>
      <c r="M291" s="231"/>
      <c r="N291" s="232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202</v>
      </c>
      <c r="AU291" s="14" t="s">
        <v>89</v>
      </c>
    </row>
    <row r="292" s="2" customFormat="1" ht="16.5" customHeight="1">
      <c r="A292" s="35"/>
      <c r="B292" s="36"/>
      <c r="C292" s="215" t="s">
        <v>677</v>
      </c>
      <c r="D292" s="215" t="s">
        <v>151</v>
      </c>
      <c r="E292" s="216" t="s">
        <v>1665</v>
      </c>
      <c r="F292" s="217" t="s">
        <v>1666</v>
      </c>
      <c r="G292" s="218" t="s">
        <v>636</v>
      </c>
      <c r="H292" s="219">
        <v>1</v>
      </c>
      <c r="I292" s="220"/>
      <c r="J292" s="221">
        <f>ROUND(I292*H292,2)</f>
        <v>0</v>
      </c>
      <c r="K292" s="217" t="s">
        <v>1</v>
      </c>
      <c r="L292" s="41"/>
      <c r="M292" s="222" t="s">
        <v>1</v>
      </c>
      <c r="N292" s="223" t="s">
        <v>44</v>
      </c>
      <c r="O292" s="88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6" t="s">
        <v>156</v>
      </c>
      <c r="AT292" s="226" t="s">
        <v>151</v>
      </c>
      <c r="AU292" s="226" t="s">
        <v>89</v>
      </c>
      <c r="AY292" s="14" t="s">
        <v>149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4" t="s">
        <v>87</v>
      </c>
      <c r="BK292" s="227">
        <f>ROUND(I292*H292,2)</f>
        <v>0</v>
      </c>
      <c r="BL292" s="14" t="s">
        <v>156</v>
      </c>
      <c r="BM292" s="226" t="s">
        <v>678</v>
      </c>
    </row>
    <row r="293" s="2" customFormat="1">
      <c r="A293" s="35"/>
      <c r="B293" s="36"/>
      <c r="C293" s="37"/>
      <c r="D293" s="228" t="s">
        <v>157</v>
      </c>
      <c r="E293" s="37"/>
      <c r="F293" s="229" t="s">
        <v>1666</v>
      </c>
      <c r="G293" s="37"/>
      <c r="H293" s="37"/>
      <c r="I293" s="230"/>
      <c r="J293" s="37"/>
      <c r="K293" s="37"/>
      <c r="L293" s="41"/>
      <c r="M293" s="231"/>
      <c r="N293" s="232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157</v>
      </c>
      <c r="AU293" s="14" t="s">
        <v>89</v>
      </c>
    </row>
    <row r="294" s="2" customFormat="1" ht="16.5" customHeight="1">
      <c r="A294" s="35"/>
      <c r="B294" s="36"/>
      <c r="C294" s="215" t="s">
        <v>503</v>
      </c>
      <c r="D294" s="215" t="s">
        <v>151</v>
      </c>
      <c r="E294" s="216" t="s">
        <v>1667</v>
      </c>
      <c r="F294" s="217" t="s">
        <v>1668</v>
      </c>
      <c r="G294" s="218" t="s">
        <v>636</v>
      </c>
      <c r="H294" s="219">
        <v>1</v>
      </c>
      <c r="I294" s="220"/>
      <c r="J294" s="221">
        <f>ROUND(I294*H294,2)</f>
        <v>0</v>
      </c>
      <c r="K294" s="217" t="s">
        <v>1</v>
      </c>
      <c r="L294" s="41"/>
      <c r="M294" s="222" t="s">
        <v>1</v>
      </c>
      <c r="N294" s="223" t="s">
        <v>44</v>
      </c>
      <c r="O294" s="88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6" t="s">
        <v>156</v>
      </c>
      <c r="AT294" s="226" t="s">
        <v>151</v>
      </c>
      <c r="AU294" s="226" t="s">
        <v>89</v>
      </c>
      <c r="AY294" s="14" t="s">
        <v>149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4" t="s">
        <v>87</v>
      </c>
      <c r="BK294" s="227">
        <f>ROUND(I294*H294,2)</f>
        <v>0</v>
      </c>
      <c r="BL294" s="14" t="s">
        <v>156</v>
      </c>
      <c r="BM294" s="226" t="s">
        <v>681</v>
      </c>
    </row>
    <row r="295" s="2" customFormat="1">
      <c r="A295" s="35"/>
      <c r="B295" s="36"/>
      <c r="C295" s="37"/>
      <c r="D295" s="228" t="s">
        <v>157</v>
      </c>
      <c r="E295" s="37"/>
      <c r="F295" s="229" t="s">
        <v>1668</v>
      </c>
      <c r="G295" s="37"/>
      <c r="H295" s="37"/>
      <c r="I295" s="230"/>
      <c r="J295" s="37"/>
      <c r="K295" s="37"/>
      <c r="L295" s="41"/>
      <c r="M295" s="231"/>
      <c r="N295" s="232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157</v>
      </c>
      <c r="AU295" s="14" t="s">
        <v>89</v>
      </c>
    </row>
    <row r="296" s="2" customFormat="1" ht="16.5" customHeight="1">
      <c r="A296" s="35"/>
      <c r="B296" s="36"/>
      <c r="C296" s="215" t="s">
        <v>684</v>
      </c>
      <c r="D296" s="215" t="s">
        <v>151</v>
      </c>
      <c r="E296" s="216" t="s">
        <v>1669</v>
      </c>
      <c r="F296" s="217" t="s">
        <v>1670</v>
      </c>
      <c r="G296" s="218" t="s">
        <v>636</v>
      </c>
      <c r="H296" s="219">
        <v>1</v>
      </c>
      <c r="I296" s="220"/>
      <c r="J296" s="221">
        <f>ROUND(I296*H296,2)</f>
        <v>0</v>
      </c>
      <c r="K296" s="217" t="s">
        <v>1</v>
      </c>
      <c r="L296" s="41"/>
      <c r="M296" s="222" t="s">
        <v>1</v>
      </c>
      <c r="N296" s="223" t="s">
        <v>44</v>
      </c>
      <c r="O296" s="88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26" t="s">
        <v>156</v>
      </c>
      <c r="AT296" s="226" t="s">
        <v>151</v>
      </c>
      <c r="AU296" s="226" t="s">
        <v>89</v>
      </c>
      <c r="AY296" s="14" t="s">
        <v>149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4" t="s">
        <v>87</v>
      </c>
      <c r="BK296" s="227">
        <f>ROUND(I296*H296,2)</f>
        <v>0</v>
      </c>
      <c r="BL296" s="14" t="s">
        <v>156</v>
      </c>
      <c r="BM296" s="226" t="s">
        <v>687</v>
      </c>
    </row>
    <row r="297" s="2" customFormat="1">
      <c r="A297" s="35"/>
      <c r="B297" s="36"/>
      <c r="C297" s="37"/>
      <c r="D297" s="228" t="s">
        <v>157</v>
      </c>
      <c r="E297" s="37"/>
      <c r="F297" s="229" t="s">
        <v>1670</v>
      </c>
      <c r="G297" s="37"/>
      <c r="H297" s="37"/>
      <c r="I297" s="230"/>
      <c r="J297" s="37"/>
      <c r="K297" s="37"/>
      <c r="L297" s="41"/>
      <c r="M297" s="231"/>
      <c r="N297" s="232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157</v>
      </c>
      <c r="AU297" s="14" t="s">
        <v>89</v>
      </c>
    </row>
    <row r="298" s="12" customFormat="1" ht="25.92" customHeight="1">
      <c r="A298" s="12"/>
      <c r="B298" s="199"/>
      <c r="C298" s="200"/>
      <c r="D298" s="201" t="s">
        <v>78</v>
      </c>
      <c r="E298" s="202" t="s">
        <v>250</v>
      </c>
      <c r="F298" s="202" t="s">
        <v>251</v>
      </c>
      <c r="G298" s="200"/>
      <c r="H298" s="200"/>
      <c r="I298" s="203"/>
      <c r="J298" s="204">
        <f>BK298</f>
        <v>0</v>
      </c>
      <c r="K298" s="200"/>
      <c r="L298" s="205"/>
      <c r="M298" s="206"/>
      <c r="N298" s="207"/>
      <c r="O298" s="207"/>
      <c r="P298" s="208">
        <f>P299</f>
        <v>0</v>
      </c>
      <c r="Q298" s="207"/>
      <c r="R298" s="208">
        <f>R299</f>
        <v>0.0094000000000000004</v>
      </c>
      <c r="S298" s="207"/>
      <c r="T298" s="209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89</v>
      </c>
      <c r="AT298" s="211" t="s">
        <v>78</v>
      </c>
      <c r="AU298" s="211" t="s">
        <v>79</v>
      </c>
      <c r="AY298" s="210" t="s">
        <v>149</v>
      </c>
      <c r="BK298" s="212">
        <f>BK299</f>
        <v>0</v>
      </c>
    </row>
    <row r="299" s="12" customFormat="1" ht="22.8" customHeight="1">
      <c r="A299" s="12"/>
      <c r="B299" s="199"/>
      <c r="C299" s="200"/>
      <c r="D299" s="201" t="s">
        <v>78</v>
      </c>
      <c r="E299" s="213" t="s">
        <v>1671</v>
      </c>
      <c r="F299" s="213" t="s">
        <v>1672</v>
      </c>
      <c r="G299" s="200"/>
      <c r="H299" s="200"/>
      <c r="I299" s="203"/>
      <c r="J299" s="214">
        <f>BK299</f>
        <v>0</v>
      </c>
      <c r="K299" s="200"/>
      <c r="L299" s="205"/>
      <c r="M299" s="206"/>
      <c r="N299" s="207"/>
      <c r="O299" s="207"/>
      <c r="P299" s="208">
        <f>SUM(P300:P304)</f>
        <v>0</v>
      </c>
      <c r="Q299" s="207"/>
      <c r="R299" s="208">
        <f>SUM(R300:R304)</f>
        <v>0.0094000000000000004</v>
      </c>
      <c r="S299" s="207"/>
      <c r="T299" s="209">
        <f>SUM(T300:T304)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0" t="s">
        <v>89</v>
      </c>
      <c r="AT299" s="211" t="s">
        <v>78</v>
      </c>
      <c r="AU299" s="211" t="s">
        <v>87</v>
      </c>
      <c r="AY299" s="210" t="s">
        <v>149</v>
      </c>
      <c r="BK299" s="212">
        <f>SUM(BK300:BK304)</f>
        <v>0</v>
      </c>
    </row>
    <row r="300" s="2" customFormat="1" ht="21.75" customHeight="1">
      <c r="A300" s="35"/>
      <c r="B300" s="36"/>
      <c r="C300" s="215" t="s">
        <v>693</v>
      </c>
      <c r="D300" s="215" t="s">
        <v>151</v>
      </c>
      <c r="E300" s="216" t="s">
        <v>1673</v>
      </c>
      <c r="F300" s="217" t="s">
        <v>1674</v>
      </c>
      <c r="G300" s="218" t="s">
        <v>280</v>
      </c>
      <c r="H300" s="219">
        <v>4</v>
      </c>
      <c r="I300" s="220"/>
      <c r="J300" s="221">
        <f>ROUND(I300*H300,2)</f>
        <v>0</v>
      </c>
      <c r="K300" s="217" t="s">
        <v>155</v>
      </c>
      <c r="L300" s="41"/>
      <c r="M300" s="222" t="s">
        <v>1</v>
      </c>
      <c r="N300" s="223" t="s">
        <v>44</v>
      </c>
      <c r="O300" s="88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6" t="s">
        <v>199</v>
      </c>
      <c r="AT300" s="226" t="s">
        <v>151</v>
      </c>
      <c r="AU300" s="226" t="s">
        <v>89</v>
      </c>
      <c r="AY300" s="14" t="s">
        <v>149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4" t="s">
        <v>87</v>
      </c>
      <c r="BK300" s="227">
        <f>ROUND(I300*H300,2)</f>
        <v>0</v>
      </c>
      <c r="BL300" s="14" t="s">
        <v>199</v>
      </c>
      <c r="BM300" s="226" t="s">
        <v>690</v>
      </c>
    </row>
    <row r="301" s="2" customFormat="1">
      <c r="A301" s="35"/>
      <c r="B301" s="36"/>
      <c r="C301" s="37"/>
      <c r="D301" s="228" t="s">
        <v>157</v>
      </c>
      <c r="E301" s="37"/>
      <c r="F301" s="229" t="s">
        <v>1675</v>
      </c>
      <c r="G301" s="37"/>
      <c r="H301" s="37"/>
      <c r="I301" s="230"/>
      <c r="J301" s="37"/>
      <c r="K301" s="37"/>
      <c r="L301" s="41"/>
      <c r="M301" s="231"/>
      <c r="N301" s="232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157</v>
      </c>
      <c r="AU301" s="14" t="s">
        <v>89</v>
      </c>
    </row>
    <row r="302" s="2" customFormat="1">
      <c r="A302" s="35"/>
      <c r="B302" s="36"/>
      <c r="C302" s="37"/>
      <c r="D302" s="233" t="s">
        <v>159</v>
      </c>
      <c r="E302" s="37"/>
      <c r="F302" s="234" t="s">
        <v>1676</v>
      </c>
      <c r="G302" s="37"/>
      <c r="H302" s="37"/>
      <c r="I302" s="230"/>
      <c r="J302" s="37"/>
      <c r="K302" s="37"/>
      <c r="L302" s="41"/>
      <c r="M302" s="231"/>
      <c r="N302" s="232"/>
      <c r="O302" s="88"/>
      <c r="P302" s="88"/>
      <c r="Q302" s="88"/>
      <c r="R302" s="88"/>
      <c r="S302" s="88"/>
      <c r="T302" s="89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4" t="s">
        <v>159</v>
      </c>
      <c r="AU302" s="14" t="s">
        <v>89</v>
      </c>
    </row>
    <row r="303" s="2" customFormat="1" ht="16.5" customHeight="1">
      <c r="A303" s="35"/>
      <c r="B303" s="36"/>
      <c r="C303" s="240" t="s">
        <v>514</v>
      </c>
      <c r="D303" s="240" t="s">
        <v>525</v>
      </c>
      <c r="E303" s="241" t="s">
        <v>1677</v>
      </c>
      <c r="F303" s="242" t="s">
        <v>1678</v>
      </c>
      <c r="G303" s="243" t="s">
        <v>280</v>
      </c>
      <c r="H303" s="244">
        <v>4</v>
      </c>
      <c r="I303" s="245"/>
      <c r="J303" s="246">
        <f>ROUND(I303*H303,2)</f>
        <v>0</v>
      </c>
      <c r="K303" s="242" t="s">
        <v>528</v>
      </c>
      <c r="L303" s="247"/>
      <c r="M303" s="248" t="s">
        <v>1</v>
      </c>
      <c r="N303" s="249" t="s">
        <v>44</v>
      </c>
      <c r="O303" s="88"/>
      <c r="P303" s="224">
        <f>O303*H303</f>
        <v>0</v>
      </c>
      <c r="Q303" s="224">
        <v>0.0023500000000000001</v>
      </c>
      <c r="R303" s="224">
        <f>Q303*H303</f>
        <v>0.0094000000000000004</v>
      </c>
      <c r="S303" s="224">
        <v>0</v>
      </c>
      <c r="T303" s="225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6" t="s">
        <v>169</v>
      </c>
      <c r="AT303" s="226" t="s">
        <v>525</v>
      </c>
      <c r="AU303" s="226" t="s">
        <v>89</v>
      </c>
      <c r="AY303" s="14" t="s">
        <v>149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4" t="s">
        <v>87</v>
      </c>
      <c r="BK303" s="227">
        <f>ROUND(I303*H303,2)</f>
        <v>0</v>
      </c>
      <c r="BL303" s="14" t="s">
        <v>199</v>
      </c>
      <c r="BM303" s="226" t="s">
        <v>694</v>
      </c>
    </row>
    <row r="304" s="2" customFormat="1">
      <c r="A304" s="35"/>
      <c r="B304" s="36"/>
      <c r="C304" s="37"/>
      <c r="D304" s="228" t="s">
        <v>157</v>
      </c>
      <c r="E304" s="37"/>
      <c r="F304" s="229" t="s">
        <v>1678</v>
      </c>
      <c r="G304" s="37"/>
      <c r="H304" s="37"/>
      <c r="I304" s="230"/>
      <c r="J304" s="37"/>
      <c r="K304" s="37"/>
      <c r="L304" s="41"/>
      <c r="M304" s="236"/>
      <c r="N304" s="237"/>
      <c r="O304" s="238"/>
      <c r="P304" s="238"/>
      <c r="Q304" s="238"/>
      <c r="R304" s="238"/>
      <c r="S304" s="238"/>
      <c r="T304" s="239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4" t="s">
        <v>157</v>
      </c>
      <c r="AU304" s="14" t="s">
        <v>89</v>
      </c>
    </row>
    <row r="305" s="2" customFormat="1" ht="6.96" customHeight="1">
      <c r="A305" s="35"/>
      <c r="B305" s="63"/>
      <c r="C305" s="64"/>
      <c r="D305" s="64"/>
      <c r="E305" s="64"/>
      <c r="F305" s="64"/>
      <c r="G305" s="64"/>
      <c r="H305" s="64"/>
      <c r="I305" s="64"/>
      <c r="J305" s="64"/>
      <c r="K305" s="64"/>
      <c r="L305" s="41"/>
      <c r="M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</row>
  </sheetData>
  <sheetProtection sheet="1" autoFilter="0" formatColumns="0" formatRows="0" objects="1" scenarios="1" spinCount="100000" saltValue="84hHNQGMVOAtgdO3Sc6O2YnMjXJeYHSrRgJZ2TmimiLHhPxo8VEsZpWGui89E//Uo0h0f9bXTPOespClii3uAw==" hashValue="edEO1J2vMyXudrtKj5AQ6mHUbOEzMsSbng2y5kkburpzPC57kjJk12DfibDXw6WvLRBfCpcFxRSxsMK6abcLpg==" algorithmName="SHA-512" password="DDF9"/>
  <autoFilter ref="C125:K30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302" r:id="rId1" display="https://podminky.urs.cz/item/CS_URS_2023_02/741430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89</v>
      </c>
    </row>
    <row r="4" s="1" customFormat="1" ht="24.96" customHeight="1">
      <c r="B4" s="17"/>
      <c r="D4" s="135" t="s">
        <v>114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CNC centrum a Svářečská škola v SOU NOvé Strašecí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1679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2. 3. 2022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31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32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35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23.25" customHeight="1">
      <c r="A27" s="142"/>
      <c r="B27" s="143"/>
      <c r="C27" s="142"/>
      <c r="D27" s="142"/>
      <c r="E27" s="144" t="s">
        <v>38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39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41</v>
      </c>
      <c r="G32" s="35"/>
      <c r="H32" s="35"/>
      <c r="I32" s="149" t="s">
        <v>40</v>
      </c>
      <c r="J32" s="149" t="s">
        <v>42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43</v>
      </c>
      <c r="E33" s="137" t="s">
        <v>44</v>
      </c>
      <c r="F33" s="151">
        <f>ROUND((SUM(BE122:BE215)),  2)</f>
        <v>0</v>
      </c>
      <c r="G33" s="35"/>
      <c r="H33" s="35"/>
      <c r="I33" s="152">
        <v>0.20999999999999999</v>
      </c>
      <c r="J33" s="151">
        <f>ROUND(((SUM(BE122:BE215))*I33),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45</v>
      </c>
      <c r="F34" s="151">
        <f>ROUND((SUM(BF122:BF215)),  2)</f>
        <v>0</v>
      </c>
      <c r="G34" s="35"/>
      <c r="H34" s="35"/>
      <c r="I34" s="152">
        <v>0.12</v>
      </c>
      <c r="J34" s="151">
        <f>ROUND(((SUM(BF122:BF215))*I34),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46</v>
      </c>
      <c r="F35" s="151">
        <f>ROUND((SUM(BG122:BG215)),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47</v>
      </c>
      <c r="F36" s="151">
        <f>ROUND((SUM(BH122:BH215)),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48</v>
      </c>
      <c r="F37" s="151">
        <f>ROUND((SUM(BI122:BI215)),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49</v>
      </c>
      <c r="E39" s="155"/>
      <c r="F39" s="155"/>
      <c r="G39" s="156" t="s">
        <v>50</v>
      </c>
      <c r="H39" s="157" t="s">
        <v>51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CNC centrum a Svářečská škola v SOU NOvé Strašecí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05b - Slaboproudé instalace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Sportovní 1135</v>
      </c>
      <c r="G89" s="37"/>
      <c r="H89" s="37"/>
      <c r="I89" s="29" t="s">
        <v>22</v>
      </c>
      <c r="J89" s="76" t="str">
        <f>IF(J12="","",J12)</f>
        <v>2. 3. 2022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54.4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>Studio PHX s.r.o.Ondříčkova 384/33, Praha 3 Žižkov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 xml:space="preserve">Ing. Jan Brožek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118</v>
      </c>
      <c r="D94" s="173"/>
      <c r="E94" s="173"/>
      <c r="F94" s="173"/>
      <c r="G94" s="173"/>
      <c r="H94" s="173"/>
      <c r="I94" s="173"/>
      <c r="J94" s="174" t="s">
        <v>119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120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76"/>
      <c r="C97" s="177"/>
      <c r="D97" s="178" t="s">
        <v>1680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1681</v>
      </c>
      <c r="E98" s="185"/>
      <c r="F98" s="185"/>
      <c r="G98" s="185"/>
      <c r="H98" s="185"/>
      <c r="I98" s="185"/>
      <c r="J98" s="186">
        <f>J124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1682</v>
      </c>
      <c r="E99" s="185"/>
      <c r="F99" s="185"/>
      <c r="G99" s="185"/>
      <c r="H99" s="185"/>
      <c r="I99" s="185"/>
      <c r="J99" s="186">
        <f>J131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1683</v>
      </c>
      <c r="E100" s="185"/>
      <c r="F100" s="185"/>
      <c r="G100" s="185"/>
      <c r="H100" s="185"/>
      <c r="I100" s="185"/>
      <c r="J100" s="186">
        <f>J152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1684</v>
      </c>
      <c r="E101" s="185"/>
      <c r="F101" s="185"/>
      <c r="G101" s="185"/>
      <c r="H101" s="185"/>
      <c r="I101" s="185"/>
      <c r="J101" s="186">
        <f>J188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1685</v>
      </c>
      <c r="E102" s="185"/>
      <c r="F102" s="185"/>
      <c r="G102" s="185"/>
      <c r="H102" s="185"/>
      <c r="I102" s="185"/>
      <c r="J102" s="186">
        <f>J207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134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CNC centrum a Svářečská škola v SOU NOvé Strašecí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115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05b - Slaboproudé instalace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>Sportovní 1135</v>
      </c>
      <c r="G116" s="37"/>
      <c r="H116" s="37"/>
      <c r="I116" s="29" t="s">
        <v>22</v>
      </c>
      <c r="J116" s="76" t="str">
        <f>IF(J12="","",J12)</f>
        <v>2. 3. 2022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54.4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29" t="s">
        <v>30</v>
      </c>
      <c r="J118" s="33" t="str">
        <f>E21</f>
        <v>Studio PHX s.r.o.Ondříčkova 384/33, Praha 3 Žižkov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34</v>
      </c>
      <c r="J119" s="33" t="str">
        <f>E24</f>
        <v xml:space="preserve">Ing. Jan Brožek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8"/>
      <c r="B121" s="189"/>
      <c r="C121" s="190" t="s">
        <v>135</v>
      </c>
      <c r="D121" s="191" t="s">
        <v>64</v>
      </c>
      <c r="E121" s="191" t="s">
        <v>60</v>
      </c>
      <c r="F121" s="191" t="s">
        <v>61</v>
      </c>
      <c r="G121" s="191" t="s">
        <v>136</v>
      </c>
      <c r="H121" s="191" t="s">
        <v>137</v>
      </c>
      <c r="I121" s="191" t="s">
        <v>138</v>
      </c>
      <c r="J121" s="191" t="s">
        <v>119</v>
      </c>
      <c r="K121" s="192" t="s">
        <v>139</v>
      </c>
      <c r="L121" s="193"/>
      <c r="M121" s="97" t="s">
        <v>1</v>
      </c>
      <c r="N121" s="98" t="s">
        <v>43</v>
      </c>
      <c r="O121" s="98" t="s">
        <v>140</v>
      </c>
      <c r="P121" s="98" t="s">
        <v>141</v>
      </c>
      <c r="Q121" s="98" t="s">
        <v>142</v>
      </c>
      <c r="R121" s="98" t="s">
        <v>143</v>
      </c>
      <c r="S121" s="98" t="s">
        <v>144</v>
      </c>
      <c r="T121" s="99" t="s">
        <v>145</v>
      </c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</row>
    <row r="122" s="2" customFormat="1" ht="22.8" customHeight="1">
      <c r="A122" s="35"/>
      <c r="B122" s="36"/>
      <c r="C122" s="104" t="s">
        <v>146</v>
      </c>
      <c r="D122" s="37"/>
      <c r="E122" s="37"/>
      <c r="F122" s="37"/>
      <c r="G122" s="37"/>
      <c r="H122" s="37"/>
      <c r="I122" s="37"/>
      <c r="J122" s="194">
        <f>BK122</f>
        <v>0</v>
      </c>
      <c r="K122" s="37"/>
      <c r="L122" s="41"/>
      <c r="M122" s="100"/>
      <c r="N122" s="195"/>
      <c r="O122" s="101"/>
      <c r="P122" s="196">
        <f>P123</f>
        <v>0</v>
      </c>
      <c r="Q122" s="101"/>
      <c r="R122" s="196">
        <f>R123</f>
        <v>0</v>
      </c>
      <c r="S122" s="101"/>
      <c r="T122" s="197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78</v>
      </c>
      <c r="AU122" s="14" t="s">
        <v>121</v>
      </c>
      <c r="BK122" s="198">
        <f>BK123</f>
        <v>0</v>
      </c>
    </row>
    <row r="123" s="12" customFormat="1" ht="25.92" customHeight="1">
      <c r="A123" s="12"/>
      <c r="B123" s="199"/>
      <c r="C123" s="200"/>
      <c r="D123" s="201" t="s">
        <v>78</v>
      </c>
      <c r="E123" s="202" t="s">
        <v>1495</v>
      </c>
      <c r="F123" s="202" t="s">
        <v>1686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P124+P131+P152+P188+P207</f>
        <v>0</v>
      </c>
      <c r="Q123" s="207"/>
      <c r="R123" s="208">
        <f>R124+R131+R152+R188+R207</f>
        <v>0</v>
      </c>
      <c r="S123" s="207"/>
      <c r="T123" s="209">
        <f>T124+T131+T152+T188+T207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87</v>
      </c>
      <c r="AT123" s="211" t="s">
        <v>78</v>
      </c>
      <c r="AU123" s="211" t="s">
        <v>79</v>
      </c>
      <c r="AY123" s="210" t="s">
        <v>149</v>
      </c>
      <c r="BK123" s="212">
        <f>BK124+BK131+BK152+BK188+BK207</f>
        <v>0</v>
      </c>
    </row>
    <row r="124" s="12" customFormat="1" ht="22.8" customHeight="1">
      <c r="A124" s="12"/>
      <c r="B124" s="199"/>
      <c r="C124" s="200"/>
      <c r="D124" s="201" t="s">
        <v>78</v>
      </c>
      <c r="E124" s="213" t="s">
        <v>1497</v>
      </c>
      <c r="F124" s="213" t="s">
        <v>1687</v>
      </c>
      <c r="G124" s="200"/>
      <c r="H124" s="200"/>
      <c r="I124" s="203"/>
      <c r="J124" s="214">
        <f>BK124</f>
        <v>0</v>
      </c>
      <c r="K124" s="200"/>
      <c r="L124" s="205"/>
      <c r="M124" s="206"/>
      <c r="N124" s="207"/>
      <c r="O124" s="207"/>
      <c r="P124" s="208">
        <f>SUM(P125:P130)</f>
        <v>0</v>
      </c>
      <c r="Q124" s="207"/>
      <c r="R124" s="208">
        <f>SUM(R125:R130)</f>
        <v>0</v>
      </c>
      <c r="S124" s="207"/>
      <c r="T124" s="209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87</v>
      </c>
      <c r="AT124" s="211" t="s">
        <v>78</v>
      </c>
      <c r="AU124" s="211" t="s">
        <v>87</v>
      </c>
      <c r="AY124" s="210" t="s">
        <v>149</v>
      </c>
      <c r="BK124" s="212">
        <f>SUM(BK125:BK130)</f>
        <v>0</v>
      </c>
    </row>
    <row r="125" s="2" customFormat="1" ht="66.75" customHeight="1">
      <c r="A125" s="35"/>
      <c r="B125" s="36"/>
      <c r="C125" s="215" t="s">
        <v>87</v>
      </c>
      <c r="D125" s="215" t="s">
        <v>151</v>
      </c>
      <c r="E125" s="216" t="s">
        <v>1688</v>
      </c>
      <c r="F125" s="217" t="s">
        <v>1689</v>
      </c>
      <c r="G125" s="218" t="s">
        <v>636</v>
      </c>
      <c r="H125" s="219">
        <v>1</v>
      </c>
      <c r="I125" s="220"/>
      <c r="J125" s="221">
        <f>ROUND(I125*H125,2)</f>
        <v>0</v>
      </c>
      <c r="K125" s="217" t="s">
        <v>1</v>
      </c>
      <c r="L125" s="41"/>
      <c r="M125" s="222" t="s">
        <v>1</v>
      </c>
      <c r="N125" s="223" t="s">
        <v>44</v>
      </c>
      <c r="O125" s="88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6" t="s">
        <v>156</v>
      </c>
      <c r="AT125" s="226" t="s">
        <v>151</v>
      </c>
      <c r="AU125" s="226" t="s">
        <v>89</v>
      </c>
      <c r="AY125" s="14" t="s">
        <v>149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4" t="s">
        <v>87</v>
      </c>
      <c r="BK125" s="227">
        <f>ROUND(I125*H125,2)</f>
        <v>0</v>
      </c>
      <c r="BL125" s="14" t="s">
        <v>156</v>
      </c>
      <c r="BM125" s="226" t="s">
        <v>89</v>
      </c>
    </row>
    <row r="126" s="2" customFormat="1">
      <c r="A126" s="35"/>
      <c r="B126" s="36"/>
      <c r="C126" s="37"/>
      <c r="D126" s="228" t="s">
        <v>157</v>
      </c>
      <c r="E126" s="37"/>
      <c r="F126" s="229" t="s">
        <v>1690</v>
      </c>
      <c r="G126" s="37"/>
      <c r="H126" s="37"/>
      <c r="I126" s="230"/>
      <c r="J126" s="37"/>
      <c r="K126" s="37"/>
      <c r="L126" s="41"/>
      <c r="M126" s="231"/>
      <c r="N126" s="232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157</v>
      </c>
      <c r="AU126" s="14" t="s">
        <v>89</v>
      </c>
    </row>
    <row r="127" s="2" customFormat="1" ht="16.5" customHeight="1">
      <c r="A127" s="35"/>
      <c r="B127" s="36"/>
      <c r="C127" s="215" t="s">
        <v>89</v>
      </c>
      <c r="D127" s="215" t="s">
        <v>151</v>
      </c>
      <c r="E127" s="216" t="s">
        <v>1691</v>
      </c>
      <c r="F127" s="217" t="s">
        <v>1692</v>
      </c>
      <c r="G127" s="218" t="s">
        <v>636</v>
      </c>
      <c r="H127" s="219">
        <v>1</v>
      </c>
      <c r="I127" s="220"/>
      <c r="J127" s="221">
        <f>ROUND(I127*H127,2)</f>
        <v>0</v>
      </c>
      <c r="K127" s="217" t="s">
        <v>1</v>
      </c>
      <c r="L127" s="41"/>
      <c r="M127" s="222" t="s">
        <v>1</v>
      </c>
      <c r="N127" s="223" t="s">
        <v>44</v>
      </c>
      <c r="O127" s="88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6" t="s">
        <v>156</v>
      </c>
      <c r="AT127" s="226" t="s">
        <v>151</v>
      </c>
      <c r="AU127" s="226" t="s">
        <v>89</v>
      </c>
      <c r="AY127" s="14" t="s">
        <v>149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4" t="s">
        <v>87</v>
      </c>
      <c r="BK127" s="227">
        <f>ROUND(I127*H127,2)</f>
        <v>0</v>
      </c>
      <c r="BL127" s="14" t="s">
        <v>156</v>
      </c>
      <c r="BM127" s="226" t="s">
        <v>156</v>
      </c>
    </row>
    <row r="128" s="2" customFormat="1">
      <c r="A128" s="35"/>
      <c r="B128" s="36"/>
      <c r="C128" s="37"/>
      <c r="D128" s="228" t="s">
        <v>157</v>
      </c>
      <c r="E128" s="37"/>
      <c r="F128" s="229" t="s">
        <v>1692</v>
      </c>
      <c r="G128" s="37"/>
      <c r="H128" s="37"/>
      <c r="I128" s="230"/>
      <c r="J128" s="37"/>
      <c r="K128" s="37"/>
      <c r="L128" s="41"/>
      <c r="M128" s="231"/>
      <c r="N128" s="232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157</v>
      </c>
      <c r="AU128" s="14" t="s">
        <v>89</v>
      </c>
    </row>
    <row r="129" s="2" customFormat="1" ht="16.5" customHeight="1">
      <c r="A129" s="35"/>
      <c r="B129" s="36"/>
      <c r="C129" s="215" t="s">
        <v>356</v>
      </c>
      <c r="D129" s="215" t="s">
        <v>151</v>
      </c>
      <c r="E129" s="216" t="s">
        <v>1693</v>
      </c>
      <c r="F129" s="217" t="s">
        <v>1694</v>
      </c>
      <c r="G129" s="218" t="s">
        <v>636</v>
      </c>
      <c r="H129" s="219">
        <v>1</v>
      </c>
      <c r="I129" s="220"/>
      <c r="J129" s="221">
        <f>ROUND(I129*H129,2)</f>
        <v>0</v>
      </c>
      <c r="K129" s="217" t="s">
        <v>1</v>
      </c>
      <c r="L129" s="41"/>
      <c r="M129" s="222" t="s">
        <v>1</v>
      </c>
      <c r="N129" s="223" t="s">
        <v>44</v>
      </c>
      <c r="O129" s="88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6" t="s">
        <v>156</v>
      </c>
      <c r="AT129" s="226" t="s">
        <v>151</v>
      </c>
      <c r="AU129" s="226" t="s">
        <v>89</v>
      </c>
      <c r="AY129" s="14" t="s">
        <v>149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4" t="s">
        <v>87</v>
      </c>
      <c r="BK129" s="227">
        <f>ROUND(I129*H129,2)</f>
        <v>0</v>
      </c>
      <c r="BL129" s="14" t="s">
        <v>156</v>
      </c>
      <c r="BM129" s="226" t="s">
        <v>172</v>
      </c>
    </row>
    <row r="130" s="2" customFormat="1">
      <c r="A130" s="35"/>
      <c r="B130" s="36"/>
      <c r="C130" s="37"/>
      <c r="D130" s="228" t="s">
        <v>157</v>
      </c>
      <c r="E130" s="37"/>
      <c r="F130" s="229" t="s">
        <v>1694</v>
      </c>
      <c r="G130" s="37"/>
      <c r="H130" s="37"/>
      <c r="I130" s="230"/>
      <c r="J130" s="37"/>
      <c r="K130" s="37"/>
      <c r="L130" s="41"/>
      <c r="M130" s="231"/>
      <c r="N130" s="232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157</v>
      </c>
      <c r="AU130" s="14" t="s">
        <v>89</v>
      </c>
    </row>
    <row r="131" s="12" customFormat="1" ht="22.8" customHeight="1">
      <c r="A131" s="12"/>
      <c r="B131" s="199"/>
      <c r="C131" s="200"/>
      <c r="D131" s="201" t="s">
        <v>78</v>
      </c>
      <c r="E131" s="213" t="s">
        <v>1517</v>
      </c>
      <c r="F131" s="213" t="s">
        <v>1695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SUM(P132:P151)</f>
        <v>0</v>
      </c>
      <c r="Q131" s="207"/>
      <c r="R131" s="208">
        <f>SUM(R132:R151)</f>
        <v>0</v>
      </c>
      <c r="S131" s="207"/>
      <c r="T131" s="209">
        <f>SUM(T132:T151)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87</v>
      </c>
      <c r="AT131" s="211" t="s">
        <v>78</v>
      </c>
      <c r="AU131" s="211" t="s">
        <v>87</v>
      </c>
      <c r="AY131" s="210" t="s">
        <v>149</v>
      </c>
      <c r="BK131" s="212">
        <f>SUM(BK132:BK151)</f>
        <v>0</v>
      </c>
    </row>
    <row r="132" s="2" customFormat="1" ht="78" customHeight="1">
      <c r="A132" s="35"/>
      <c r="B132" s="36"/>
      <c r="C132" s="215" t="s">
        <v>156</v>
      </c>
      <c r="D132" s="215" t="s">
        <v>151</v>
      </c>
      <c r="E132" s="216" t="s">
        <v>1696</v>
      </c>
      <c r="F132" s="217" t="s">
        <v>1697</v>
      </c>
      <c r="G132" s="218" t="s">
        <v>1501</v>
      </c>
      <c r="H132" s="219">
        <v>1</v>
      </c>
      <c r="I132" s="220"/>
      <c r="J132" s="221">
        <f>ROUND(I132*H132,2)</f>
        <v>0</v>
      </c>
      <c r="K132" s="217" t="s">
        <v>1</v>
      </c>
      <c r="L132" s="41"/>
      <c r="M132" s="222" t="s">
        <v>1</v>
      </c>
      <c r="N132" s="223" t="s">
        <v>44</v>
      </c>
      <c r="O132" s="88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6" t="s">
        <v>156</v>
      </c>
      <c r="AT132" s="226" t="s">
        <v>151</v>
      </c>
      <c r="AU132" s="226" t="s">
        <v>89</v>
      </c>
      <c r="AY132" s="14" t="s">
        <v>149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4" t="s">
        <v>87</v>
      </c>
      <c r="BK132" s="227">
        <f>ROUND(I132*H132,2)</f>
        <v>0</v>
      </c>
      <c r="BL132" s="14" t="s">
        <v>156</v>
      </c>
      <c r="BM132" s="226" t="s">
        <v>178</v>
      </c>
    </row>
    <row r="133" s="2" customFormat="1">
      <c r="A133" s="35"/>
      <c r="B133" s="36"/>
      <c r="C133" s="37"/>
      <c r="D133" s="228" t="s">
        <v>157</v>
      </c>
      <c r="E133" s="37"/>
      <c r="F133" s="229" t="s">
        <v>1698</v>
      </c>
      <c r="G133" s="37"/>
      <c r="H133" s="37"/>
      <c r="I133" s="230"/>
      <c r="J133" s="37"/>
      <c r="K133" s="37"/>
      <c r="L133" s="41"/>
      <c r="M133" s="231"/>
      <c r="N133" s="232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157</v>
      </c>
      <c r="AU133" s="14" t="s">
        <v>89</v>
      </c>
    </row>
    <row r="134" s="2" customFormat="1" ht="78" customHeight="1">
      <c r="A134" s="35"/>
      <c r="B134" s="36"/>
      <c r="C134" s="215" t="s">
        <v>181</v>
      </c>
      <c r="D134" s="215" t="s">
        <v>151</v>
      </c>
      <c r="E134" s="216" t="s">
        <v>1699</v>
      </c>
      <c r="F134" s="217" t="s">
        <v>1700</v>
      </c>
      <c r="G134" s="218" t="s">
        <v>636</v>
      </c>
      <c r="H134" s="219">
        <v>1</v>
      </c>
      <c r="I134" s="220"/>
      <c r="J134" s="221">
        <f>ROUND(I134*H134,2)</f>
        <v>0</v>
      </c>
      <c r="K134" s="217" t="s">
        <v>1</v>
      </c>
      <c r="L134" s="41"/>
      <c r="M134" s="222" t="s">
        <v>1</v>
      </c>
      <c r="N134" s="223" t="s">
        <v>44</v>
      </c>
      <c r="O134" s="88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6" t="s">
        <v>156</v>
      </c>
      <c r="AT134" s="226" t="s">
        <v>151</v>
      </c>
      <c r="AU134" s="226" t="s">
        <v>89</v>
      </c>
      <c r="AY134" s="14" t="s">
        <v>149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4" t="s">
        <v>87</v>
      </c>
      <c r="BK134" s="227">
        <f>ROUND(I134*H134,2)</f>
        <v>0</v>
      </c>
      <c r="BL134" s="14" t="s">
        <v>156</v>
      </c>
      <c r="BM134" s="226" t="s">
        <v>184</v>
      </c>
    </row>
    <row r="135" s="2" customFormat="1">
      <c r="A135" s="35"/>
      <c r="B135" s="36"/>
      <c r="C135" s="37"/>
      <c r="D135" s="228" t="s">
        <v>157</v>
      </c>
      <c r="E135" s="37"/>
      <c r="F135" s="229" t="s">
        <v>1701</v>
      </c>
      <c r="G135" s="37"/>
      <c r="H135" s="37"/>
      <c r="I135" s="230"/>
      <c r="J135" s="37"/>
      <c r="K135" s="37"/>
      <c r="L135" s="41"/>
      <c r="M135" s="231"/>
      <c r="N135" s="232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157</v>
      </c>
      <c r="AU135" s="14" t="s">
        <v>89</v>
      </c>
    </row>
    <row r="136" s="2" customFormat="1" ht="24.15" customHeight="1">
      <c r="A136" s="35"/>
      <c r="B136" s="36"/>
      <c r="C136" s="215" t="s">
        <v>172</v>
      </c>
      <c r="D136" s="215" t="s">
        <v>151</v>
      </c>
      <c r="E136" s="216" t="s">
        <v>1702</v>
      </c>
      <c r="F136" s="217" t="s">
        <v>1703</v>
      </c>
      <c r="G136" s="218" t="s">
        <v>1501</v>
      </c>
      <c r="H136" s="219">
        <v>4</v>
      </c>
      <c r="I136" s="220"/>
      <c r="J136" s="221">
        <f>ROUND(I136*H136,2)</f>
        <v>0</v>
      </c>
      <c r="K136" s="217" t="s">
        <v>1</v>
      </c>
      <c r="L136" s="41"/>
      <c r="M136" s="222" t="s">
        <v>1</v>
      </c>
      <c r="N136" s="223" t="s">
        <v>44</v>
      </c>
      <c r="O136" s="88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6" t="s">
        <v>156</v>
      </c>
      <c r="AT136" s="226" t="s">
        <v>151</v>
      </c>
      <c r="AU136" s="226" t="s">
        <v>89</v>
      </c>
      <c r="AY136" s="14" t="s">
        <v>149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4" t="s">
        <v>87</v>
      </c>
      <c r="BK136" s="227">
        <f>ROUND(I136*H136,2)</f>
        <v>0</v>
      </c>
      <c r="BL136" s="14" t="s">
        <v>156</v>
      </c>
      <c r="BM136" s="226" t="s">
        <v>8</v>
      </c>
    </row>
    <row r="137" s="2" customFormat="1">
      <c r="A137" s="35"/>
      <c r="B137" s="36"/>
      <c r="C137" s="37"/>
      <c r="D137" s="228" t="s">
        <v>157</v>
      </c>
      <c r="E137" s="37"/>
      <c r="F137" s="229" t="s">
        <v>1703</v>
      </c>
      <c r="G137" s="37"/>
      <c r="H137" s="37"/>
      <c r="I137" s="230"/>
      <c r="J137" s="37"/>
      <c r="K137" s="37"/>
      <c r="L137" s="41"/>
      <c r="M137" s="231"/>
      <c r="N137" s="232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157</v>
      </c>
      <c r="AU137" s="14" t="s">
        <v>89</v>
      </c>
    </row>
    <row r="138" s="2" customFormat="1" ht="21.75" customHeight="1">
      <c r="A138" s="35"/>
      <c r="B138" s="36"/>
      <c r="C138" s="215" t="s">
        <v>191</v>
      </c>
      <c r="D138" s="215" t="s">
        <v>151</v>
      </c>
      <c r="E138" s="216" t="s">
        <v>1704</v>
      </c>
      <c r="F138" s="217" t="s">
        <v>1705</v>
      </c>
      <c r="G138" s="218" t="s">
        <v>264</v>
      </c>
      <c r="H138" s="219">
        <v>900</v>
      </c>
      <c r="I138" s="220"/>
      <c r="J138" s="221">
        <f>ROUND(I138*H138,2)</f>
        <v>0</v>
      </c>
      <c r="K138" s="217" t="s">
        <v>1</v>
      </c>
      <c r="L138" s="41"/>
      <c r="M138" s="222" t="s">
        <v>1</v>
      </c>
      <c r="N138" s="223" t="s">
        <v>44</v>
      </c>
      <c r="O138" s="88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6" t="s">
        <v>156</v>
      </c>
      <c r="AT138" s="226" t="s">
        <v>151</v>
      </c>
      <c r="AU138" s="226" t="s">
        <v>89</v>
      </c>
      <c r="AY138" s="14" t="s">
        <v>149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4" t="s">
        <v>87</v>
      </c>
      <c r="BK138" s="227">
        <f>ROUND(I138*H138,2)</f>
        <v>0</v>
      </c>
      <c r="BL138" s="14" t="s">
        <v>156</v>
      </c>
      <c r="BM138" s="226" t="s">
        <v>194</v>
      </c>
    </row>
    <row r="139" s="2" customFormat="1">
      <c r="A139" s="35"/>
      <c r="B139" s="36"/>
      <c r="C139" s="37"/>
      <c r="D139" s="228" t="s">
        <v>157</v>
      </c>
      <c r="E139" s="37"/>
      <c r="F139" s="229" t="s">
        <v>1705</v>
      </c>
      <c r="G139" s="37"/>
      <c r="H139" s="37"/>
      <c r="I139" s="230"/>
      <c r="J139" s="37"/>
      <c r="K139" s="37"/>
      <c r="L139" s="41"/>
      <c r="M139" s="231"/>
      <c r="N139" s="232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157</v>
      </c>
      <c r="AU139" s="14" t="s">
        <v>89</v>
      </c>
    </row>
    <row r="140" s="2" customFormat="1" ht="16.5" customHeight="1">
      <c r="A140" s="35"/>
      <c r="B140" s="36"/>
      <c r="C140" s="215" t="s">
        <v>178</v>
      </c>
      <c r="D140" s="215" t="s">
        <v>151</v>
      </c>
      <c r="E140" s="216" t="s">
        <v>1706</v>
      </c>
      <c r="F140" s="217" t="s">
        <v>1707</v>
      </c>
      <c r="G140" s="218" t="s">
        <v>264</v>
      </c>
      <c r="H140" s="219">
        <v>50</v>
      </c>
      <c r="I140" s="220"/>
      <c r="J140" s="221">
        <f>ROUND(I140*H140,2)</f>
        <v>0</v>
      </c>
      <c r="K140" s="217" t="s">
        <v>1</v>
      </c>
      <c r="L140" s="41"/>
      <c r="M140" s="222" t="s">
        <v>1</v>
      </c>
      <c r="N140" s="223" t="s">
        <v>44</v>
      </c>
      <c r="O140" s="88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6" t="s">
        <v>156</v>
      </c>
      <c r="AT140" s="226" t="s">
        <v>151</v>
      </c>
      <c r="AU140" s="226" t="s">
        <v>89</v>
      </c>
      <c r="AY140" s="14" t="s">
        <v>149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4" t="s">
        <v>87</v>
      </c>
      <c r="BK140" s="227">
        <f>ROUND(I140*H140,2)</f>
        <v>0</v>
      </c>
      <c r="BL140" s="14" t="s">
        <v>156</v>
      </c>
      <c r="BM140" s="226" t="s">
        <v>199</v>
      </c>
    </row>
    <row r="141" s="2" customFormat="1">
      <c r="A141" s="35"/>
      <c r="B141" s="36"/>
      <c r="C141" s="37"/>
      <c r="D141" s="228" t="s">
        <v>157</v>
      </c>
      <c r="E141" s="37"/>
      <c r="F141" s="229" t="s">
        <v>1707</v>
      </c>
      <c r="G141" s="37"/>
      <c r="H141" s="37"/>
      <c r="I141" s="230"/>
      <c r="J141" s="37"/>
      <c r="K141" s="37"/>
      <c r="L141" s="41"/>
      <c r="M141" s="231"/>
      <c r="N141" s="232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157</v>
      </c>
      <c r="AU141" s="14" t="s">
        <v>89</v>
      </c>
    </row>
    <row r="142" s="2" customFormat="1" ht="16.5" customHeight="1">
      <c r="A142" s="35"/>
      <c r="B142" s="36"/>
      <c r="C142" s="215" t="s">
        <v>161</v>
      </c>
      <c r="D142" s="215" t="s">
        <v>151</v>
      </c>
      <c r="E142" s="216" t="s">
        <v>1708</v>
      </c>
      <c r="F142" s="217" t="s">
        <v>1602</v>
      </c>
      <c r="G142" s="218" t="s">
        <v>1501</v>
      </c>
      <c r="H142" s="219">
        <v>4</v>
      </c>
      <c r="I142" s="220"/>
      <c r="J142" s="221">
        <f>ROUND(I142*H142,2)</f>
        <v>0</v>
      </c>
      <c r="K142" s="217" t="s">
        <v>1</v>
      </c>
      <c r="L142" s="41"/>
      <c r="M142" s="222" t="s">
        <v>1</v>
      </c>
      <c r="N142" s="223" t="s">
        <v>44</v>
      </c>
      <c r="O142" s="88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6" t="s">
        <v>156</v>
      </c>
      <c r="AT142" s="226" t="s">
        <v>151</v>
      </c>
      <c r="AU142" s="226" t="s">
        <v>89</v>
      </c>
      <c r="AY142" s="14" t="s">
        <v>149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4" t="s">
        <v>87</v>
      </c>
      <c r="BK142" s="227">
        <f>ROUND(I142*H142,2)</f>
        <v>0</v>
      </c>
      <c r="BL142" s="14" t="s">
        <v>156</v>
      </c>
      <c r="BM142" s="226" t="s">
        <v>206</v>
      </c>
    </row>
    <row r="143" s="2" customFormat="1">
      <c r="A143" s="35"/>
      <c r="B143" s="36"/>
      <c r="C143" s="37"/>
      <c r="D143" s="228" t="s">
        <v>157</v>
      </c>
      <c r="E143" s="37"/>
      <c r="F143" s="229" t="s">
        <v>1602</v>
      </c>
      <c r="G143" s="37"/>
      <c r="H143" s="37"/>
      <c r="I143" s="230"/>
      <c r="J143" s="37"/>
      <c r="K143" s="37"/>
      <c r="L143" s="41"/>
      <c r="M143" s="231"/>
      <c r="N143" s="232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157</v>
      </c>
      <c r="AU143" s="14" t="s">
        <v>89</v>
      </c>
    </row>
    <row r="144" s="2" customFormat="1" ht="16.5" customHeight="1">
      <c r="A144" s="35"/>
      <c r="B144" s="36"/>
      <c r="C144" s="215" t="s">
        <v>184</v>
      </c>
      <c r="D144" s="215" t="s">
        <v>151</v>
      </c>
      <c r="E144" s="216" t="s">
        <v>1709</v>
      </c>
      <c r="F144" s="217" t="s">
        <v>1710</v>
      </c>
      <c r="G144" s="218" t="s">
        <v>264</v>
      </c>
      <c r="H144" s="219">
        <v>50</v>
      </c>
      <c r="I144" s="220"/>
      <c r="J144" s="221">
        <f>ROUND(I144*H144,2)</f>
        <v>0</v>
      </c>
      <c r="K144" s="217" t="s">
        <v>1</v>
      </c>
      <c r="L144" s="41"/>
      <c r="M144" s="222" t="s">
        <v>1</v>
      </c>
      <c r="N144" s="223" t="s">
        <v>44</v>
      </c>
      <c r="O144" s="88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6" t="s">
        <v>156</v>
      </c>
      <c r="AT144" s="226" t="s">
        <v>151</v>
      </c>
      <c r="AU144" s="226" t="s">
        <v>89</v>
      </c>
      <c r="AY144" s="14" t="s">
        <v>149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4" t="s">
        <v>87</v>
      </c>
      <c r="BK144" s="227">
        <f>ROUND(I144*H144,2)</f>
        <v>0</v>
      </c>
      <c r="BL144" s="14" t="s">
        <v>156</v>
      </c>
      <c r="BM144" s="226" t="s">
        <v>211</v>
      </c>
    </row>
    <row r="145" s="2" customFormat="1">
      <c r="A145" s="35"/>
      <c r="B145" s="36"/>
      <c r="C145" s="37"/>
      <c r="D145" s="228" t="s">
        <v>157</v>
      </c>
      <c r="E145" s="37"/>
      <c r="F145" s="229" t="s">
        <v>1710</v>
      </c>
      <c r="G145" s="37"/>
      <c r="H145" s="37"/>
      <c r="I145" s="230"/>
      <c r="J145" s="37"/>
      <c r="K145" s="37"/>
      <c r="L145" s="41"/>
      <c r="M145" s="231"/>
      <c r="N145" s="232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157</v>
      </c>
      <c r="AU145" s="14" t="s">
        <v>89</v>
      </c>
    </row>
    <row r="146" s="2" customFormat="1" ht="16.5" customHeight="1">
      <c r="A146" s="35"/>
      <c r="B146" s="36"/>
      <c r="C146" s="215" t="s">
        <v>214</v>
      </c>
      <c r="D146" s="215" t="s">
        <v>151</v>
      </c>
      <c r="E146" s="216" t="s">
        <v>1711</v>
      </c>
      <c r="F146" s="217" t="s">
        <v>1712</v>
      </c>
      <c r="G146" s="218" t="s">
        <v>636</v>
      </c>
      <c r="H146" s="219">
        <v>1</v>
      </c>
      <c r="I146" s="220"/>
      <c r="J146" s="221">
        <f>ROUND(I146*H146,2)</f>
        <v>0</v>
      </c>
      <c r="K146" s="217" t="s">
        <v>1</v>
      </c>
      <c r="L146" s="41"/>
      <c r="M146" s="222" t="s">
        <v>1</v>
      </c>
      <c r="N146" s="223" t="s">
        <v>44</v>
      </c>
      <c r="O146" s="88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6" t="s">
        <v>156</v>
      </c>
      <c r="AT146" s="226" t="s">
        <v>151</v>
      </c>
      <c r="AU146" s="226" t="s">
        <v>89</v>
      </c>
      <c r="AY146" s="14" t="s">
        <v>149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4" t="s">
        <v>87</v>
      </c>
      <c r="BK146" s="227">
        <f>ROUND(I146*H146,2)</f>
        <v>0</v>
      </c>
      <c r="BL146" s="14" t="s">
        <v>156</v>
      </c>
      <c r="BM146" s="226" t="s">
        <v>217</v>
      </c>
    </row>
    <row r="147" s="2" customFormat="1">
      <c r="A147" s="35"/>
      <c r="B147" s="36"/>
      <c r="C147" s="37"/>
      <c r="D147" s="228" t="s">
        <v>157</v>
      </c>
      <c r="E147" s="37"/>
      <c r="F147" s="229" t="s">
        <v>1712</v>
      </c>
      <c r="G147" s="37"/>
      <c r="H147" s="37"/>
      <c r="I147" s="230"/>
      <c r="J147" s="37"/>
      <c r="K147" s="37"/>
      <c r="L147" s="41"/>
      <c r="M147" s="231"/>
      <c r="N147" s="232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157</v>
      </c>
      <c r="AU147" s="14" t="s">
        <v>89</v>
      </c>
    </row>
    <row r="148" s="2" customFormat="1" ht="24.15" customHeight="1">
      <c r="A148" s="35"/>
      <c r="B148" s="36"/>
      <c r="C148" s="215" t="s">
        <v>8</v>
      </c>
      <c r="D148" s="215" t="s">
        <v>151</v>
      </c>
      <c r="E148" s="216" t="s">
        <v>1713</v>
      </c>
      <c r="F148" s="217" t="s">
        <v>1714</v>
      </c>
      <c r="G148" s="218" t="s">
        <v>636</v>
      </c>
      <c r="H148" s="219">
        <v>1</v>
      </c>
      <c r="I148" s="220"/>
      <c r="J148" s="221">
        <f>ROUND(I148*H148,2)</f>
        <v>0</v>
      </c>
      <c r="K148" s="217" t="s">
        <v>1</v>
      </c>
      <c r="L148" s="41"/>
      <c r="M148" s="222" t="s">
        <v>1</v>
      </c>
      <c r="N148" s="223" t="s">
        <v>44</v>
      </c>
      <c r="O148" s="88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6" t="s">
        <v>156</v>
      </c>
      <c r="AT148" s="226" t="s">
        <v>151</v>
      </c>
      <c r="AU148" s="226" t="s">
        <v>89</v>
      </c>
      <c r="AY148" s="14" t="s">
        <v>149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4" t="s">
        <v>87</v>
      </c>
      <c r="BK148" s="227">
        <f>ROUND(I148*H148,2)</f>
        <v>0</v>
      </c>
      <c r="BL148" s="14" t="s">
        <v>156</v>
      </c>
      <c r="BM148" s="226" t="s">
        <v>222</v>
      </c>
    </row>
    <row r="149" s="2" customFormat="1">
      <c r="A149" s="35"/>
      <c r="B149" s="36"/>
      <c r="C149" s="37"/>
      <c r="D149" s="228" t="s">
        <v>157</v>
      </c>
      <c r="E149" s="37"/>
      <c r="F149" s="229" t="s">
        <v>1714</v>
      </c>
      <c r="G149" s="37"/>
      <c r="H149" s="37"/>
      <c r="I149" s="230"/>
      <c r="J149" s="37"/>
      <c r="K149" s="37"/>
      <c r="L149" s="41"/>
      <c r="M149" s="231"/>
      <c r="N149" s="232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157</v>
      </c>
      <c r="AU149" s="14" t="s">
        <v>89</v>
      </c>
    </row>
    <row r="150" s="2" customFormat="1" ht="16.5" customHeight="1">
      <c r="A150" s="35"/>
      <c r="B150" s="36"/>
      <c r="C150" s="215" t="s">
        <v>227</v>
      </c>
      <c r="D150" s="215" t="s">
        <v>151</v>
      </c>
      <c r="E150" s="216" t="s">
        <v>1715</v>
      </c>
      <c r="F150" s="217" t="s">
        <v>1716</v>
      </c>
      <c r="G150" s="218" t="s">
        <v>636</v>
      </c>
      <c r="H150" s="219">
        <v>1</v>
      </c>
      <c r="I150" s="220"/>
      <c r="J150" s="221">
        <f>ROUND(I150*H150,2)</f>
        <v>0</v>
      </c>
      <c r="K150" s="217" t="s">
        <v>1</v>
      </c>
      <c r="L150" s="41"/>
      <c r="M150" s="222" t="s">
        <v>1</v>
      </c>
      <c r="N150" s="223" t="s">
        <v>44</v>
      </c>
      <c r="O150" s="88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6" t="s">
        <v>156</v>
      </c>
      <c r="AT150" s="226" t="s">
        <v>151</v>
      </c>
      <c r="AU150" s="226" t="s">
        <v>89</v>
      </c>
      <c r="AY150" s="14" t="s">
        <v>149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4" t="s">
        <v>87</v>
      </c>
      <c r="BK150" s="227">
        <f>ROUND(I150*H150,2)</f>
        <v>0</v>
      </c>
      <c r="BL150" s="14" t="s">
        <v>156</v>
      </c>
      <c r="BM150" s="226" t="s">
        <v>231</v>
      </c>
    </row>
    <row r="151" s="2" customFormat="1">
      <c r="A151" s="35"/>
      <c r="B151" s="36"/>
      <c r="C151" s="37"/>
      <c r="D151" s="228" t="s">
        <v>157</v>
      </c>
      <c r="E151" s="37"/>
      <c r="F151" s="229" t="s">
        <v>1716</v>
      </c>
      <c r="G151" s="37"/>
      <c r="H151" s="37"/>
      <c r="I151" s="230"/>
      <c r="J151" s="37"/>
      <c r="K151" s="37"/>
      <c r="L151" s="41"/>
      <c r="M151" s="231"/>
      <c r="N151" s="232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157</v>
      </c>
      <c r="AU151" s="14" t="s">
        <v>89</v>
      </c>
    </row>
    <row r="152" s="12" customFormat="1" ht="22.8" customHeight="1">
      <c r="A152" s="12"/>
      <c r="B152" s="199"/>
      <c r="C152" s="200"/>
      <c r="D152" s="201" t="s">
        <v>78</v>
      </c>
      <c r="E152" s="213" t="s">
        <v>1556</v>
      </c>
      <c r="F152" s="213" t="s">
        <v>1717</v>
      </c>
      <c r="G152" s="200"/>
      <c r="H152" s="200"/>
      <c r="I152" s="203"/>
      <c r="J152" s="214">
        <f>BK152</f>
        <v>0</v>
      </c>
      <c r="K152" s="200"/>
      <c r="L152" s="205"/>
      <c r="M152" s="206"/>
      <c r="N152" s="207"/>
      <c r="O152" s="207"/>
      <c r="P152" s="208">
        <f>SUM(P153:P187)</f>
        <v>0</v>
      </c>
      <c r="Q152" s="207"/>
      <c r="R152" s="208">
        <f>SUM(R153:R187)</f>
        <v>0</v>
      </c>
      <c r="S152" s="207"/>
      <c r="T152" s="209">
        <f>SUM(T153:T187)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87</v>
      </c>
      <c r="AT152" s="211" t="s">
        <v>78</v>
      </c>
      <c r="AU152" s="211" t="s">
        <v>87</v>
      </c>
      <c r="AY152" s="210" t="s">
        <v>149</v>
      </c>
      <c r="BK152" s="212">
        <f>SUM(BK153:BK187)</f>
        <v>0</v>
      </c>
    </row>
    <row r="153" s="2" customFormat="1" ht="24.15" customHeight="1">
      <c r="A153" s="35"/>
      <c r="B153" s="36"/>
      <c r="C153" s="215" t="s">
        <v>194</v>
      </c>
      <c r="D153" s="215" t="s">
        <v>151</v>
      </c>
      <c r="E153" s="216" t="s">
        <v>1718</v>
      </c>
      <c r="F153" s="217" t="s">
        <v>1719</v>
      </c>
      <c r="G153" s="218" t="s">
        <v>1501</v>
      </c>
      <c r="H153" s="219">
        <v>1</v>
      </c>
      <c r="I153" s="220"/>
      <c r="J153" s="221">
        <f>ROUND(I153*H153,2)</f>
        <v>0</v>
      </c>
      <c r="K153" s="217" t="s">
        <v>1</v>
      </c>
      <c r="L153" s="41"/>
      <c r="M153" s="222" t="s">
        <v>1</v>
      </c>
      <c r="N153" s="223" t="s">
        <v>44</v>
      </c>
      <c r="O153" s="88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6" t="s">
        <v>156</v>
      </c>
      <c r="AT153" s="226" t="s">
        <v>151</v>
      </c>
      <c r="AU153" s="226" t="s">
        <v>89</v>
      </c>
      <c r="AY153" s="14" t="s">
        <v>149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4" t="s">
        <v>87</v>
      </c>
      <c r="BK153" s="227">
        <f>ROUND(I153*H153,2)</f>
        <v>0</v>
      </c>
      <c r="BL153" s="14" t="s">
        <v>156</v>
      </c>
      <c r="BM153" s="226" t="s">
        <v>236</v>
      </c>
    </row>
    <row r="154" s="2" customFormat="1">
      <c r="A154" s="35"/>
      <c r="B154" s="36"/>
      <c r="C154" s="37"/>
      <c r="D154" s="228" t="s">
        <v>157</v>
      </c>
      <c r="E154" s="37"/>
      <c r="F154" s="229" t="s">
        <v>1719</v>
      </c>
      <c r="G154" s="37"/>
      <c r="H154" s="37"/>
      <c r="I154" s="230"/>
      <c r="J154" s="37"/>
      <c r="K154" s="37"/>
      <c r="L154" s="41"/>
      <c r="M154" s="231"/>
      <c r="N154" s="232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157</v>
      </c>
      <c r="AU154" s="14" t="s">
        <v>89</v>
      </c>
    </row>
    <row r="155" s="2" customFormat="1" ht="24.15" customHeight="1">
      <c r="A155" s="35"/>
      <c r="B155" s="36"/>
      <c r="C155" s="215" t="s">
        <v>239</v>
      </c>
      <c r="D155" s="215" t="s">
        <v>151</v>
      </c>
      <c r="E155" s="216" t="s">
        <v>1720</v>
      </c>
      <c r="F155" s="217" t="s">
        <v>1721</v>
      </c>
      <c r="G155" s="218" t="s">
        <v>1501</v>
      </c>
      <c r="H155" s="219">
        <v>1</v>
      </c>
      <c r="I155" s="220"/>
      <c r="J155" s="221">
        <f>ROUND(I155*H155,2)</f>
        <v>0</v>
      </c>
      <c r="K155" s="217" t="s">
        <v>1</v>
      </c>
      <c r="L155" s="41"/>
      <c r="M155" s="222" t="s">
        <v>1</v>
      </c>
      <c r="N155" s="223" t="s">
        <v>44</v>
      </c>
      <c r="O155" s="88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6" t="s">
        <v>156</v>
      </c>
      <c r="AT155" s="226" t="s">
        <v>151</v>
      </c>
      <c r="AU155" s="226" t="s">
        <v>89</v>
      </c>
      <c r="AY155" s="14" t="s">
        <v>149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4" t="s">
        <v>87</v>
      </c>
      <c r="BK155" s="227">
        <f>ROUND(I155*H155,2)</f>
        <v>0</v>
      </c>
      <c r="BL155" s="14" t="s">
        <v>156</v>
      </c>
      <c r="BM155" s="226" t="s">
        <v>242</v>
      </c>
    </row>
    <row r="156" s="2" customFormat="1">
      <c r="A156" s="35"/>
      <c r="B156" s="36"/>
      <c r="C156" s="37"/>
      <c r="D156" s="228" t="s">
        <v>157</v>
      </c>
      <c r="E156" s="37"/>
      <c r="F156" s="229" t="s">
        <v>1721</v>
      </c>
      <c r="G156" s="37"/>
      <c r="H156" s="37"/>
      <c r="I156" s="230"/>
      <c r="J156" s="37"/>
      <c r="K156" s="37"/>
      <c r="L156" s="41"/>
      <c r="M156" s="231"/>
      <c r="N156" s="232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157</v>
      </c>
      <c r="AU156" s="14" t="s">
        <v>89</v>
      </c>
    </row>
    <row r="157" s="2" customFormat="1" ht="24.15" customHeight="1">
      <c r="A157" s="35"/>
      <c r="B157" s="36"/>
      <c r="C157" s="215" t="s">
        <v>199</v>
      </c>
      <c r="D157" s="215" t="s">
        <v>151</v>
      </c>
      <c r="E157" s="216" t="s">
        <v>1722</v>
      </c>
      <c r="F157" s="217" t="s">
        <v>1723</v>
      </c>
      <c r="G157" s="218" t="s">
        <v>1501</v>
      </c>
      <c r="H157" s="219">
        <v>1</v>
      </c>
      <c r="I157" s="220"/>
      <c r="J157" s="221">
        <f>ROUND(I157*H157,2)</f>
        <v>0</v>
      </c>
      <c r="K157" s="217" t="s">
        <v>1</v>
      </c>
      <c r="L157" s="41"/>
      <c r="M157" s="222" t="s">
        <v>1</v>
      </c>
      <c r="N157" s="223" t="s">
        <v>44</v>
      </c>
      <c r="O157" s="88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6" t="s">
        <v>156</v>
      </c>
      <c r="AT157" s="226" t="s">
        <v>151</v>
      </c>
      <c r="AU157" s="226" t="s">
        <v>89</v>
      </c>
      <c r="AY157" s="14" t="s">
        <v>149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4" t="s">
        <v>87</v>
      </c>
      <c r="BK157" s="227">
        <f>ROUND(I157*H157,2)</f>
        <v>0</v>
      </c>
      <c r="BL157" s="14" t="s">
        <v>156</v>
      </c>
      <c r="BM157" s="226" t="s">
        <v>169</v>
      </c>
    </row>
    <row r="158" s="2" customFormat="1">
      <c r="A158" s="35"/>
      <c r="B158" s="36"/>
      <c r="C158" s="37"/>
      <c r="D158" s="228" t="s">
        <v>157</v>
      </c>
      <c r="E158" s="37"/>
      <c r="F158" s="229" t="s">
        <v>1723</v>
      </c>
      <c r="G158" s="37"/>
      <c r="H158" s="37"/>
      <c r="I158" s="230"/>
      <c r="J158" s="37"/>
      <c r="K158" s="37"/>
      <c r="L158" s="41"/>
      <c r="M158" s="231"/>
      <c r="N158" s="232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157</v>
      </c>
      <c r="AU158" s="14" t="s">
        <v>89</v>
      </c>
    </row>
    <row r="159" s="2" customFormat="1" ht="24.15" customHeight="1">
      <c r="A159" s="35"/>
      <c r="B159" s="36"/>
      <c r="C159" s="215" t="s">
        <v>254</v>
      </c>
      <c r="D159" s="215" t="s">
        <v>151</v>
      </c>
      <c r="E159" s="216" t="s">
        <v>1724</v>
      </c>
      <c r="F159" s="217" t="s">
        <v>1725</v>
      </c>
      <c r="G159" s="218" t="s">
        <v>1501</v>
      </c>
      <c r="H159" s="219">
        <v>1</v>
      </c>
      <c r="I159" s="220"/>
      <c r="J159" s="221">
        <f>ROUND(I159*H159,2)</f>
        <v>0</v>
      </c>
      <c r="K159" s="217" t="s">
        <v>1</v>
      </c>
      <c r="L159" s="41"/>
      <c r="M159" s="222" t="s">
        <v>1</v>
      </c>
      <c r="N159" s="223" t="s">
        <v>44</v>
      </c>
      <c r="O159" s="88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6" t="s">
        <v>156</v>
      </c>
      <c r="AT159" s="226" t="s">
        <v>151</v>
      </c>
      <c r="AU159" s="226" t="s">
        <v>89</v>
      </c>
      <c r="AY159" s="14" t="s">
        <v>149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4" t="s">
        <v>87</v>
      </c>
      <c r="BK159" s="227">
        <f>ROUND(I159*H159,2)</f>
        <v>0</v>
      </c>
      <c r="BL159" s="14" t="s">
        <v>156</v>
      </c>
      <c r="BM159" s="226" t="s">
        <v>257</v>
      </c>
    </row>
    <row r="160" s="2" customFormat="1">
      <c r="A160" s="35"/>
      <c r="B160" s="36"/>
      <c r="C160" s="37"/>
      <c r="D160" s="228" t="s">
        <v>157</v>
      </c>
      <c r="E160" s="37"/>
      <c r="F160" s="229" t="s">
        <v>1725</v>
      </c>
      <c r="G160" s="37"/>
      <c r="H160" s="37"/>
      <c r="I160" s="230"/>
      <c r="J160" s="37"/>
      <c r="K160" s="37"/>
      <c r="L160" s="41"/>
      <c r="M160" s="231"/>
      <c r="N160" s="232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157</v>
      </c>
      <c r="AU160" s="14" t="s">
        <v>89</v>
      </c>
    </row>
    <row r="161" s="2" customFormat="1" ht="16.5" customHeight="1">
      <c r="A161" s="35"/>
      <c r="B161" s="36"/>
      <c r="C161" s="215" t="s">
        <v>206</v>
      </c>
      <c r="D161" s="215" t="s">
        <v>151</v>
      </c>
      <c r="E161" s="216" t="s">
        <v>1726</v>
      </c>
      <c r="F161" s="217" t="s">
        <v>1727</v>
      </c>
      <c r="G161" s="218" t="s">
        <v>1501</v>
      </c>
      <c r="H161" s="219">
        <v>1</v>
      </c>
      <c r="I161" s="220"/>
      <c r="J161" s="221">
        <f>ROUND(I161*H161,2)</f>
        <v>0</v>
      </c>
      <c r="K161" s="217" t="s">
        <v>1</v>
      </c>
      <c r="L161" s="41"/>
      <c r="M161" s="222" t="s">
        <v>1</v>
      </c>
      <c r="N161" s="223" t="s">
        <v>44</v>
      </c>
      <c r="O161" s="88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6" t="s">
        <v>156</v>
      </c>
      <c r="AT161" s="226" t="s">
        <v>151</v>
      </c>
      <c r="AU161" s="226" t="s">
        <v>89</v>
      </c>
      <c r="AY161" s="14" t="s">
        <v>149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4" t="s">
        <v>87</v>
      </c>
      <c r="BK161" s="227">
        <f>ROUND(I161*H161,2)</f>
        <v>0</v>
      </c>
      <c r="BL161" s="14" t="s">
        <v>156</v>
      </c>
      <c r="BM161" s="226" t="s">
        <v>265</v>
      </c>
    </row>
    <row r="162" s="2" customFormat="1">
      <c r="A162" s="35"/>
      <c r="B162" s="36"/>
      <c r="C162" s="37"/>
      <c r="D162" s="228" t="s">
        <v>157</v>
      </c>
      <c r="E162" s="37"/>
      <c r="F162" s="229" t="s">
        <v>1727</v>
      </c>
      <c r="G162" s="37"/>
      <c r="H162" s="37"/>
      <c r="I162" s="230"/>
      <c r="J162" s="37"/>
      <c r="K162" s="37"/>
      <c r="L162" s="41"/>
      <c r="M162" s="231"/>
      <c r="N162" s="232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157</v>
      </c>
      <c r="AU162" s="14" t="s">
        <v>89</v>
      </c>
    </row>
    <row r="163" s="2" customFormat="1" ht="24.15" customHeight="1">
      <c r="A163" s="35"/>
      <c r="B163" s="36"/>
      <c r="C163" s="215" t="s">
        <v>270</v>
      </c>
      <c r="D163" s="215" t="s">
        <v>151</v>
      </c>
      <c r="E163" s="216" t="s">
        <v>1728</v>
      </c>
      <c r="F163" s="217" t="s">
        <v>1729</v>
      </c>
      <c r="G163" s="218" t="s">
        <v>1501</v>
      </c>
      <c r="H163" s="219">
        <v>3</v>
      </c>
      <c r="I163" s="220"/>
      <c r="J163" s="221">
        <f>ROUND(I163*H163,2)</f>
        <v>0</v>
      </c>
      <c r="K163" s="217" t="s">
        <v>1</v>
      </c>
      <c r="L163" s="41"/>
      <c r="M163" s="222" t="s">
        <v>1</v>
      </c>
      <c r="N163" s="223" t="s">
        <v>44</v>
      </c>
      <c r="O163" s="88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6" t="s">
        <v>156</v>
      </c>
      <c r="AT163" s="226" t="s">
        <v>151</v>
      </c>
      <c r="AU163" s="226" t="s">
        <v>89</v>
      </c>
      <c r="AY163" s="14" t="s">
        <v>149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4" t="s">
        <v>87</v>
      </c>
      <c r="BK163" s="227">
        <f>ROUND(I163*H163,2)</f>
        <v>0</v>
      </c>
      <c r="BL163" s="14" t="s">
        <v>156</v>
      </c>
      <c r="BM163" s="226" t="s">
        <v>273</v>
      </c>
    </row>
    <row r="164" s="2" customFormat="1">
      <c r="A164" s="35"/>
      <c r="B164" s="36"/>
      <c r="C164" s="37"/>
      <c r="D164" s="228" t="s">
        <v>157</v>
      </c>
      <c r="E164" s="37"/>
      <c r="F164" s="229" t="s">
        <v>1729</v>
      </c>
      <c r="G164" s="37"/>
      <c r="H164" s="37"/>
      <c r="I164" s="230"/>
      <c r="J164" s="37"/>
      <c r="K164" s="37"/>
      <c r="L164" s="41"/>
      <c r="M164" s="231"/>
      <c r="N164" s="232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157</v>
      </c>
      <c r="AU164" s="14" t="s">
        <v>89</v>
      </c>
    </row>
    <row r="165" s="2" customFormat="1" ht="24.15" customHeight="1">
      <c r="A165" s="35"/>
      <c r="B165" s="36"/>
      <c r="C165" s="215" t="s">
        <v>211</v>
      </c>
      <c r="D165" s="215" t="s">
        <v>151</v>
      </c>
      <c r="E165" s="216" t="s">
        <v>1730</v>
      </c>
      <c r="F165" s="217" t="s">
        <v>1731</v>
      </c>
      <c r="G165" s="218" t="s">
        <v>1501</v>
      </c>
      <c r="H165" s="219">
        <v>5</v>
      </c>
      <c r="I165" s="220"/>
      <c r="J165" s="221">
        <f>ROUND(I165*H165,2)</f>
        <v>0</v>
      </c>
      <c r="K165" s="217" t="s">
        <v>1</v>
      </c>
      <c r="L165" s="41"/>
      <c r="M165" s="222" t="s">
        <v>1</v>
      </c>
      <c r="N165" s="223" t="s">
        <v>44</v>
      </c>
      <c r="O165" s="88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6" t="s">
        <v>156</v>
      </c>
      <c r="AT165" s="226" t="s">
        <v>151</v>
      </c>
      <c r="AU165" s="226" t="s">
        <v>89</v>
      </c>
      <c r="AY165" s="14" t="s">
        <v>149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4" t="s">
        <v>87</v>
      </c>
      <c r="BK165" s="227">
        <f>ROUND(I165*H165,2)</f>
        <v>0</v>
      </c>
      <c r="BL165" s="14" t="s">
        <v>156</v>
      </c>
      <c r="BM165" s="226" t="s">
        <v>281</v>
      </c>
    </row>
    <row r="166" s="2" customFormat="1">
      <c r="A166" s="35"/>
      <c r="B166" s="36"/>
      <c r="C166" s="37"/>
      <c r="D166" s="228" t="s">
        <v>157</v>
      </c>
      <c r="E166" s="37"/>
      <c r="F166" s="229" t="s">
        <v>1731</v>
      </c>
      <c r="G166" s="37"/>
      <c r="H166" s="37"/>
      <c r="I166" s="230"/>
      <c r="J166" s="37"/>
      <c r="K166" s="37"/>
      <c r="L166" s="41"/>
      <c r="M166" s="231"/>
      <c r="N166" s="232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157</v>
      </c>
      <c r="AU166" s="14" t="s">
        <v>89</v>
      </c>
    </row>
    <row r="167" s="2" customFormat="1" ht="24.15" customHeight="1">
      <c r="A167" s="35"/>
      <c r="B167" s="36"/>
      <c r="C167" s="215" t="s">
        <v>7</v>
      </c>
      <c r="D167" s="215" t="s">
        <v>151</v>
      </c>
      <c r="E167" s="216" t="s">
        <v>1732</v>
      </c>
      <c r="F167" s="217" t="s">
        <v>1733</v>
      </c>
      <c r="G167" s="218" t="s">
        <v>1501</v>
      </c>
      <c r="H167" s="219">
        <v>22</v>
      </c>
      <c r="I167" s="220"/>
      <c r="J167" s="221">
        <f>ROUND(I167*H167,2)</f>
        <v>0</v>
      </c>
      <c r="K167" s="217" t="s">
        <v>1</v>
      </c>
      <c r="L167" s="41"/>
      <c r="M167" s="222" t="s">
        <v>1</v>
      </c>
      <c r="N167" s="223" t="s">
        <v>44</v>
      </c>
      <c r="O167" s="88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6" t="s">
        <v>156</v>
      </c>
      <c r="AT167" s="226" t="s">
        <v>151</v>
      </c>
      <c r="AU167" s="226" t="s">
        <v>89</v>
      </c>
      <c r="AY167" s="14" t="s">
        <v>149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4" t="s">
        <v>87</v>
      </c>
      <c r="BK167" s="227">
        <f>ROUND(I167*H167,2)</f>
        <v>0</v>
      </c>
      <c r="BL167" s="14" t="s">
        <v>156</v>
      </c>
      <c r="BM167" s="226" t="s">
        <v>285</v>
      </c>
    </row>
    <row r="168" s="2" customFormat="1">
      <c r="A168" s="35"/>
      <c r="B168" s="36"/>
      <c r="C168" s="37"/>
      <c r="D168" s="228" t="s">
        <v>157</v>
      </c>
      <c r="E168" s="37"/>
      <c r="F168" s="229" t="s">
        <v>1733</v>
      </c>
      <c r="G168" s="37"/>
      <c r="H168" s="37"/>
      <c r="I168" s="230"/>
      <c r="J168" s="37"/>
      <c r="K168" s="37"/>
      <c r="L168" s="41"/>
      <c r="M168" s="231"/>
      <c r="N168" s="232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157</v>
      </c>
      <c r="AU168" s="14" t="s">
        <v>89</v>
      </c>
    </row>
    <row r="169" s="2" customFormat="1" ht="21.75" customHeight="1">
      <c r="A169" s="35"/>
      <c r="B169" s="36"/>
      <c r="C169" s="215" t="s">
        <v>217</v>
      </c>
      <c r="D169" s="215" t="s">
        <v>151</v>
      </c>
      <c r="E169" s="216" t="s">
        <v>1734</v>
      </c>
      <c r="F169" s="217" t="s">
        <v>1735</v>
      </c>
      <c r="G169" s="218" t="s">
        <v>1501</v>
      </c>
      <c r="H169" s="219">
        <v>33</v>
      </c>
      <c r="I169" s="220"/>
      <c r="J169" s="221">
        <f>ROUND(I169*H169,2)</f>
        <v>0</v>
      </c>
      <c r="K169" s="217" t="s">
        <v>1</v>
      </c>
      <c r="L169" s="41"/>
      <c r="M169" s="222" t="s">
        <v>1</v>
      </c>
      <c r="N169" s="223" t="s">
        <v>44</v>
      </c>
      <c r="O169" s="88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6" t="s">
        <v>156</v>
      </c>
      <c r="AT169" s="226" t="s">
        <v>151</v>
      </c>
      <c r="AU169" s="226" t="s">
        <v>89</v>
      </c>
      <c r="AY169" s="14" t="s">
        <v>149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4" t="s">
        <v>87</v>
      </c>
      <c r="BK169" s="227">
        <f>ROUND(I169*H169,2)</f>
        <v>0</v>
      </c>
      <c r="BL169" s="14" t="s">
        <v>156</v>
      </c>
      <c r="BM169" s="226" t="s">
        <v>291</v>
      </c>
    </row>
    <row r="170" s="2" customFormat="1">
      <c r="A170" s="35"/>
      <c r="B170" s="36"/>
      <c r="C170" s="37"/>
      <c r="D170" s="228" t="s">
        <v>157</v>
      </c>
      <c r="E170" s="37"/>
      <c r="F170" s="229" t="s">
        <v>1735</v>
      </c>
      <c r="G170" s="37"/>
      <c r="H170" s="37"/>
      <c r="I170" s="230"/>
      <c r="J170" s="37"/>
      <c r="K170" s="37"/>
      <c r="L170" s="41"/>
      <c r="M170" s="231"/>
      <c r="N170" s="232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157</v>
      </c>
      <c r="AU170" s="14" t="s">
        <v>89</v>
      </c>
    </row>
    <row r="171" s="2" customFormat="1" ht="24.15" customHeight="1">
      <c r="A171" s="35"/>
      <c r="B171" s="36"/>
      <c r="C171" s="215" t="s">
        <v>296</v>
      </c>
      <c r="D171" s="215" t="s">
        <v>151</v>
      </c>
      <c r="E171" s="216" t="s">
        <v>1736</v>
      </c>
      <c r="F171" s="217" t="s">
        <v>1737</v>
      </c>
      <c r="G171" s="218" t="s">
        <v>1501</v>
      </c>
      <c r="H171" s="219">
        <v>1</v>
      </c>
      <c r="I171" s="220"/>
      <c r="J171" s="221">
        <f>ROUND(I171*H171,2)</f>
        <v>0</v>
      </c>
      <c r="K171" s="217" t="s">
        <v>1</v>
      </c>
      <c r="L171" s="41"/>
      <c r="M171" s="222" t="s">
        <v>1</v>
      </c>
      <c r="N171" s="223" t="s">
        <v>44</v>
      </c>
      <c r="O171" s="88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6" t="s">
        <v>156</v>
      </c>
      <c r="AT171" s="226" t="s">
        <v>151</v>
      </c>
      <c r="AU171" s="226" t="s">
        <v>89</v>
      </c>
      <c r="AY171" s="14" t="s">
        <v>149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4" t="s">
        <v>87</v>
      </c>
      <c r="BK171" s="227">
        <f>ROUND(I171*H171,2)</f>
        <v>0</v>
      </c>
      <c r="BL171" s="14" t="s">
        <v>156</v>
      </c>
      <c r="BM171" s="226" t="s">
        <v>299</v>
      </c>
    </row>
    <row r="172" s="2" customFormat="1">
      <c r="A172" s="35"/>
      <c r="B172" s="36"/>
      <c r="C172" s="37"/>
      <c r="D172" s="228" t="s">
        <v>157</v>
      </c>
      <c r="E172" s="37"/>
      <c r="F172" s="229" t="s">
        <v>1737</v>
      </c>
      <c r="G172" s="37"/>
      <c r="H172" s="37"/>
      <c r="I172" s="230"/>
      <c r="J172" s="37"/>
      <c r="K172" s="37"/>
      <c r="L172" s="41"/>
      <c r="M172" s="231"/>
      <c r="N172" s="232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157</v>
      </c>
      <c r="AU172" s="14" t="s">
        <v>89</v>
      </c>
    </row>
    <row r="173" s="2" customFormat="1" ht="24.15" customHeight="1">
      <c r="A173" s="35"/>
      <c r="B173" s="36"/>
      <c r="C173" s="215" t="s">
        <v>222</v>
      </c>
      <c r="D173" s="215" t="s">
        <v>151</v>
      </c>
      <c r="E173" s="216" t="s">
        <v>1738</v>
      </c>
      <c r="F173" s="217" t="s">
        <v>1739</v>
      </c>
      <c r="G173" s="218" t="s">
        <v>1501</v>
      </c>
      <c r="H173" s="219">
        <v>1</v>
      </c>
      <c r="I173" s="220"/>
      <c r="J173" s="221">
        <f>ROUND(I173*H173,2)</f>
        <v>0</v>
      </c>
      <c r="K173" s="217" t="s">
        <v>1</v>
      </c>
      <c r="L173" s="41"/>
      <c r="M173" s="222" t="s">
        <v>1</v>
      </c>
      <c r="N173" s="223" t="s">
        <v>44</v>
      </c>
      <c r="O173" s="88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6" t="s">
        <v>156</v>
      </c>
      <c r="AT173" s="226" t="s">
        <v>151</v>
      </c>
      <c r="AU173" s="226" t="s">
        <v>89</v>
      </c>
      <c r="AY173" s="14" t="s">
        <v>149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4" t="s">
        <v>87</v>
      </c>
      <c r="BK173" s="227">
        <f>ROUND(I173*H173,2)</f>
        <v>0</v>
      </c>
      <c r="BL173" s="14" t="s">
        <v>156</v>
      </c>
      <c r="BM173" s="226" t="s">
        <v>305</v>
      </c>
    </row>
    <row r="174" s="2" customFormat="1">
      <c r="A174" s="35"/>
      <c r="B174" s="36"/>
      <c r="C174" s="37"/>
      <c r="D174" s="228" t="s">
        <v>157</v>
      </c>
      <c r="E174" s="37"/>
      <c r="F174" s="229" t="s">
        <v>1739</v>
      </c>
      <c r="G174" s="37"/>
      <c r="H174" s="37"/>
      <c r="I174" s="230"/>
      <c r="J174" s="37"/>
      <c r="K174" s="37"/>
      <c r="L174" s="41"/>
      <c r="M174" s="231"/>
      <c r="N174" s="232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157</v>
      </c>
      <c r="AU174" s="14" t="s">
        <v>89</v>
      </c>
    </row>
    <row r="175" s="2" customFormat="1">
      <c r="A175" s="35"/>
      <c r="B175" s="36"/>
      <c r="C175" s="37"/>
      <c r="D175" s="228" t="s">
        <v>202</v>
      </c>
      <c r="E175" s="37"/>
      <c r="F175" s="235" t="s">
        <v>1740</v>
      </c>
      <c r="G175" s="37"/>
      <c r="H175" s="37"/>
      <c r="I175" s="230"/>
      <c r="J175" s="37"/>
      <c r="K175" s="37"/>
      <c r="L175" s="41"/>
      <c r="M175" s="231"/>
      <c r="N175" s="232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202</v>
      </c>
      <c r="AU175" s="14" t="s">
        <v>89</v>
      </c>
    </row>
    <row r="176" s="2" customFormat="1" ht="16.5" customHeight="1">
      <c r="A176" s="35"/>
      <c r="B176" s="36"/>
      <c r="C176" s="215" t="s">
        <v>308</v>
      </c>
      <c r="D176" s="215" t="s">
        <v>151</v>
      </c>
      <c r="E176" s="216" t="s">
        <v>1741</v>
      </c>
      <c r="F176" s="217" t="s">
        <v>1742</v>
      </c>
      <c r="G176" s="218" t="s">
        <v>264</v>
      </c>
      <c r="H176" s="219">
        <v>100</v>
      </c>
      <c r="I176" s="220"/>
      <c r="J176" s="221">
        <f>ROUND(I176*H176,2)</f>
        <v>0</v>
      </c>
      <c r="K176" s="217" t="s">
        <v>1</v>
      </c>
      <c r="L176" s="41"/>
      <c r="M176" s="222" t="s">
        <v>1</v>
      </c>
      <c r="N176" s="223" t="s">
        <v>44</v>
      </c>
      <c r="O176" s="88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6" t="s">
        <v>156</v>
      </c>
      <c r="AT176" s="226" t="s">
        <v>151</v>
      </c>
      <c r="AU176" s="226" t="s">
        <v>89</v>
      </c>
      <c r="AY176" s="14" t="s">
        <v>149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4" t="s">
        <v>87</v>
      </c>
      <c r="BK176" s="227">
        <f>ROUND(I176*H176,2)</f>
        <v>0</v>
      </c>
      <c r="BL176" s="14" t="s">
        <v>156</v>
      </c>
      <c r="BM176" s="226" t="s">
        <v>311</v>
      </c>
    </row>
    <row r="177" s="2" customFormat="1">
      <c r="A177" s="35"/>
      <c r="B177" s="36"/>
      <c r="C177" s="37"/>
      <c r="D177" s="228" t="s">
        <v>157</v>
      </c>
      <c r="E177" s="37"/>
      <c r="F177" s="229" t="s">
        <v>1742</v>
      </c>
      <c r="G177" s="37"/>
      <c r="H177" s="37"/>
      <c r="I177" s="230"/>
      <c r="J177" s="37"/>
      <c r="K177" s="37"/>
      <c r="L177" s="41"/>
      <c r="M177" s="231"/>
      <c r="N177" s="232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157</v>
      </c>
      <c r="AU177" s="14" t="s">
        <v>89</v>
      </c>
    </row>
    <row r="178" s="2" customFormat="1" ht="16.5" customHeight="1">
      <c r="A178" s="35"/>
      <c r="B178" s="36"/>
      <c r="C178" s="215" t="s">
        <v>231</v>
      </c>
      <c r="D178" s="215" t="s">
        <v>151</v>
      </c>
      <c r="E178" s="216" t="s">
        <v>1743</v>
      </c>
      <c r="F178" s="217" t="s">
        <v>1744</v>
      </c>
      <c r="G178" s="218" t="s">
        <v>264</v>
      </c>
      <c r="H178" s="219">
        <v>850</v>
      </c>
      <c r="I178" s="220"/>
      <c r="J178" s="221">
        <f>ROUND(I178*H178,2)</f>
        <v>0</v>
      </c>
      <c r="K178" s="217" t="s">
        <v>1</v>
      </c>
      <c r="L178" s="41"/>
      <c r="M178" s="222" t="s">
        <v>1</v>
      </c>
      <c r="N178" s="223" t="s">
        <v>44</v>
      </c>
      <c r="O178" s="88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6" t="s">
        <v>156</v>
      </c>
      <c r="AT178" s="226" t="s">
        <v>151</v>
      </c>
      <c r="AU178" s="226" t="s">
        <v>89</v>
      </c>
      <c r="AY178" s="14" t="s">
        <v>149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4" t="s">
        <v>87</v>
      </c>
      <c r="BK178" s="227">
        <f>ROUND(I178*H178,2)</f>
        <v>0</v>
      </c>
      <c r="BL178" s="14" t="s">
        <v>156</v>
      </c>
      <c r="BM178" s="226" t="s">
        <v>318</v>
      </c>
    </row>
    <row r="179" s="2" customFormat="1">
      <c r="A179" s="35"/>
      <c r="B179" s="36"/>
      <c r="C179" s="37"/>
      <c r="D179" s="228" t="s">
        <v>157</v>
      </c>
      <c r="E179" s="37"/>
      <c r="F179" s="229" t="s">
        <v>1744</v>
      </c>
      <c r="G179" s="37"/>
      <c r="H179" s="37"/>
      <c r="I179" s="230"/>
      <c r="J179" s="37"/>
      <c r="K179" s="37"/>
      <c r="L179" s="41"/>
      <c r="M179" s="231"/>
      <c r="N179" s="232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157</v>
      </c>
      <c r="AU179" s="14" t="s">
        <v>89</v>
      </c>
    </row>
    <row r="180" s="2" customFormat="1" ht="16.5" customHeight="1">
      <c r="A180" s="35"/>
      <c r="B180" s="36"/>
      <c r="C180" s="215" t="s">
        <v>321</v>
      </c>
      <c r="D180" s="215" t="s">
        <v>151</v>
      </c>
      <c r="E180" s="216" t="s">
        <v>1709</v>
      </c>
      <c r="F180" s="217" t="s">
        <v>1710</v>
      </c>
      <c r="G180" s="218" t="s">
        <v>264</v>
      </c>
      <c r="H180" s="219">
        <v>200</v>
      </c>
      <c r="I180" s="220"/>
      <c r="J180" s="221">
        <f>ROUND(I180*H180,2)</f>
        <v>0</v>
      </c>
      <c r="K180" s="217" t="s">
        <v>1</v>
      </c>
      <c r="L180" s="41"/>
      <c r="M180" s="222" t="s">
        <v>1</v>
      </c>
      <c r="N180" s="223" t="s">
        <v>44</v>
      </c>
      <c r="O180" s="88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6" t="s">
        <v>156</v>
      </c>
      <c r="AT180" s="226" t="s">
        <v>151</v>
      </c>
      <c r="AU180" s="226" t="s">
        <v>89</v>
      </c>
      <c r="AY180" s="14" t="s">
        <v>149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4" t="s">
        <v>87</v>
      </c>
      <c r="BK180" s="227">
        <f>ROUND(I180*H180,2)</f>
        <v>0</v>
      </c>
      <c r="BL180" s="14" t="s">
        <v>156</v>
      </c>
      <c r="BM180" s="226" t="s">
        <v>324</v>
      </c>
    </row>
    <row r="181" s="2" customFormat="1">
      <c r="A181" s="35"/>
      <c r="B181" s="36"/>
      <c r="C181" s="37"/>
      <c r="D181" s="228" t="s">
        <v>157</v>
      </c>
      <c r="E181" s="37"/>
      <c r="F181" s="229" t="s">
        <v>1710</v>
      </c>
      <c r="G181" s="37"/>
      <c r="H181" s="37"/>
      <c r="I181" s="230"/>
      <c r="J181" s="37"/>
      <c r="K181" s="37"/>
      <c r="L181" s="41"/>
      <c r="M181" s="231"/>
      <c r="N181" s="232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157</v>
      </c>
      <c r="AU181" s="14" t="s">
        <v>89</v>
      </c>
    </row>
    <row r="182" s="2" customFormat="1" ht="24.15" customHeight="1">
      <c r="A182" s="35"/>
      <c r="B182" s="36"/>
      <c r="C182" s="215" t="s">
        <v>236</v>
      </c>
      <c r="D182" s="215" t="s">
        <v>151</v>
      </c>
      <c r="E182" s="216" t="s">
        <v>1745</v>
      </c>
      <c r="F182" s="217" t="s">
        <v>1746</v>
      </c>
      <c r="G182" s="218" t="s">
        <v>636</v>
      </c>
      <c r="H182" s="219">
        <v>1</v>
      </c>
      <c r="I182" s="220"/>
      <c r="J182" s="221">
        <f>ROUND(I182*H182,2)</f>
        <v>0</v>
      </c>
      <c r="K182" s="217" t="s">
        <v>1</v>
      </c>
      <c r="L182" s="41"/>
      <c r="M182" s="222" t="s">
        <v>1</v>
      </c>
      <c r="N182" s="223" t="s">
        <v>44</v>
      </c>
      <c r="O182" s="88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6" t="s">
        <v>156</v>
      </c>
      <c r="AT182" s="226" t="s">
        <v>151</v>
      </c>
      <c r="AU182" s="226" t="s">
        <v>89</v>
      </c>
      <c r="AY182" s="14" t="s">
        <v>149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4" t="s">
        <v>87</v>
      </c>
      <c r="BK182" s="227">
        <f>ROUND(I182*H182,2)</f>
        <v>0</v>
      </c>
      <c r="BL182" s="14" t="s">
        <v>156</v>
      </c>
      <c r="BM182" s="226" t="s">
        <v>439</v>
      </c>
    </row>
    <row r="183" s="2" customFormat="1">
      <c r="A183" s="35"/>
      <c r="B183" s="36"/>
      <c r="C183" s="37"/>
      <c r="D183" s="228" t="s">
        <v>157</v>
      </c>
      <c r="E183" s="37"/>
      <c r="F183" s="229" t="s">
        <v>1746</v>
      </c>
      <c r="G183" s="37"/>
      <c r="H183" s="37"/>
      <c r="I183" s="230"/>
      <c r="J183" s="37"/>
      <c r="K183" s="37"/>
      <c r="L183" s="41"/>
      <c r="M183" s="231"/>
      <c r="N183" s="232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157</v>
      </c>
      <c r="AU183" s="14" t="s">
        <v>89</v>
      </c>
    </row>
    <row r="184" s="2" customFormat="1" ht="16.5" customHeight="1">
      <c r="A184" s="35"/>
      <c r="B184" s="36"/>
      <c r="C184" s="215" t="s">
        <v>442</v>
      </c>
      <c r="D184" s="215" t="s">
        <v>151</v>
      </c>
      <c r="E184" s="216" t="s">
        <v>1747</v>
      </c>
      <c r="F184" s="217" t="s">
        <v>1748</v>
      </c>
      <c r="G184" s="218" t="s">
        <v>636</v>
      </c>
      <c r="H184" s="219">
        <v>1</v>
      </c>
      <c r="I184" s="220"/>
      <c r="J184" s="221">
        <f>ROUND(I184*H184,2)</f>
        <v>0</v>
      </c>
      <c r="K184" s="217" t="s">
        <v>1</v>
      </c>
      <c r="L184" s="41"/>
      <c r="M184" s="222" t="s">
        <v>1</v>
      </c>
      <c r="N184" s="223" t="s">
        <v>44</v>
      </c>
      <c r="O184" s="88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6" t="s">
        <v>156</v>
      </c>
      <c r="AT184" s="226" t="s">
        <v>151</v>
      </c>
      <c r="AU184" s="226" t="s">
        <v>89</v>
      </c>
      <c r="AY184" s="14" t="s">
        <v>149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4" t="s">
        <v>87</v>
      </c>
      <c r="BK184" s="227">
        <f>ROUND(I184*H184,2)</f>
        <v>0</v>
      </c>
      <c r="BL184" s="14" t="s">
        <v>156</v>
      </c>
      <c r="BM184" s="226" t="s">
        <v>445</v>
      </c>
    </row>
    <row r="185" s="2" customFormat="1">
      <c r="A185" s="35"/>
      <c r="B185" s="36"/>
      <c r="C185" s="37"/>
      <c r="D185" s="228" t="s">
        <v>157</v>
      </c>
      <c r="E185" s="37"/>
      <c r="F185" s="229" t="s">
        <v>1748</v>
      </c>
      <c r="G185" s="37"/>
      <c r="H185" s="37"/>
      <c r="I185" s="230"/>
      <c r="J185" s="37"/>
      <c r="K185" s="37"/>
      <c r="L185" s="41"/>
      <c r="M185" s="231"/>
      <c r="N185" s="232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157</v>
      </c>
      <c r="AU185" s="14" t="s">
        <v>89</v>
      </c>
    </row>
    <row r="186" s="2" customFormat="1" ht="16.5" customHeight="1">
      <c r="A186" s="35"/>
      <c r="B186" s="36"/>
      <c r="C186" s="215" t="s">
        <v>242</v>
      </c>
      <c r="D186" s="215" t="s">
        <v>151</v>
      </c>
      <c r="E186" s="216" t="s">
        <v>1749</v>
      </c>
      <c r="F186" s="217" t="s">
        <v>1555</v>
      </c>
      <c r="G186" s="218" t="s">
        <v>636</v>
      </c>
      <c r="H186" s="219">
        <v>1</v>
      </c>
      <c r="I186" s="220"/>
      <c r="J186" s="221">
        <f>ROUND(I186*H186,2)</f>
        <v>0</v>
      </c>
      <c r="K186" s="217" t="s">
        <v>1</v>
      </c>
      <c r="L186" s="41"/>
      <c r="M186" s="222" t="s">
        <v>1</v>
      </c>
      <c r="N186" s="223" t="s">
        <v>44</v>
      </c>
      <c r="O186" s="88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6" t="s">
        <v>156</v>
      </c>
      <c r="AT186" s="226" t="s">
        <v>151</v>
      </c>
      <c r="AU186" s="226" t="s">
        <v>89</v>
      </c>
      <c r="AY186" s="14" t="s">
        <v>149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4" t="s">
        <v>87</v>
      </c>
      <c r="BK186" s="227">
        <f>ROUND(I186*H186,2)</f>
        <v>0</v>
      </c>
      <c r="BL186" s="14" t="s">
        <v>156</v>
      </c>
      <c r="BM186" s="226" t="s">
        <v>450</v>
      </c>
    </row>
    <row r="187" s="2" customFormat="1">
      <c r="A187" s="35"/>
      <c r="B187" s="36"/>
      <c r="C187" s="37"/>
      <c r="D187" s="228" t="s">
        <v>157</v>
      </c>
      <c r="E187" s="37"/>
      <c r="F187" s="229" t="s">
        <v>1555</v>
      </c>
      <c r="G187" s="37"/>
      <c r="H187" s="37"/>
      <c r="I187" s="230"/>
      <c r="J187" s="37"/>
      <c r="K187" s="37"/>
      <c r="L187" s="41"/>
      <c r="M187" s="231"/>
      <c r="N187" s="232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157</v>
      </c>
      <c r="AU187" s="14" t="s">
        <v>89</v>
      </c>
    </row>
    <row r="188" s="12" customFormat="1" ht="22.8" customHeight="1">
      <c r="A188" s="12"/>
      <c r="B188" s="199"/>
      <c r="C188" s="200"/>
      <c r="D188" s="201" t="s">
        <v>78</v>
      </c>
      <c r="E188" s="213" t="s">
        <v>1587</v>
      </c>
      <c r="F188" s="213" t="s">
        <v>1750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SUM(P189:P206)</f>
        <v>0</v>
      </c>
      <c r="Q188" s="207"/>
      <c r="R188" s="208">
        <f>SUM(R189:R206)</f>
        <v>0</v>
      </c>
      <c r="S188" s="207"/>
      <c r="T188" s="209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87</v>
      </c>
      <c r="AT188" s="211" t="s">
        <v>78</v>
      </c>
      <c r="AU188" s="211" t="s">
        <v>87</v>
      </c>
      <c r="AY188" s="210" t="s">
        <v>149</v>
      </c>
      <c r="BK188" s="212">
        <f>SUM(BK189:BK206)</f>
        <v>0</v>
      </c>
    </row>
    <row r="189" s="2" customFormat="1" ht="16.5" customHeight="1">
      <c r="A189" s="35"/>
      <c r="B189" s="36"/>
      <c r="C189" s="215" t="s">
        <v>163</v>
      </c>
      <c r="D189" s="215" t="s">
        <v>151</v>
      </c>
      <c r="E189" s="216" t="s">
        <v>1751</v>
      </c>
      <c r="F189" s="217" t="s">
        <v>1752</v>
      </c>
      <c r="G189" s="218" t="s">
        <v>1501</v>
      </c>
      <c r="H189" s="219">
        <v>1</v>
      </c>
      <c r="I189" s="220"/>
      <c r="J189" s="221">
        <f>ROUND(I189*H189,2)</f>
        <v>0</v>
      </c>
      <c r="K189" s="217" t="s">
        <v>1</v>
      </c>
      <c r="L189" s="41"/>
      <c r="M189" s="222" t="s">
        <v>1</v>
      </c>
      <c r="N189" s="223" t="s">
        <v>44</v>
      </c>
      <c r="O189" s="88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6" t="s">
        <v>156</v>
      </c>
      <c r="AT189" s="226" t="s">
        <v>151</v>
      </c>
      <c r="AU189" s="226" t="s">
        <v>89</v>
      </c>
      <c r="AY189" s="14" t="s">
        <v>149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4" t="s">
        <v>87</v>
      </c>
      <c r="BK189" s="227">
        <f>ROUND(I189*H189,2)</f>
        <v>0</v>
      </c>
      <c r="BL189" s="14" t="s">
        <v>156</v>
      </c>
      <c r="BM189" s="226" t="s">
        <v>455</v>
      </c>
    </row>
    <row r="190" s="2" customFormat="1">
      <c r="A190" s="35"/>
      <c r="B190" s="36"/>
      <c r="C190" s="37"/>
      <c r="D190" s="228" t="s">
        <v>157</v>
      </c>
      <c r="E190" s="37"/>
      <c r="F190" s="229" t="s">
        <v>1752</v>
      </c>
      <c r="G190" s="37"/>
      <c r="H190" s="37"/>
      <c r="I190" s="230"/>
      <c r="J190" s="37"/>
      <c r="K190" s="37"/>
      <c r="L190" s="41"/>
      <c r="M190" s="231"/>
      <c r="N190" s="232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157</v>
      </c>
      <c r="AU190" s="14" t="s">
        <v>89</v>
      </c>
    </row>
    <row r="191" s="2" customFormat="1" ht="66.75" customHeight="1">
      <c r="A191" s="35"/>
      <c r="B191" s="36"/>
      <c r="C191" s="215" t="s">
        <v>169</v>
      </c>
      <c r="D191" s="215" t="s">
        <v>151</v>
      </c>
      <c r="E191" s="216" t="s">
        <v>1753</v>
      </c>
      <c r="F191" s="217" t="s">
        <v>1754</v>
      </c>
      <c r="G191" s="218" t="s">
        <v>1501</v>
      </c>
      <c r="H191" s="219">
        <v>1</v>
      </c>
      <c r="I191" s="220"/>
      <c r="J191" s="221">
        <f>ROUND(I191*H191,2)</f>
        <v>0</v>
      </c>
      <c r="K191" s="217" t="s">
        <v>1</v>
      </c>
      <c r="L191" s="41"/>
      <c r="M191" s="222" t="s">
        <v>1</v>
      </c>
      <c r="N191" s="223" t="s">
        <v>44</v>
      </c>
      <c r="O191" s="88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6" t="s">
        <v>156</v>
      </c>
      <c r="AT191" s="226" t="s">
        <v>151</v>
      </c>
      <c r="AU191" s="226" t="s">
        <v>89</v>
      </c>
      <c r="AY191" s="14" t="s">
        <v>149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4" t="s">
        <v>87</v>
      </c>
      <c r="BK191" s="227">
        <f>ROUND(I191*H191,2)</f>
        <v>0</v>
      </c>
      <c r="BL191" s="14" t="s">
        <v>156</v>
      </c>
      <c r="BM191" s="226" t="s">
        <v>460</v>
      </c>
    </row>
    <row r="192" s="2" customFormat="1">
      <c r="A192" s="35"/>
      <c r="B192" s="36"/>
      <c r="C192" s="37"/>
      <c r="D192" s="228" t="s">
        <v>157</v>
      </c>
      <c r="E192" s="37"/>
      <c r="F192" s="229" t="s">
        <v>1754</v>
      </c>
      <c r="G192" s="37"/>
      <c r="H192" s="37"/>
      <c r="I192" s="230"/>
      <c r="J192" s="37"/>
      <c r="K192" s="37"/>
      <c r="L192" s="41"/>
      <c r="M192" s="231"/>
      <c r="N192" s="232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157</v>
      </c>
      <c r="AU192" s="14" t="s">
        <v>89</v>
      </c>
    </row>
    <row r="193" s="2" customFormat="1" ht="16.5" customHeight="1">
      <c r="A193" s="35"/>
      <c r="B193" s="36"/>
      <c r="C193" s="215" t="s">
        <v>175</v>
      </c>
      <c r="D193" s="215" t="s">
        <v>151</v>
      </c>
      <c r="E193" s="216" t="s">
        <v>1755</v>
      </c>
      <c r="F193" s="217" t="s">
        <v>1756</v>
      </c>
      <c r="G193" s="218" t="s">
        <v>1501</v>
      </c>
      <c r="H193" s="219">
        <v>1</v>
      </c>
      <c r="I193" s="220"/>
      <c r="J193" s="221">
        <f>ROUND(I193*H193,2)</f>
        <v>0</v>
      </c>
      <c r="K193" s="217" t="s">
        <v>1</v>
      </c>
      <c r="L193" s="41"/>
      <c r="M193" s="222" t="s">
        <v>1</v>
      </c>
      <c r="N193" s="223" t="s">
        <v>44</v>
      </c>
      <c r="O193" s="88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6" t="s">
        <v>156</v>
      </c>
      <c r="AT193" s="226" t="s">
        <v>151</v>
      </c>
      <c r="AU193" s="226" t="s">
        <v>89</v>
      </c>
      <c r="AY193" s="14" t="s">
        <v>149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4" t="s">
        <v>87</v>
      </c>
      <c r="BK193" s="227">
        <f>ROUND(I193*H193,2)</f>
        <v>0</v>
      </c>
      <c r="BL193" s="14" t="s">
        <v>156</v>
      </c>
      <c r="BM193" s="226" t="s">
        <v>465</v>
      </c>
    </row>
    <row r="194" s="2" customFormat="1">
      <c r="A194" s="35"/>
      <c r="B194" s="36"/>
      <c r="C194" s="37"/>
      <c r="D194" s="228" t="s">
        <v>157</v>
      </c>
      <c r="E194" s="37"/>
      <c r="F194" s="229" t="s">
        <v>1756</v>
      </c>
      <c r="G194" s="37"/>
      <c r="H194" s="37"/>
      <c r="I194" s="230"/>
      <c r="J194" s="37"/>
      <c r="K194" s="37"/>
      <c r="L194" s="41"/>
      <c r="M194" s="231"/>
      <c r="N194" s="232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157</v>
      </c>
      <c r="AU194" s="14" t="s">
        <v>89</v>
      </c>
    </row>
    <row r="195" s="2" customFormat="1" ht="16.5" customHeight="1">
      <c r="A195" s="35"/>
      <c r="B195" s="36"/>
      <c r="C195" s="215" t="s">
        <v>257</v>
      </c>
      <c r="D195" s="215" t="s">
        <v>151</v>
      </c>
      <c r="E195" s="216" t="s">
        <v>1757</v>
      </c>
      <c r="F195" s="217" t="s">
        <v>1758</v>
      </c>
      <c r="G195" s="218" t="s">
        <v>1501</v>
      </c>
      <c r="H195" s="219">
        <v>1</v>
      </c>
      <c r="I195" s="220"/>
      <c r="J195" s="221">
        <f>ROUND(I195*H195,2)</f>
        <v>0</v>
      </c>
      <c r="K195" s="217" t="s">
        <v>1</v>
      </c>
      <c r="L195" s="41"/>
      <c r="M195" s="222" t="s">
        <v>1</v>
      </c>
      <c r="N195" s="223" t="s">
        <v>44</v>
      </c>
      <c r="O195" s="88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6" t="s">
        <v>156</v>
      </c>
      <c r="AT195" s="226" t="s">
        <v>151</v>
      </c>
      <c r="AU195" s="226" t="s">
        <v>89</v>
      </c>
      <c r="AY195" s="14" t="s">
        <v>149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4" t="s">
        <v>87</v>
      </c>
      <c r="BK195" s="227">
        <f>ROUND(I195*H195,2)</f>
        <v>0</v>
      </c>
      <c r="BL195" s="14" t="s">
        <v>156</v>
      </c>
      <c r="BM195" s="226" t="s">
        <v>469</v>
      </c>
    </row>
    <row r="196" s="2" customFormat="1">
      <c r="A196" s="35"/>
      <c r="B196" s="36"/>
      <c r="C196" s="37"/>
      <c r="D196" s="228" t="s">
        <v>157</v>
      </c>
      <c r="E196" s="37"/>
      <c r="F196" s="229" t="s">
        <v>1758</v>
      </c>
      <c r="G196" s="37"/>
      <c r="H196" s="37"/>
      <c r="I196" s="230"/>
      <c r="J196" s="37"/>
      <c r="K196" s="37"/>
      <c r="L196" s="41"/>
      <c r="M196" s="231"/>
      <c r="N196" s="232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157</v>
      </c>
      <c r="AU196" s="14" t="s">
        <v>89</v>
      </c>
    </row>
    <row r="197" s="2" customFormat="1" ht="16.5" customHeight="1">
      <c r="A197" s="35"/>
      <c r="B197" s="36"/>
      <c r="C197" s="215" t="s">
        <v>472</v>
      </c>
      <c r="D197" s="215" t="s">
        <v>151</v>
      </c>
      <c r="E197" s="216" t="s">
        <v>1759</v>
      </c>
      <c r="F197" s="217" t="s">
        <v>1760</v>
      </c>
      <c r="G197" s="218" t="s">
        <v>1501</v>
      </c>
      <c r="H197" s="219">
        <v>1</v>
      </c>
      <c r="I197" s="220"/>
      <c r="J197" s="221">
        <f>ROUND(I197*H197,2)</f>
        <v>0</v>
      </c>
      <c r="K197" s="217" t="s">
        <v>1</v>
      </c>
      <c r="L197" s="41"/>
      <c r="M197" s="222" t="s">
        <v>1</v>
      </c>
      <c r="N197" s="223" t="s">
        <v>44</v>
      </c>
      <c r="O197" s="88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6" t="s">
        <v>156</v>
      </c>
      <c r="AT197" s="226" t="s">
        <v>151</v>
      </c>
      <c r="AU197" s="226" t="s">
        <v>89</v>
      </c>
      <c r="AY197" s="14" t="s">
        <v>149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4" t="s">
        <v>87</v>
      </c>
      <c r="BK197" s="227">
        <f>ROUND(I197*H197,2)</f>
        <v>0</v>
      </c>
      <c r="BL197" s="14" t="s">
        <v>156</v>
      </c>
      <c r="BM197" s="226" t="s">
        <v>475</v>
      </c>
    </row>
    <row r="198" s="2" customFormat="1">
      <c r="A198" s="35"/>
      <c r="B198" s="36"/>
      <c r="C198" s="37"/>
      <c r="D198" s="228" t="s">
        <v>157</v>
      </c>
      <c r="E198" s="37"/>
      <c r="F198" s="229" t="s">
        <v>1760</v>
      </c>
      <c r="G198" s="37"/>
      <c r="H198" s="37"/>
      <c r="I198" s="230"/>
      <c r="J198" s="37"/>
      <c r="K198" s="37"/>
      <c r="L198" s="41"/>
      <c r="M198" s="231"/>
      <c r="N198" s="232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157</v>
      </c>
      <c r="AU198" s="14" t="s">
        <v>89</v>
      </c>
    </row>
    <row r="199" s="2" customFormat="1" ht="16.5" customHeight="1">
      <c r="A199" s="35"/>
      <c r="B199" s="36"/>
      <c r="C199" s="215" t="s">
        <v>265</v>
      </c>
      <c r="D199" s="215" t="s">
        <v>151</v>
      </c>
      <c r="E199" s="216" t="s">
        <v>1761</v>
      </c>
      <c r="F199" s="217" t="s">
        <v>1762</v>
      </c>
      <c r="G199" s="218" t="s">
        <v>264</v>
      </c>
      <c r="H199" s="219">
        <v>20</v>
      </c>
      <c r="I199" s="220"/>
      <c r="J199" s="221">
        <f>ROUND(I199*H199,2)</f>
        <v>0</v>
      </c>
      <c r="K199" s="217" t="s">
        <v>1</v>
      </c>
      <c r="L199" s="41"/>
      <c r="M199" s="222" t="s">
        <v>1</v>
      </c>
      <c r="N199" s="223" t="s">
        <v>44</v>
      </c>
      <c r="O199" s="88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6" t="s">
        <v>156</v>
      </c>
      <c r="AT199" s="226" t="s">
        <v>151</v>
      </c>
      <c r="AU199" s="226" t="s">
        <v>89</v>
      </c>
      <c r="AY199" s="14" t="s">
        <v>149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4" t="s">
        <v>87</v>
      </c>
      <c r="BK199" s="227">
        <f>ROUND(I199*H199,2)</f>
        <v>0</v>
      </c>
      <c r="BL199" s="14" t="s">
        <v>156</v>
      </c>
      <c r="BM199" s="226" t="s">
        <v>480</v>
      </c>
    </row>
    <row r="200" s="2" customFormat="1">
      <c r="A200" s="35"/>
      <c r="B200" s="36"/>
      <c r="C200" s="37"/>
      <c r="D200" s="228" t="s">
        <v>157</v>
      </c>
      <c r="E200" s="37"/>
      <c r="F200" s="229" t="s">
        <v>1762</v>
      </c>
      <c r="G200" s="37"/>
      <c r="H200" s="37"/>
      <c r="I200" s="230"/>
      <c r="J200" s="37"/>
      <c r="K200" s="37"/>
      <c r="L200" s="41"/>
      <c r="M200" s="231"/>
      <c r="N200" s="232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157</v>
      </c>
      <c r="AU200" s="14" t="s">
        <v>89</v>
      </c>
    </row>
    <row r="201" s="2" customFormat="1" ht="16.5" customHeight="1">
      <c r="A201" s="35"/>
      <c r="B201" s="36"/>
      <c r="C201" s="215" t="s">
        <v>483</v>
      </c>
      <c r="D201" s="215" t="s">
        <v>151</v>
      </c>
      <c r="E201" s="216" t="s">
        <v>1763</v>
      </c>
      <c r="F201" s="217" t="s">
        <v>1710</v>
      </c>
      <c r="G201" s="218" t="s">
        <v>264</v>
      </c>
      <c r="H201" s="219">
        <v>20</v>
      </c>
      <c r="I201" s="220"/>
      <c r="J201" s="221">
        <f>ROUND(I201*H201,2)</f>
        <v>0</v>
      </c>
      <c r="K201" s="217" t="s">
        <v>1</v>
      </c>
      <c r="L201" s="41"/>
      <c r="M201" s="222" t="s">
        <v>1</v>
      </c>
      <c r="N201" s="223" t="s">
        <v>44</v>
      </c>
      <c r="O201" s="88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6" t="s">
        <v>156</v>
      </c>
      <c r="AT201" s="226" t="s">
        <v>151</v>
      </c>
      <c r="AU201" s="226" t="s">
        <v>89</v>
      </c>
      <c r="AY201" s="14" t="s">
        <v>149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4" t="s">
        <v>87</v>
      </c>
      <c r="BK201" s="227">
        <f>ROUND(I201*H201,2)</f>
        <v>0</v>
      </c>
      <c r="BL201" s="14" t="s">
        <v>156</v>
      </c>
      <c r="BM201" s="226" t="s">
        <v>486</v>
      </c>
    </row>
    <row r="202" s="2" customFormat="1">
      <c r="A202" s="35"/>
      <c r="B202" s="36"/>
      <c r="C202" s="37"/>
      <c r="D202" s="228" t="s">
        <v>157</v>
      </c>
      <c r="E202" s="37"/>
      <c r="F202" s="229" t="s">
        <v>1710</v>
      </c>
      <c r="G202" s="37"/>
      <c r="H202" s="37"/>
      <c r="I202" s="230"/>
      <c r="J202" s="37"/>
      <c r="K202" s="37"/>
      <c r="L202" s="41"/>
      <c r="M202" s="231"/>
      <c r="N202" s="232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157</v>
      </c>
      <c r="AU202" s="14" t="s">
        <v>89</v>
      </c>
    </row>
    <row r="203" s="2" customFormat="1" ht="16.5" customHeight="1">
      <c r="A203" s="35"/>
      <c r="B203" s="36"/>
      <c r="C203" s="215" t="s">
        <v>273</v>
      </c>
      <c r="D203" s="215" t="s">
        <v>151</v>
      </c>
      <c r="E203" s="216" t="s">
        <v>1764</v>
      </c>
      <c r="F203" s="217" t="s">
        <v>1765</v>
      </c>
      <c r="G203" s="218" t="s">
        <v>636</v>
      </c>
      <c r="H203" s="219">
        <v>1</v>
      </c>
      <c r="I203" s="220"/>
      <c r="J203" s="221">
        <f>ROUND(I203*H203,2)</f>
        <v>0</v>
      </c>
      <c r="K203" s="217" t="s">
        <v>1</v>
      </c>
      <c r="L203" s="41"/>
      <c r="M203" s="222" t="s">
        <v>1</v>
      </c>
      <c r="N203" s="223" t="s">
        <v>44</v>
      </c>
      <c r="O203" s="88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6" t="s">
        <v>156</v>
      </c>
      <c r="AT203" s="226" t="s">
        <v>151</v>
      </c>
      <c r="AU203" s="226" t="s">
        <v>89</v>
      </c>
      <c r="AY203" s="14" t="s">
        <v>149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4" t="s">
        <v>87</v>
      </c>
      <c r="BK203" s="227">
        <f>ROUND(I203*H203,2)</f>
        <v>0</v>
      </c>
      <c r="BL203" s="14" t="s">
        <v>156</v>
      </c>
      <c r="BM203" s="226" t="s">
        <v>492</v>
      </c>
    </row>
    <row r="204" s="2" customFormat="1">
      <c r="A204" s="35"/>
      <c r="B204" s="36"/>
      <c r="C204" s="37"/>
      <c r="D204" s="228" t="s">
        <v>157</v>
      </c>
      <c r="E204" s="37"/>
      <c r="F204" s="229" t="s">
        <v>1765</v>
      </c>
      <c r="G204" s="37"/>
      <c r="H204" s="37"/>
      <c r="I204" s="230"/>
      <c r="J204" s="37"/>
      <c r="K204" s="37"/>
      <c r="L204" s="41"/>
      <c r="M204" s="231"/>
      <c r="N204" s="232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157</v>
      </c>
      <c r="AU204" s="14" t="s">
        <v>89</v>
      </c>
    </row>
    <row r="205" s="2" customFormat="1" ht="16.5" customHeight="1">
      <c r="A205" s="35"/>
      <c r="B205" s="36"/>
      <c r="C205" s="215" t="s">
        <v>495</v>
      </c>
      <c r="D205" s="215" t="s">
        <v>151</v>
      </c>
      <c r="E205" s="216" t="s">
        <v>1766</v>
      </c>
      <c r="F205" s="217" t="s">
        <v>1555</v>
      </c>
      <c r="G205" s="218" t="s">
        <v>636</v>
      </c>
      <c r="H205" s="219">
        <v>1</v>
      </c>
      <c r="I205" s="220"/>
      <c r="J205" s="221">
        <f>ROUND(I205*H205,2)</f>
        <v>0</v>
      </c>
      <c r="K205" s="217" t="s">
        <v>1</v>
      </c>
      <c r="L205" s="41"/>
      <c r="M205" s="222" t="s">
        <v>1</v>
      </c>
      <c r="N205" s="223" t="s">
        <v>44</v>
      </c>
      <c r="O205" s="88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6" t="s">
        <v>156</v>
      </c>
      <c r="AT205" s="226" t="s">
        <v>151</v>
      </c>
      <c r="AU205" s="226" t="s">
        <v>89</v>
      </c>
      <c r="AY205" s="14" t="s">
        <v>149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4" t="s">
        <v>87</v>
      </c>
      <c r="BK205" s="227">
        <f>ROUND(I205*H205,2)</f>
        <v>0</v>
      </c>
      <c r="BL205" s="14" t="s">
        <v>156</v>
      </c>
      <c r="BM205" s="226" t="s">
        <v>498</v>
      </c>
    </row>
    <row r="206" s="2" customFormat="1">
      <c r="A206" s="35"/>
      <c r="B206" s="36"/>
      <c r="C206" s="37"/>
      <c r="D206" s="228" t="s">
        <v>157</v>
      </c>
      <c r="E206" s="37"/>
      <c r="F206" s="229" t="s">
        <v>1555</v>
      </c>
      <c r="G206" s="37"/>
      <c r="H206" s="37"/>
      <c r="I206" s="230"/>
      <c r="J206" s="37"/>
      <c r="K206" s="37"/>
      <c r="L206" s="41"/>
      <c r="M206" s="231"/>
      <c r="N206" s="232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157</v>
      </c>
      <c r="AU206" s="14" t="s">
        <v>89</v>
      </c>
    </row>
    <row r="207" s="12" customFormat="1" ht="22.8" customHeight="1">
      <c r="A207" s="12"/>
      <c r="B207" s="199"/>
      <c r="C207" s="200"/>
      <c r="D207" s="201" t="s">
        <v>78</v>
      </c>
      <c r="E207" s="213" t="s">
        <v>1607</v>
      </c>
      <c r="F207" s="213" t="s">
        <v>1409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SUM(P208:P215)</f>
        <v>0</v>
      </c>
      <c r="Q207" s="207"/>
      <c r="R207" s="208">
        <f>SUM(R208:R215)</f>
        <v>0</v>
      </c>
      <c r="S207" s="207"/>
      <c r="T207" s="209">
        <f>SUM(T208:T215)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87</v>
      </c>
      <c r="AT207" s="211" t="s">
        <v>78</v>
      </c>
      <c r="AU207" s="211" t="s">
        <v>87</v>
      </c>
      <c r="AY207" s="210" t="s">
        <v>149</v>
      </c>
      <c r="BK207" s="212">
        <f>SUM(BK208:BK215)</f>
        <v>0</v>
      </c>
    </row>
    <row r="208" s="2" customFormat="1" ht="16.5" customHeight="1">
      <c r="A208" s="35"/>
      <c r="B208" s="36"/>
      <c r="C208" s="215" t="s">
        <v>281</v>
      </c>
      <c r="D208" s="215" t="s">
        <v>151</v>
      </c>
      <c r="E208" s="216" t="s">
        <v>1767</v>
      </c>
      <c r="F208" s="217" t="s">
        <v>1659</v>
      </c>
      <c r="G208" s="218" t="s">
        <v>636</v>
      </c>
      <c r="H208" s="219">
        <v>1</v>
      </c>
      <c r="I208" s="220"/>
      <c r="J208" s="221">
        <f>ROUND(I208*H208,2)</f>
        <v>0</v>
      </c>
      <c r="K208" s="217" t="s">
        <v>1</v>
      </c>
      <c r="L208" s="41"/>
      <c r="M208" s="222" t="s">
        <v>1</v>
      </c>
      <c r="N208" s="223" t="s">
        <v>44</v>
      </c>
      <c r="O208" s="88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6" t="s">
        <v>156</v>
      </c>
      <c r="AT208" s="226" t="s">
        <v>151</v>
      </c>
      <c r="AU208" s="226" t="s">
        <v>89</v>
      </c>
      <c r="AY208" s="14" t="s">
        <v>149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4" t="s">
        <v>87</v>
      </c>
      <c r="BK208" s="227">
        <f>ROUND(I208*H208,2)</f>
        <v>0</v>
      </c>
      <c r="BL208" s="14" t="s">
        <v>156</v>
      </c>
      <c r="BM208" s="226" t="s">
        <v>503</v>
      </c>
    </row>
    <row r="209" s="2" customFormat="1">
      <c r="A209" s="35"/>
      <c r="B209" s="36"/>
      <c r="C209" s="37"/>
      <c r="D209" s="228" t="s">
        <v>157</v>
      </c>
      <c r="E209" s="37"/>
      <c r="F209" s="229" t="s">
        <v>1659</v>
      </c>
      <c r="G209" s="37"/>
      <c r="H209" s="37"/>
      <c r="I209" s="230"/>
      <c r="J209" s="37"/>
      <c r="K209" s="37"/>
      <c r="L209" s="41"/>
      <c r="M209" s="231"/>
      <c r="N209" s="232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157</v>
      </c>
      <c r="AU209" s="14" t="s">
        <v>89</v>
      </c>
    </row>
    <row r="210" s="2" customFormat="1" ht="16.5" customHeight="1">
      <c r="A210" s="35"/>
      <c r="B210" s="36"/>
      <c r="C210" s="215" t="s">
        <v>506</v>
      </c>
      <c r="D210" s="215" t="s">
        <v>151</v>
      </c>
      <c r="E210" s="216" t="s">
        <v>1768</v>
      </c>
      <c r="F210" s="217" t="s">
        <v>1661</v>
      </c>
      <c r="G210" s="218" t="s">
        <v>636</v>
      </c>
      <c r="H210" s="219">
        <v>1</v>
      </c>
      <c r="I210" s="220"/>
      <c r="J210" s="221">
        <f>ROUND(I210*H210,2)</f>
        <v>0</v>
      </c>
      <c r="K210" s="217" t="s">
        <v>1</v>
      </c>
      <c r="L210" s="41"/>
      <c r="M210" s="222" t="s">
        <v>1</v>
      </c>
      <c r="N210" s="223" t="s">
        <v>44</v>
      </c>
      <c r="O210" s="88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6" t="s">
        <v>156</v>
      </c>
      <c r="AT210" s="226" t="s">
        <v>151</v>
      </c>
      <c r="AU210" s="226" t="s">
        <v>89</v>
      </c>
      <c r="AY210" s="14" t="s">
        <v>149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4" t="s">
        <v>87</v>
      </c>
      <c r="BK210" s="227">
        <f>ROUND(I210*H210,2)</f>
        <v>0</v>
      </c>
      <c r="BL210" s="14" t="s">
        <v>156</v>
      </c>
      <c r="BM210" s="226" t="s">
        <v>509</v>
      </c>
    </row>
    <row r="211" s="2" customFormat="1">
      <c r="A211" s="35"/>
      <c r="B211" s="36"/>
      <c r="C211" s="37"/>
      <c r="D211" s="228" t="s">
        <v>157</v>
      </c>
      <c r="E211" s="37"/>
      <c r="F211" s="229" t="s">
        <v>1661</v>
      </c>
      <c r="G211" s="37"/>
      <c r="H211" s="37"/>
      <c r="I211" s="230"/>
      <c r="J211" s="37"/>
      <c r="K211" s="37"/>
      <c r="L211" s="41"/>
      <c r="M211" s="231"/>
      <c r="N211" s="232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157</v>
      </c>
      <c r="AU211" s="14" t="s">
        <v>89</v>
      </c>
    </row>
    <row r="212" s="2" customFormat="1" ht="16.5" customHeight="1">
      <c r="A212" s="35"/>
      <c r="B212" s="36"/>
      <c r="C212" s="215" t="s">
        <v>285</v>
      </c>
      <c r="D212" s="215" t="s">
        <v>151</v>
      </c>
      <c r="E212" s="216" t="s">
        <v>1769</v>
      </c>
      <c r="F212" s="217" t="s">
        <v>1663</v>
      </c>
      <c r="G212" s="218" t="s">
        <v>636</v>
      </c>
      <c r="H212" s="219">
        <v>1</v>
      </c>
      <c r="I212" s="220"/>
      <c r="J212" s="221">
        <f>ROUND(I212*H212,2)</f>
        <v>0</v>
      </c>
      <c r="K212" s="217" t="s">
        <v>1</v>
      </c>
      <c r="L212" s="41"/>
      <c r="M212" s="222" t="s">
        <v>1</v>
      </c>
      <c r="N212" s="223" t="s">
        <v>44</v>
      </c>
      <c r="O212" s="88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6" t="s">
        <v>156</v>
      </c>
      <c r="AT212" s="226" t="s">
        <v>151</v>
      </c>
      <c r="AU212" s="226" t="s">
        <v>89</v>
      </c>
      <c r="AY212" s="14" t="s">
        <v>149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4" t="s">
        <v>87</v>
      </c>
      <c r="BK212" s="227">
        <f>ROUND(I212*H212,2)</f>
        <v>0</v>
      </c>
      <c r="BL212" s="14" t="s">
        <v>156</v>
      </c>
      <c r="BM212" s="226" t="s">
        <v>514</v>
      </c>
    </row>
    <row r="213" s="2" customFormat="1">
      <c r="A213" s="35"/>
      <c r="B213" s="36"/>
      <c r="C213" s="37"/>
      <c r="D213" s="228" t="s">
        <v>157</v>
      </c>
      <c r="E213" s="37"/>
      <c r="F213" s="229" t="s">
        <v>1663</v>
      </c>
      <c r="G213" s="37"/>
      <c r="H213" s="37"/>
      <c r="I213" s="230"/>
      <c r="J213" s="37"/>
      <c r="K213" s="37"/>
      <c r="L213" s="41"/>
      <c r="M213" s="231"/>
      <c r="N213" s="232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157</v>
      </c>
      <c r="AU213" s="14" t="s">
        <v>89</v>
      </c>
    </row>
    <row r="214" s="2" customFormat="1" ht="16.5" customHeight="1">
      <c r="A214" s="35"/>
      <c r="B214" s="36"/>
      <c r="C214" s="215" t="s">
        <v>517</v>
      </c>
      <c r="D214" s="215" t="s">
        <v>151</v>
      </c>
      <c r="E214" s="216" t="s">
        <v>1770</v>
      </c>
      <c r="F214" s="217" t="s">
        <v>1771</v>
      </c>
      <c r="G214" s="218" t="s">
        <v>636</v>
      </c>
      <c r="H214" s="219">
        <v>1</v>
      </c>
      <c r="I214" s="220"/>
      <c r="J214" s="221">
        <f>ROUND(I214*H214,2)</f>
        <v>0</v>
      </c>
      <c r="K214" s="217" t="s">
        <v>1</v>
      </c>
      <c r="L214" s="41"/>
      <c r="M214" s="222" t="s">
        <v>1</v>
      </c>
      <c r="N214" s="223" t="s">
        <v>44</v>
      </c>
      <c r="O214" s="88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6" t="s">
        <v>156</v>
      </c>
      <c r="AT214" s="226" t="s">
        <v>151</v>
      </c>
      <c r="AU214" s="226" t="s">
        <v>89</v>
      </c>
      <c r="AY214" s="14" t="s">
        <v>149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4" t="s">
        <v>87</v>
      </c>
      <c r="BK214" s="227">
        <f>ROUND(I214*H214,2)</f>
        <v>0</v>
      </c>
      <c r="BL214" s="14" t="s">
        <v>156</v>
      </c>
      <c r="BM214" s="226" t="s">
        <v>518</v>
      </c>
    </row>
    <row r="215" s="2" customFormat="1">
      <c r="A215" s="35"/>
      <c r="B215" s="36"/>
      <c r="C215" s="37"/>
      <c r="D215" s="228" t="s">
        <v>157</v>
      </c>
      <c r="E215" s="37"/>
      <c r="F215" s="229" t="s">
        <v>1771</v>
      </c>
      <c r="G215" s="37"/>
      <c r="H215" s="37"/>
      <c r="I215" s="230"/>
      <c r="J215" s="37"/>
      <c r="K215" s="37"/>
      <c r="L215" s="41"/>
      <c r="M215" s="236"/>
      <c r="N215" s="237"/>
      <c r="O215" s="238"/>
      <c r="P215" s="238"/>
      <c r="Q215" s="238"/>
      <c r="R215" s="238"/>
      <c r="S215" s="238"/>
      <c r="T215" s="23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157</v>
      </c>
      <c r="AU215" s="14" t="s">
        <v>89</v>
      </c>
    </row>
    <row r="216" s="2" customFormat="1" ht="6.96" customHeight="1">
      <c r="A216" s="35"/>
      <c r="B216" s="63"/>
      <c r="C216" s="64"/>
      <c r="D216" s="64"/>
      <c r="E216" s="64"/>
      <c r="F216" s="64"/>
      <c r="G216" s="64"/>
      <c r="H216" s="64"/>
      <c r="I216" s="64"/>
      <c r="J216" s="64"/>
      <c r="K216" s="64"/>
      <c r="L216" s="41"/>
      <c r="M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</row>
  </sheetData>
  <sheetProtection sheet="1" autoFilter="0" formatColumns="0" formatRows="0" objects="1" scenarios="1" spinCount="100000" saltValue="tfmXWsmpEyjy1UCAPKXwGV6WL6lhPYy8YBqvVfHPZTtRTzlgAk9mq4vD44lNRS2IC2/6zmB9d+hMzBZAjVCzEQ==" hashValue="9+unTJCq2/1DODOvpoUel9i+D4uXCy5Tv37MYVe4blFPf43WCnLhwioZaZYjd/yEJn8JBerwtuBSqKPm9IdPxg==" algorithmName="SHA-512" password="DDF9"/>
  <autoFilter ref="C121:K21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89</v>
      </c>
    </row>
    <row r="4" s="1" customFormat="1" ht="24.96" customHeight="1">
      <c r="B4" s="17"/>
      <c r="D4" s="135" t="s">
        <v>114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CNC centrum a Svářečská škola v SOU NOvé Strašecí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1772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2. 3. 2022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31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32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35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23.25" customHeight="1">
      <c r="A27" s="142"/>
      <c r="B27" s="143"/>
      <c r="C27" s="142"/>
      <c r="D27" s="142"/>
      <c r="E27" s="144" t="s">
        <v>38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39</v>
      </c>
      <c r="E30" s="35"/>
      <c r="F30" s="35"/>
      <c r="G30" s="35"/>
      <c r="H30" s="35"/>
      <c r="I30" s="35"/>
      <c r="J30" s="148">
        <f>ROUND(J129,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41</v>
      </c>
      <c r="G32" s="35"/>
      <c r="H32" s="35"/>
      <c r="I32" s="149" t="s">
        <v>40</v>
      </c>
      <c r="J32" s="149" t="s">
        <v>42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43</v>
      </c>
      <c r="E33" s="137" t="s">
        <v>44</v>
      </c>
      <c r="F33" s="151">
        <f>ROUND((SUM(BE129:BE271)),  2)</f>
        <v>0</v>
      </c>
      <c r="G33" s="35"/>
      <c r="H33" s="35"/>
      <c r="I33" s="152">
        <v>0.20999999999999999</v>
      </c>
      <c r="J33" s="151">
        <f>ROUND(((SUM(BE129:BE271))*I33),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45</v>
      </c>
      <c r="F34" s="151">
        <f>ROUND((SUM(BF129:BF271)),  2)</f>
        <v>0</v>
      </c>
      <c r="G34" s="35"/>
      <c r="H34" s="35"/>
      <c r="I34" s="152">
        <v>0.12</v>
      </c>
      <c r="J34" s="151">
        <f>ROUND(((SUM(BF129:BF271))*I34),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46</v>
      </c>
      <c r="F35" s="151">
        <f>ROUND((SUM(BG129:BG271)),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47</v>
      </c>
      <c r="F36" s="151">
        <f>ROUND((SUM(BH129:BH271)),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48</v>
      </c>
      <c r="F37" s="151">
        <f>ROUND((SUM(BI129:BI271)),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49</v>
      </c>
      <c r="E39" s="155"/>
      <c r="F39" s="155"/>
      <c r="G39" s="156" t="s">
        <v>50</v>
      </c>
      <c r="H39" s="157" t="s">
        <v>51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CNC centrum a Svářečská škola v SOU NOvé Strašecí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06 - Vytápění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Sportovní 1135</v>
      </c>
      <c r="G89" s="37"/>
      <c r="H89" s="37"/>
      <c r="I89" s="29" t="s">
        <v>22</v>
      </c>
      <c r="J89" s="76" t="str">
        <f>IF(J12="","",J12)</f>
        <v>2. 3. 2022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54.4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>Studio PHX s.r.o.Ondříčkova 384/33, Praha 3 Žižkov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 xml:space="preserve">Ing. Jan Brožek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118</v>
      </c>
      <c r="D94" s="173"/>
      <c r="E94" s="173"/>
      <c r="F94" s="173"/>
      <c r="G94" s="173"/>
      <c r="H94" s="173"/>
      <c r="I94" s="173"/>
      <c r="J94" s="174" t="s">
        <v>119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120</v>
      </c>
      <c r="D96" s="37"/>
      <c r="E96" s="37"/>
      <c r="F96" s="37"/>
      <c r="G96" s="37"/>
      <c r="H96" s="37"/>
      <c r="I96" s="37"/>
      <c r="J96" s="107">
        <f>J129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76"/>
      <c r="C97" s="177"/>
      <c r="D97" s="178" t="s">
        <v>1773</v>
      </c>
      <c r="E97" s="179"/>
      <c r="F97" s="179"/>
      <c r="G97" s="179"/>
      <c r="H97" s="179"/>
      <c r="I97" s="179"/>
      <c r="J97" s="180">
        <f>J130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1774</v>
      </c>
      <c r="E98" s="185"/>
      <c r="F98" s="185"/>
      <c r="G98" s="185"/>
      <c r="H98" s="185"/>
      <c r="I98" s="185"/>
      <c r="J98" s="186">
        <f>J141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6"/>
      <c r="C99" s="177"/>
      <c r="D99" s="178" t="s">
        <v>1775</v>
      </c>
      <c r="E99" s="179"/>
      <c r="F99" s="179"/>
      <c r="G99" s="179"/>
      <c r="H99" s="179"/>
      <c r="I99" s="179"/>
      <c r="J99" s="180">
        <f>J158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1776</v>
      </c>
      <c r="E100" s="179"/>
      <c r="F100" s="179"/>
      <c r="G100" s="179"/>
      <c r="H100" s="179"/>
      <c r="I100" s="179"/>
      <c r="J100" s="180">
        <f>J181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2"/>
      <c r="C101" s="183"/>
      <c r="D101" s="184" t="s">
        <v>1774</v>
      </c>
      <c r="E101" s="185"/>
      <c r="F101" s="185"/>
      <c r="G101" s="185"/>
      <c r="H101" s="185"/>
      <c r="I101" s="185"/>
      <c r="J101" s="186">
        <f>J198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1777</v>
      </c>
      <c r="E102" s="185"/>
      <c r="F102" s="185"/>
      <c r="G102" s="185"/>
      <c r="H102" s="185"/>
      <c r="I102" s="185"/>
      <c r="J102" s="186">
        <f>J207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1778</v>
      </c>
      <c r="E103" s="185"/>
      <c r="F103" s="185"/>
      <c r="G103" s="185"/>
      <c r="H103" s="185"/>
      <c r="I103" s="185"/>
      <c r="J103" s="186">
        <f>J220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1779</v>
      </c>
      <c r="E104" s="185"/>
      <c r="F104" s="185"/>
      <c r="G104" s="185"/>
      <c r="H104" s="185"/>
      <c r="I104" s="185"/>
      <c r="J104" s="186">
        <f>J233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1780</v>
      </c>
      <c r="E105" s="185"/>
      <c r="F105" s="185"/>
      <c r="G105" s="185"/>
      <c r="H105" s="185"/>
      <c r="I105" s="185"/>
      <c r="J105" s="186">
        <f>J242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6"/>
      <c r="C106" s="177"/>
      <c r="D106" s="178" t="s">
        <v>126</v>
      </c>
      <c r="E106" s="179"/>
      <c r="F106" s="179"/>
      <c r="G106" s="179"/>
      <c r="H106" s="179"/>
      <c r="I106" s="179"/>
      <c r="J106" s="180">
        <f>J263</f>
        <v>0</v>
      </c>
      <c r="K106" s="177"/>
      <c r="L106" s="18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2"/>
      <c r="C107" s="183"/>
      <c r="D107" s="184" t="s">
        <v>336</v>
      </c>
      <c r="E107" s="185"/>
      <c r="F107" s="185"/>
      <c r="G107" s="185"/>
      <c r="H107" s="185"/>
      <c r="I107" s="185"/>
      <c r="J107" s="186">
        <f>J264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6"/>
      <c r="C108" s="177"/>
      <c r="D108" s="178" t="s">
        <v>1781</v>
      </c>
      <c r="E108" s="179"/>
      <c r="F108" s="179"/>
      <c r="G108" s="179"/>
      <c r="H108" s="179"/>
      <c r="I108" s="179"/>
      <c r="J108" s="180">
        <f>J267</f>
        <v>0</v>
      </c>
      <c r="K108" s="177"/>
      <c r="L108" s="18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2"/>
      <c r="C109" s="183"/>
      <c r="D109" s="184" t="s">
        <v>1782</v>
      </c>
      <c r="E109" s="185"/>
      <c r="F109" s="185"/>
      <c r="G109" s="185"/>
      <c r="H109" s="185"/>
      <c r="I109" s="185"/>
      <c r="J109" s="186">
        <f>J268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134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171" t="str">
        <f>E7</f>
        <v>CNC centrum a Svářečská škola v SOU NOvé Strašecí</v>
      </c>
      <c r="F119" s="29"/>
      <c r="G119" s="29"/>
      <c r="H119" s="29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115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3" t="str">
        <f>E9</f>
        <v>06 - Vytápění</v>
      </c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20</v>
      </c>
      <c r="D123" s="37"/>
      <c r="E123" s="37"/>
      <c r="F123" s="24" t="str">
        <f>F12</f>
        <v>Sportovní 1135</v>
      </c>
      <c r="G123" s="37"/>
      <c r="H123" s="37"/>
      <c r="I123" s="29" t="s">
        <v>22</v>
      </c>
      <c r="J123" s="76" t="str">
        <f>IF(J12="","",J12)</f>
        <v>2. 3. 2022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54.45" customHeight="1">
      <c r="A125" s="35"/>
      <c r="B125" s="36"/>
      <c r="C125" s="29" t="s">
        <v>24</v>
      </c>
      <c r="D125" s="37"/>
      <c r="E125" s="37"/>
      <c r="F125" s="24" t="str">
        <f>E15</f>
        <v xml:space="preserve"> </v>
      </c>
      <c r="G125" s="37"/>
      <c r="H125" s="37"/>
      <c r="I125" s="29" t="s">
        <v>30</v>
      </c>
      <c r="J125" s="33" t="str">
        <f>E21</f>
        <v>Studio PHX s.r.o.Ondříčkova 384/33, Praha 3 Žižkov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28</v>
      </c>
      <c r="D126" s="37"/>
      <c r="E126" s="37"/>
      <c r="F126" s="24" t="str">
        <f>IF(E18="","",E18)</f>
        <v>Vyplň údaj</v>
      </c>
      <c r="G126" s="37"/>
      <c r="H126" s="37"/>
      <c r="I126" s="29" t="s">
        <v>34</v>
      </c>
      <c r="J126" s="33" t="str">
        <f>E24</f>
        <v xml:space="preserve">Ing. Jan Brožek 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188"/>
      <c r="B128" s="189"/>
      <c r="C128" s="190" t="s">
        <v>135</v>
      </c>
      <c r="D128" s="191" t="s">
        <v>64</v>
      </c>
      <c r="E128" s="191" t="s">
        <v>60</v>
      </c>
      <c r="F128" s="191" t="s">
        <v>61</v>
      </c>
      <c r="G128" s="191" t="s">
        <v>136</v>
      </c>
      <c r="H128" s="191" t="s">
        <v>137</v>
      </c>
      <c r="I128" s="191" t="s">
        <v>138</v>
      </c>
      <c r="J128" s="191" t="s">
        <v>119</v>
      </c>
      <c r="K128" s="192" t="s">
        <v>139</v>
      </c>
      <c r="L128" s="193"/>
      <c r="M128" s="97" t="s">
        <v>1</v>
      </c>
      <c r="N128" s="98" t="s">
        <v>43</v>
      </c>
      <c r="O128" s="98" t="s">
        <v>140</v>
      </c>
      <c r="P128" s="98" t="s">
        <v>141</v>
      </c>
      <c r="Q128" s="98" t="s">
        <v>142</v>
      </c>
      <c r="R128" s="98" t="s">
        <v>143</v>
      </c>
      <c r="S128" s="98" t="s">
        <v>144</v>
      </c>
      <c r="T128" s="99" t="s">
        <v>145</v>
      </c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</row>
    <row r="129" s="2" customFormat="1" ht="22.8" customHeight="1">
      <c r="A129" s="35"/>
      <c r="B129" s="36"/>
      <c r="C129" s="104" t="s">
        <v>146</v>
      </c>
      <c r="D129" s="37"/>
      <c r="E129" s="37"/>
      <c r="F129" s="37"/>
      <c r="G129" s="37"/>
      <c r="H129" s="37"/>
      <c r="I129" s="37"/>
      <c r="J129" s="194">
        <f>BK129</f>
        <v>0</v>
      </c>
      <c r="K129" s="37"/>
      <c r="L129" s="41"/>
      <c r="M129" s="100"/>
      <c r="N129" s="195"/>
      <c r="O129" s="101"/>
      <c r="P129" s="196">
        <f>P130+P158+P181+P263+P267</f>
        <v>0</v>
      </c>
      <c r="Q129" s="101"/>
      <c r="R129" s="196">
        <f>R130+R158+R181+R263+R267</f>
        <v>0</v>
      </c>
      <c r="S129" s="101"/>
      <c r="T129" s="197">
        <f>T130+T158+T181+T263+T267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78</v>
      </c>
      <c r="AU129" s="14" t="s">
        <v>121</v>
      </c>
      <c r="BK129" s="198">
        <f>BK130+BK158+BK181+BK263+BK267</f>
        <v>0</v>
      </c>
    </row>
    <row r="130" s="12" customFormat="1" ht="25.92" customHeight="1">
      <c r="A130" s="12"/>
      <c r="B130" s="199"/>
      <c r="C130" s="200"/>
      <c r="D130" s="201" t="s">
        <v>78</v>
      </c>
      <c r="E130" s="202" t="s">
        <v>1495</v>
      </c>
      <c r="F130" s="202" t="s">
        <v>1783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P131+SUM(P132:P141)</f>
        <v>0</v>
      </c>
      <c r="Q130" s="207"/>
      <c r="R130" s="208">
        <f>R131+SUM(R132:R141)</f>
        <v>0</v>
      </c>
      <c r="S130" s="207"/>
      <c r="T130" s="209">
        <f>T131+SUM(T132:T141)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87</v>
      </c>
      <c r="AT130" s="211" t="s">
        <v>78</v>
      </c>
      <c r="AU130" s="211" t="s">
        <v>79</v>
      </c>
      <c r="AY130" s="210" t="s">
        <v>149</v>
      </c>
      <c r="BK130" s="212">
        <f>BK131+SUM(BK132:BK141)</f>
        <v>0</v>
      </c>
    </row>
    <row r="131" s="2" customFormat="1" ht="16.5" customHeight="1">
      <c r="A131" s="35"/>
      <c r="B131" s="36"/>
      <c r="C131" s="240" t="s">
        <v>87</v>
      </c>
      <c r="D131" s="240" t="s">
        <v>525</v>
      </c>
      <c r="E131" s="241" t="s">
        <v>1784</v>
      </c>
      <c r="F131" s="242" t="s">
        <v>1785</v>
      </c>
      <c r="G131" s="243" t="s">
        <v>1501</v>
      </c>
      <c r="H131" s="244">
        <v>1</v>
      </c>
      <c r="I131" s="245"/>
      <c r="J131" s="246">
        <f>ROUND(I131*H131,2)</f>
        <v>0</v>
      </c>
      <c r="K131" s="242" t="s">
        <v>1</v>
      </c>
      <c r="L131" s="247"/>
      <c r="M131" s="248" t="s">
        <v>1</v>
      </c>
      <c r="N131" s="249" t="s">
        <v>44</v>
      </c>
      <c r="O131" s="88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6" t="s">
        <v>178</v>
      </c>
      <c r="AT131" s="226" t="s">
        <v>525</v>
      </c>
      <c r="AU131" s="226" t="s">
        <v>87</v>
      </c>
      <c r="AY131" s="14" t="s">
        <v>149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4" t="s">
        <v>87</v>
      </c>
      <c r="BK131" s="227">
        <f>ROUND(I131*H131,2)</f>
        <v>0</v>
      </c>
      <c r="BL131" s="14" t="s">
        <v>156</v>
      </c>
      <c r="BM131" s="226" t="s">
        <v>89</v>
      </c>
    </row>
    <row r="132" s="2" customFormat="1">
      <c r="A132" s="35"/>
      <c r="B132" s="36"/>
      <c r="C132" s="37"/>
      <c r="D132" s="228" t="s">
        <v>157</v>
      </c>
      <c r="E132" s="37"/>
      <c r="F132" s="229" t="s">
        <v>1785</v>
      </c>
      <c r="G132" s="37"/>
      <c r="H132" s="37"/>
      <c r="I132" s="230"/>
      <c r="J132" s="37"/>
      <c r="K132" s="37"/>
      <c r="L132" s="41"/>
      <c r="M132" s="231"/>
      <c r="N132" s="232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157</v>
      </c>
      <c r="AU132" s="14" t="s">
        <v>87</v>
      </c>
    </row>
    <row r="133" s="2" customFormat="1" ht="16.5" customHeight="1">
      <c r="A133" s="35"/>
      <c r="B133" s="36"/>
      <c r="C133" s="240" t="s">
        <v>89</v>
      </c>
      <c r="D133" s="240" t="s">
        <v>525</v>
      </c>
      <c r="E133" s="241" t="s">
        <v>1786</v>
      </c>
      <c r="F133" s="242" t="s">
        <v>1787</v>
      </c>
      <c r="G133" s="243" t="s">
        <v>1501</v>
      </c>
      <c r="H133" s="244">
        <v>1</v>
      </c>
      <c r="I133" s="245"/>
      <c r="J133" s="246">
        <f>ROUND(I133*H133,2)</f>
        <v>0</v>
      </c>
      <c r="K133" s="242" t="s">
        <v>1</v>
      </c>
      <c r="L133" s="247"/>
      <c r="M133" s="248" t="s">
        <v>1</v>
      </c>
      <c r="N133" s="249" t="s">
        <v>44</v>
      </c>
      <c r="O133" s="88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6" t="s">
        <v>178</v>
      </c>
      <c r="AT133" s="226" t="s">
        <v>525</v>
      </c>
      <c r="AU133" s="226" t="s">
        <v>87</v>
      </c>
      <c r="AY133" s="14" t="s">
        <v>149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4" t="s">
        <v>87</v>
      </c>
      <c r="BK133" s="227">
        <f>ROUND(I133*H133,2)</f>
        <v>0</v>
      </c>
      <c r="BL133" s="14" t="s">
        <v>156</v>
      </c>
      <c r="BM133" s="226" t="s">
        <v>156</v>
      </c>
    </row>
    <row r="134" s="2" customFormat="1">
      <c r="A134" s="35"/>
      <c r="B134" s="36"/>
      <c r="C134" s="37"/>
      <c r="D134" s="228" t="s">
        <v>157</v>
      </c>
      <c r="E134" s="37"/>
      <c r="F134" s="229" t="s">
        <v>1787</v>
      </c>
      <c r="G134" s="37"/>
      <c r="H134" s="37"/>
      <c r="I134" s="230"/>
      <c r="J134" s="37"/>
      <c r="K134" s="37"/>
      <c r="L134" s="41"/>
      <c r="M134" s="231"/>
      <c r="N134" s="232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157</v>
      </c>
      <c r="AU134" s="14" t="s">
        <v>87</v>
      </c>
    </row>
    <row r="135" s="2" customFormat="1" ht="24.15" customHeight="1">
      <c r="A135" s="35"/>
      <c r="B135" s="36"/>
      <c r="C135" s="240" t="s">
        <v>356</v>
      </c>
      <c r="D135" s="240" t="s">
        <v>525</v>
      </c>
      <c r="E135" s="241" t="s">
        <v>1788</v>
      </c>
      <c r="F135" s="242" t="s">
        <v>1789</v>
      </c>
      <c r="G135" s="243" t="s">
        <v>636</v>
      </c>
      <c r="H135" s="244">
        <v>1</v>
      </c>
      <c r="I135" s="245"/>
      <c r="J135" s="246">
        <f>ROUND(I135*H135,2)</f>
        <v>0</v>
      </c>
      <c r="K135" s="242" t="s">
        <v>1</v>
      </c>
      <c r="L135" s="247"/>
      <c r="M135" s="248" t="s">
        <v>1</v>
      </c>
      <c r="N135" s="249" t="s">
        <v>44</v>
      </c>
      <c r="O135" s="88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6" t="s">
        <v>178</v>
      </c>
      <c r="AT135" s="226" t="s">
        <v>525</v>
      </c>
      <c r="AU135" s="226" t="s">
        <v>87</v>
      </c>
      <c r="AY135" s="14" t="s">
        <v>149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4" t="s">
        <v>87</v>
      </c>
      <c r="BK135" s="227">
        <f>ROUND(I135*H135,2)</f>
        <v>0</v>
      </c>
      <c r="BL135" s="14" t="s">
        <v>156</v>
      </c>
      <c r="BM135" s="226" t="s">
        <v>172</v>
      </c>
    </row>
    <row r="136" s="2" customFormat="1">
      <c r="A136" s="35"/>
      <c r="B136" s="36"/>
      <c r="C136" s="37"/>
      <c r="D136" s="228" t="s">
        <v>157</v>
      </c>
      <c r="E136" s="37"/>
      <c r="F136" s="229" t="s">
        <v>1789</v>
      </c>
      <c r="G136" s="37"/>
      <c r="H136" s="37"/>
      <c r="I136" s="230"/>
      <c r="J136" s="37"/>
      <c r="K136" s="37"/>
      <c r="L136" s="41"/>
      <c r="M136" s="231"/>
      <c r="N136" s="232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157</v>
      </c>
      <c r="AU136" s="14" t="s">
        <v>87</v>
      </c>
    </row>
    <row r="137" s="2" customFormat="1" ht="66.75" customHeight="1">
      <c r="A137" s="35"/>
      <c r="B137" s="36"/>
      <c r="C137" s="240" t="s">
        <v>156</v>
      </c>
      <c r="D137" s="240" t="s">
        <v>525</v>
      </c>
      <c r="E137" s="241" t="s">
        <v>1790</v>
      </c>
      <c r="F137" s="242" t="s">
        <v>1791</v>
      </c>
      <c r="G137" s="243" t="s">
        <v>636</v>
      </c>
      <c r="H137" s="244">
        <v>2</v>
      </c>
      <c r="I137" s="245"/>
      <c r="J137" s="246">
        <f>ROUND(I137*H137,2)</f>
        <v>0</v>
      </c>
      <c r="K137" s="242" t="s">
        <v>1</v>
      </c>
      <c r="L137" s="247"/>
      <c r="M137" s="248" t="s">
        <v>1</v>
      </c>
      <c r="N137" s="249" t="s">
        <v>44</v>
      </c>
      <c r="O137" s="88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6" t="s">
        <v>178</v>
      </c>
      <c r="AT137" s="226" t="s">
        <v>525</v>
      </c>
      <c r="AU137" s="226" t="s">
        <v>87</v>
      </c>
      <c r="AY137" s="14" t="s">
        <v>149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4" t="s">
        <v>87</v>
      </c>
      <c r="BK137" s="227">
        <f>ROUND(I137*H137,2)</f>
        <v>0</v>
      </c>
      <c r="BL137" s="14" t="s">
        <v>156</v>
      </c>
      <c r="BM137" s="226" t="s">
        <v>178</v>
      </c>
    </row>
    <row r="138" s="2" customFormat="1">
      <c r="A138" s="35"/>
      <c r="B138" s="36"/>
      <c r="C138" s="37"/>
      <c r="D138" s="228" t="s">
        <v>157</v>
      </c>
      <c r="E138" s="37"/>
      <c r="F138" s="229" t="s">
        <v>1791</v>
      </c>
      <c r="G138" s="37"/>
      <c r="H138" s="37"/>
      <c r="I138" s="230"/>
      <c r="J138" s="37"/>
      <c r="K138" s="37"/>
      <c r="L138" s="41"/>
      <c r="M138" s="231"/>
      <c r="N138" s="232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157</v>
      </c>
      <c r="AU138" s="14" t="s">
        <v>87</v>
      </c>
    </row>
    <row r="139" s="2" customFormat="1" ht="24.15" customHeight="1">
      <c r="A139" s="35"/>
      <c r="B139" s="36"/>
      <c r="C139" s="240" t="s">
        <v>181</v>
      </c>
      <c r="D139" s="240" t="s">
        <v>525</v>
      </c>
      <c r="E139" s="241" t="s">
        <v>1792</v>
      </c>
      <c r="F139" s="242" t="s">
        <v>1793</v>
      </c>
      <c r="G139" s="243" t="s">
        <v>636</v>
      </c>
      <c r="H139" s="244">
        <v>1</v>
      </c>
      <c r="I139" s="245"/>
      <c r="J139" s="246">
        <f>ROUND(I139*H139,2)</f>
        <v>0</v>
      </c>
      <c r="K139" s="242" t="s">
        <v>1</v>
      </c>
      <c r="L139" s="247"/>
      <c r="M139" s="248" t="s">
        <v>1</v>
      </c>
      <c r="N139" s="249" t="s">
        <v>44</v>
      </c>
      <c r="O139" s="88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6" t="s">
        <v>178</v>
      </c>
      <c r="AT139" s="226" t="s">
        <v>525</v>
      </c>
      <c r="AU139" s="226" t="s">
        <v>87</v>
      </c>
      <c r="AY139" s="14" t="s">
        <v>149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4" t="s">
        <v>87</v>
      </c>
      <c r="BK139" s="227">
        <f>ROUND(I139*H139,2)</f>
        <v>0</v>
      </c>
      <c r="BL139" s="14" t="s">
        <v>156</v>
      </c>
      <c r="BM139" s="226" t="s">
        <v>184</v>
      </c>
    </row>
    <row r="140" s="2" customFormat="1">
      <c r="A140" s="35"/>
      <c r="B140" s="36"/>
      <c r="C140" s="37"/>
      <c r="D140" s="228" t="s">
        <v>157</v>
      </c>
      <c r="E140" s="37"/>
      <c r="F140" s="229" t="s">
        <v>1793</v>
      </c>
      <c r="G140" s="37"/>
      <c r="H140" s="37"/>
      <c r="I140" s="230"/>
      <c r="J140" s="37"/>
      <c r="K140" s="37"/>
      <c r="L140" s="41"/>
      <c r="M140" s="231"/>
      <c r="N140" s="232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157</v>
      </c>
      <c r="AU140" s="14" t="s">
        <v>87</v>
      </c>
    </row>
    <row r="141" s="12" customFormat="1" ht="22.8" customHeight="1">
      <c r="A141" s="12"/>
      <c r="B141" s="199"/>
      <c r="C141" s="200"/>
      <c r="D141" s="201" t="s">
        <v>78</v>
      </c>
      <c r="E141" s="213" t="s">
        <v>1497</v>
      </c>
      <c r="F141" s="213" t="s">
        <v>1794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SUM(P142:P157)</f>
        <v>0</v>
      </c>
      <c r="Q141" s="207"/>
      <c r="R141" s="208">
        <f>SUM(R142:R157)</f>
        <v>0</v>
      </c>
      <c r="S141" s="207"/>
      <c r="T141" s="209">
        <f>SUM(T142:T157)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87</v>
      </c>
      <c r="AT141" s="211" t="s">
        <v>78</v>
      </c>
      <c r="AU141" s="211" t="s">
        <v>87</v>
      </c>
      <c r="AY141" s="210" t="s">
        <v>149</v>
      </c>
      <c r="BK141" s="212">
        <f>SUM(BK142:BK157)</f>
        <v>0</v>
      </c>
    </row>
    <row r="142" s="2" customFormat="1" ht="16.5" customHeight="1">
      <c r="A142" s="35"/>
      <c r="B142" s="36"/>
      <c r="C142" s="240" t="s">
        <v>172</v>
      </c>
      <c r="D142" s="240" t="s">
        <v>525</v>
      </c>
      <c r="E142" s="241" t="s">
        <v>1795</v>
      </c>
      <c r="F142" s="242" t="s">
        <v>1796</v>
      </c>
      <c r="G142" s="243" t="s">
        <v>1501</v>
      </c>
      <c r="H142" s="244">
        <v>6</v>
      </c>
      <c r="I142" s="245"/>
      <c r="J142" s="246">
        <f>ROUND(I142*H142,2)</f>
        <v>0</v>
      </c>
      <c r="K142" s="242" t="s">
        <v>1</v>
      </c>
      <c r="L142" s="247"/>
      <c r="M142" s="248" t="s">
        <v>1</v>
      </c>
      <c r="N142" s="249" t="s">
        <v>44</v>
      </c>
      <c r="O142" s="88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6" t="s">
        <v>178</v>
      </c>
      <c r="AT142" s="226" t="s">
        <v>525</v>
      </c>
      <c r="AU142" s="226" t="s">
        <v>89</v>
      </c>
      <c r="AY142" s="14" t="s">
        <v>149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4" t="s">
        <v>87</v>
      </c>
      <c r="BK142" s="227">
        <f>ROUND(I142*H142,2)</f>
        <v>0</v>
      </c>
      <c r="BL142" s="14" t="s">
        <v>156</v>
      </c>
      <c r="BM142" s="226" t="s">
        <v>8</v>
      </c>
    </row>
    <row r="143" s="2" customFormat="1">
      <c r="A143" s="35"/>
      <c r="B143" s="36"/>
      <c r="C143" s="37"/>
      <c r="D143" s="228" t="s">
        <v>157</v>
      </c>
      <c r="E143" s="37"/>
      <c r="F143" s="229" t="s">
        <v>1796</v>
      </c>
      <c r="G143" s="37"/>
      <c r="H143" s="37"/>
      <c r="I143" s="230"/>
      <c r="J143" s="37"/>
      <c r="K143" s="37"/>
      <c r="L143" s="41"/>
      <c r="M143" s="231"/>
      <c r="N143" s="232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157</v>
      </c>
      <c r="AU143" s="14" t="s">
        <v>89</v>
      </c>
    </row>
    <row r="144" s="2" customFormat="1" ht="16.5" customHeight="1">
      <c r="A144" s="35"/>
      <c r="B144" s="36"/>
      <c r="C144" s="240" t="s">
        <v>191</v>
      </c>
      <c r="D144" s="240" t="s">
        <v>525</v>
      </c>
      <c r="E144" s="241" t="s">
        <v>1797</v>
      </c>
      <c r="F144" s="242" t="s">
        <v>1798</v>
      </c>
      <c r="G144" s="243" t="s">
        <v>1501</v>
      </c>
      <c r="H144" s="244">
        <v>2</v>
      </c>
      <c r="I144" s="245"/>
      <c r="J144" s="246">
        <f>ROUND(I144*H144,2)</f>
        <v>0</v>
      </c>
      <c r="K144" s="242" t="s">
        <v>1</v>
      </c>
      <c r="L144" s="247"/>
      <c r="M144" s="248" t="s">
        <v>1</v>
      </c>
      <c r="N144" s="249" t="s">
        <v>44</v>
      </c>
      <c r="O144" s="88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6" t="s">
        <v>178</v>
      </c>
      <c r="AT144" s="226" t="s">
        <v>525</v>
      </c>
      <c r="AU144" s="226" t="s">
        <v>89</v>
      </c>
      <c r="AY144" s="14" t="s">
        <v>149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4" t="s">
        <v>87</v>
      </c>
      <c r="BK144" s="227">
        <f>ROUND(I144*H144,2)</f>
        <v>0</v>
      </c>
      <c r="BL144" s="14" t="s">
        <v>156</v>
      </c>
      <c r="BM144" s="226" t="s">
        <v>194</v>
      </c>
    </row>
    <row r="145" s="2" customFormat="1">
      <c r="A145" s="35"/>
      <c r="B145" s="36"/>
      <c r="C145" s="37"/>
      <c r="D145" s="228" t="s">
        <v>157</v>
      </c>
      <c r="E145" s="37"/>
      <c r="F145" s="229" t="s">
        <v>1798</v>
      </c>
      <c r="G145" s="37"/>
      <c r="H145" s="37"/>
      <c r="I145" s="230"/>
      <c r="J145" s="37"/>
      <c r="K145" s="37"/>
      <c r="L145" s="41"/>
      <c r="M145" s="231"/>
      <c r="N145" s="232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157</v>
      </c>
      <c r="AU145" s="14" t="s">
        <v>89</v>
      </c>
    </row>
    <row r="146" s="2" customFormat="1" ht="16.5" customHeight="1">
      <c r="A146" s="35"/>
      <c r="B146" s="36"/>
      <c r="C146" s="240" t="s">
        <v>178</v>
      </c>
      <c r="D146" s="240" t="s">
        <v>525</v>
      </c>
      <c r="E146" s="241" t="s">
        <v>1799</v>
      </c>
      <c r="F146" s="242" t="s">
        <v>1800</v>
      </c>
      <c r="G146" s="243" t="s">
        <v>1501</v>
      </c>
      <c r="H146" s="244">
        <v>4</v>
      </c>
      <c r="I146" s="245"/>
      <c r="J146" s="246">
        <f>ROUND(I146*H146,2)</f>
        <v>0</v>
      </c>
      <c r="K146" s="242" t="s">
        <v>1</v>
      </c>
      <c r="L146" s="247"/>
      <c r="M146" s="248" t="s">
        <v>1</v>
      </c>
      <c r="N146" s="249" t="s">
        <v>44</v>
      </c>
      <c r="O146" s="88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6" t="s">
        <v>178</v>
      </c>
      <c r="AT146" s="226" t="s">
        <v>525</v>
      </c>
      <c r="AU146" s="226" t="s">
        <v>89</v>
      </c>
      <c r="AY146" s="14" t="s">
        <v>149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4" t="s">
        <v>87</v>
      </c>
      <c r="BK146" s="227">
        <f>ROUND(I146*H146,2)</f>
        <v>0</v>
      </c>
      <c r="BL146" s="14" t="s">
        <v>156</v>
      </c>
      <c r="BM146" s="226" t="s">
        <v>199</v>
      </c>
    </row>
    <row r="147" s="2" customFormat="1">
      <c r="A147" s="35"/>
      <c r="B147" s="36"/>
      <c r="C147" s="37"/>
      <c r="D147" s="228" t="s">
        <v>157</v>
      </c>
      <c r="E147" s="37"/>
      <c r="F147" s="229" t="s">
        <v>1800</v>
      </c>
      <c r="G147" s="37"/>
      <c r="H147" s="37"/>
      <c r="I147" s="230"/>
      <c r="J147" s="37"/>
      <c r="K147" s="37"/>
      <c r="L147" s="41"/>
      <c r="M147" s="231"/>
      <c r="N147" s="232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157</v>
      </c>
      <c r="AU147" s="14" t="s">
        <v>89</v>
      </c>
    </row>
    <row r="148" s="2" customFormat="1" ht="16.5" customHeight="1">
      <c r="A148" s="35"/>
      <c r="B148" s="36"/>
      <c r="C148" s="240" t="s">
        <v>161</v>
      </c>
      <c r="D148" s="240" t="s">
        <v>525</v>
      </c>
      <c r="E148" s="241" t="s">
        <v>1801</v>
      </c>
      <c r="F148" s="242" t="s">
        <v>1802</v>
      </c>
      <c r="G148" s="243" t="s">
        <v>1501</v>
      </c>
      <c r="H148" s="244">
        <v>2</v>
      </c>
      <c r="I148" s="245"/>
      <c r="J148" s="246">
        <f>ROUND(I148*H148,2)</f>
        <v>0</v>
      </c>
      <c r="K148" s="242" t="s">
        <v>1</v>
      </c>
      <c r="L148" s="247"/>
      <c r="M148" s="248" t="s">
        <v>1</v>
      </c>
      <c r="N148" s="249" t="s">
        <v>44</v>
      </c>
      <c r="O148" s="88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6" t="s">
        <v>178</v>
      </c>
      <c r="AT148" s="226" t="s">
        <v>525</v>
      </c>
      <c r="AU148" s="226" t="s">
        <v>89</v>
      </c>
      <c r="AY148" s="14" t="s">
        <v>149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4" t="s">
        <v>87</v>
      </c>
      <c r="BK148" s="227">
        <f>ROUND(I148*H148,2)</f>
        <v>0</v>
      </c>
      <c r="BL148" s="14" t="s">
        <v>156</v>
      </c>
      <c r="BM148" s="226" t="s">
        <v>206</v>
      </c>
    </row>
    <row r="149" s="2" customFormat="1">
      <c r="A149" s="35"/>
      <c r="B149" s="36"/>
      <c r="C149" s="37"/>
      <c r="D149" s="228" t="s">
        <v>157</v>
      </c>
      <c r="E149" s="37"/>
      <c r="F149" s="229" t="s">
        <v>1802</v>
      </c>
      <c r="G149" s="37"/>
      <c r="H149" s="37"/>
      <c r="I149" s="230"/>
      <c r="J149" s="37"/>
      <c r="K149" s="37"/>
      <c r="L149" s="41"/>
      <c r="M149" s="231"/>
      <c r="N149" s="232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157</v>
      </c>
      <c r="AU149" s="14" t="s">
        <v>89</v>
      </c>
    </row>
    <row r="150" s="2" customFormat="1" ht="16.5" customHeight="1">
      <c r="A150" s="35"/>
      <c r="B150" s="36"/>
      <c r="C150" s="240" t="s">
        <v>184</v>
      </c>
      <c r="D150" s="240" t="s">
        <v>525</v>
      </c>
      <c r="E150" s="241" t="s">
        <v>1803</v>
      </c>
      <c r="F150" s="242" t="s">
        <v>1804</v>
      </c>
      <c r="G150" s="243" t="s">
        <v>1501</v>
      </c>
      <c r="H150" s="244">
        <v>2</v>
      </c>
      <c r="I150" s="245"/>
      <c r="J150" s="246">
        <f>ROUND(I150*H150,2)</f>
        <v>0</v>
      </c>
      <c r="K150" s="242" t="s">
        <v>1</v>
      </c>
      <c r="L150" s="247"/>
      <c r="M150" s="248" t="s">
        <v>1</v>
      </c>
      <c r="N150" s="249" t="s">
        <v>44</v>
      </c>
      <c r="O150" s="88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6" t="s">
        <v>178</v>
      </c>
      <c r="AT150" s="226" t="s">
        <v>525</v>
      </c>
      <c r="AU150" s="226" t="s">
        <v>89</v>
      </c>
      <c r="AY150" s="14" t="s">
        <v>149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4" t="s">
        <v>87</v>
      </c>
      <c r="BK150" s="227">
        <f>ROUND(I150*H150,2)</f>
        <v>0</v>
      </c>
      <c r="BL150" s="14" t="s">
        <v>156</v>
      </c>
      <c r="BM150" s="226" t="s">
        <v>211</v>
      </c>
    </row>
    <row r="151" s="2" customFormat="1">
      <c r="A151" s="35"/>
      <c r="B151" s="36"/>
      <c r="C151" s="37"/>
      <c r="D151" s="228" t="s">
        <v>157</v>
      </c>
      <c r="E151" s="37"/>
      <c r="F151" s="229" t="s">
        <v>1804</v>
      </c>
      <c r="G151" s="37"/>
      <c r="H151" s="37"/>
      <c r="I151" s="230"/>
      <c r="J151" s="37"/>
      <c r="K151" s="37"/>
      <c r="L151" s="41"/>
      <c r="M151" s="231"/>
      <c r="N151" s="232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157</v>
      </c>
      <c r="AU151" s="14" t="s">
        <v>89</v>
      </c>
    </row>
    <row r="152" s="2" customFormat="1" ht="16.5" customHeight="1">
      <c r="A152" s="35"/>
      <c r="B152" s="36"/>
      <c r="C152" s="240" t="s">
        <v>214</v>
      </c>
      <c r="D152" s="240" t="s">
        <v>525</v>
      </c>
      <c r="E152" s="241" t="s">
        <v>1805</v>
      </c>
      <c r="F152" s="242" t="s">
        <v>1806</v>
      </c>
      <c r="G152" s="243" t="s">
        <v>1501</v>
      </c>
      <c r="H152" s="244">
        <v>8</v>
      </c>
      <c r="I152" s="245"/>
      <c r="J152" s="246">
        <f>ROUND(I152*H152,2)</f>
        <v>0</v>
      </c>
      <c r="K152" s="242" t="s">
        <v>1</v>
      </c>
      <c r="L152" s="247"/>
      <c r="M152" s="248" t="s">
        <v>1</v>
      </c>
      <c r="N152" s="249" t="s">
        <v>44</v>
      </c>
      <c r="O152" s="88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6" t="s">
        <v>178</v>
      </c>
      <c r="AT152" s="226" t="s">
        <v>525</v>
      </c>
      <c r="AU152" s="226" t="s">
        <v>89</v>
      </c>
      <c r="AY152" s="14" t="s">
        <v>149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4" t="s">
        <v>87</v>
      </c>
      <c r="BK152" s="227">
        <f>ROUND(I152*H152,2)</f>
        <v>0</v>
      </c>
      <c r="BL152" s="14" t="s">
        <v>156</v>
      </c>
      <c r="BM152" s="226" t="s">
        <v>217</v>
      </c>
    </row>
    <row r="153" s="2" customFormat="1">
      <c r="A153" s="35"/>
      <c r="B153" s="36"/>
      <c r="C153" s="37"/>
      <c r="D153" s="228" t="s">
        <v>157</v>
      </c>
      <c r="E153" s="37"/>
      <c r="F153" s="229" t="s">
        <v>1806</v>
      </c>
      <c r="G153" s="37"/>
      <c r="H153" s="37"/>
      <c r="I153" s="230"/>
      <c r="J153" s="37"/>
      <c r="K153" s="37"/>
      <c r="L153" s="41"/>
      <c r="M153" s="231"/>
      <c r="N153" s="232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157</v>
      </c>
      <c r="AU153" s="14" t="s">
        <v>89</v>
      </c>
    </row>
    <row r="154" s="2" customFormat="1" ht="16.5" customHeight="1">
      <c r="A154" s="35"/>
      <c r="B154" s="36"/>
      <c r="C154" s="240" t="s">
        <v>8</v>
      </c>
      <c r="D154" s="240" t="s">
        <v>525</v>
      </c>
      <c r="E154" s="241" t="s">
        <v>1807</v>
      </c>
      <c r="F154" s="242" t="s">
        <v>1808</v>
      </c>
      <c r="G154" s="243" t="s">
        <v>1501</v>
      </c>
      <c r="H154" s="244">
        <v>1</v>
      </c>
      <c r="I154" s="245"/>
      <c r="J154" s="246">
        <f>ROUND(I154*H154,2)</f>
        <v>0</v>
      </c>
      <c r="K154" s="242" t="s">
        <v>1</v>
      </c>
      <c r="L154" s="247"/>
      <c r="M154" s="248" t="s">
        <v>1</v>
      </c>
      <c r="N154" s="249" t="s">
        <v>44</v>
      </c>
      <c r="O154" s="88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6" t="s">
        <v>178</v>
      </c>
      <c r="AT154" s="226" t="s">
        <v>525</v>
      </c>
      <c r="AU154" s="226" t="s">
        <v>89</v>
      </c>
      <c r="AY154" s="14" t="s">
        <v>149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4" t="s">
        <v>87</v>
      </c>
      <c r="BK154" s="227">
        <f>ROUND(I154*H154,2)</f>
        <v>0</v>
      </c>
      <c r="BL154" s="14" t="s">
        <v>156</v>
      </c>
      <c r="BM154" s="226" t="s">
        <v>222</v>
      </c>
    </row>
    <row r="155" s="2" customFormat="1">
      <c r="A155" s="35"/>
      <c r="B155" s="36"/>
      <c r="C155" s="37"/>
      <c r="D155" s="228" t="s">
        <v>157</v>
      </c>
      <c r="E155" s="37"/>
      <c r="F155" s="229" t="s">
        <v>1808</v>
      </c>
      <c r="G155" s="37"/>
      <c r="H155" s="37"/>
      <c r="I155" s="230"/>
      <c r="J155" s="37"/>
      <c r="K155" s="37"/>
      <c r="L155" s="41"/>
      <c r="M155" s="231"/>
      <c r="N155" s="232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157</v>
      </c>
      <c r="AU155" s="14" t="s">
        <v>89</v>
      </c>
    </row>
    <row r="156" s="2" customFormat="1" ht="16.5" customHeight="1">
      <c r="A156" s="35"/>
      <c r="B156" s="36"/>
      <c r="C156" s="240" t="s">
        <v>227</v>
      </c>
      <c r="D156" s="240" t="s">
        <v>525</v>
      </c>
      <c r="E156" s="241" t="s">
        <v>1809</v>
      </c>
      <c r="F156" s="242" t="s">
        <v>1810</v>
      </c>
      <c r="G156" s="243" t="s">
        <v>1501</v>
      </c>
      <c r="H156" s="244">
        <v>5</v>
      </c>
      <c r="I156" s="245"/>
      <c r="J156" s="246">
        <f>ROUND(I156*H156,2)</f>
        <v>0</v>
      </c>
      <c r="K156" s="242" t="s">
        <v>1</v>
      </c>
      <c r="L156" s="247"/>
      <c r="M156" s="248" t="s">
        <v>1</v>
      </c>
      <c r="N156" s="249" t="s">
        <v>44</v>
      </c>
      <c r="O156" s="88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6" t="s">
        <v>178</v>
      </c>
      <c r="AT156" s="226" t="s">
        <v>525</v>
      </c>
      <c r="AU156" s="226" t="s">
        <v>89</v>
      </c>
      <c r="AY156" s="14" t="s">
        <v>149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4" t="s">
        <v>87</v>
      </c>
      <c r="BK156" s="227">
        <f>ROUND(I156*H156,2)</f>
        <v>0</v>
      </c>
      <c r="BL156" s="14" t="s">
        <v>156</v>
      </c>
      <c r="BM156" s="226" t="s">
        <v>231</v>
      </c>
    </row>
    <row r="157" s="2" customFormat="1">
      <c r="A157" s="35"/>
      <c r="B157" s="36"/>
      <c r="C157" s="37"/>
      <c r="D157" s="228" t="s">
        <v>157</v>
      </c>
      <c r="E157" s="37"/>
      <c r="F157" s="229" t="s">
        <v>1810</v>
      </c>
      <c r="G157" s="37"/>
      <c r="H157" s="37"/>
      <c r="I157" s="230"/>
      <c r="J157" s="37"/>
      <c r="K157" s="37"/>
      <c r="L157" s="41"/>
      <c r="M157" s="231"/>
      <c r="N157" s="232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157</v>
      </c>
      <c r="AU157" s="14" t="s">
        <v>89</v>
      </c>
    </row>
    <row r="158" s="12" customFormat="1" ht="25.92" customHeight="1">
      <c r="A158" s="12"/>
      <c r="B158" s="199"/>
      <c r="C158" s="200"/>
      <c r="D158" s="201" t="s">
        <v>78</v>
      </c>
      <c r="E158" s="202" t="s">
        <v>1517</v>
      </c>
      <c r="F158" s="202" t="s">
        <v>1811</v>
      </c>
      <c r="G158" s="200"/>
      <c r="H158" s="200"/>
      <c r="I158" s="203"/>
      <c r="J158" s="204">
        <f>BK158</f>
        <v>0</v>
      </c>
      <c r="K158" s="200"/>
      <c r="L158" s="205"/>
      <c r="M158" s="206"/>
      <c r="N158" s="207"/>
      <c r="O158" s="207"/>
      <c r="P158" s="208">
        <f>SUM(P159:P180)</f>
        <v>0</v>
      </c>
      <c r="Q158" s="207"/>
      <c r="R158" s="208">
        <f>SUM(R159:R180)</f>
        <v>0</v>
      </c>
      <c r="S158" s="207"/>
      <c r="T158" s="209">
        <f>SUM(T159:T180)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87</v>
      </c>
      <c r="AT158" s="211" t="s">
        <v>78</v>
      </c>
      <c r="AU158" s="211" t="s">
        <v>79</v>
      </c>
      <c r="AY158" s="210" t="s">
        <v>149</v>
      </c>
      <c r="BK158" s="212">
        <f>SUM(BK159:BK180)</f>
        <v>0</v>
      </c>
    </row>
    <row r="159" s="2" customFormat="1" ht="16.5" customHeight="1">
      <c r="A159" s="35"/>
      <c r="B159" s="36"/>
      <c r="C159" s="240" t="s">
        <v>194</v>
      </c>
      <c r="D159" s="240" t="s">
        <v>525</v>
      </c>
      <c r="E159" s="241" t="s">
        <v>1812</v>
      </c>
      <c r="F159" s="242" t="s">
        <v>1813</v>
      </c>
      <c r="G159" s="243" t="s">
        <v>1501</v>
      </c>
      <c r="H159" s="244">
        <v>6</v>
      </c>
      <c r="I159" s="245"/>
      <c r="J159" s="246">
        <f>ROUND(I159*H159,2)</f>
        <v>0</v>
      </c>
      <c r="K159" s="242" t="s">
        <v>1</v>
      </c>
      <c r="L159" s="247"/>
      <c r="M159" s="248" t="s">
        <v>1</v>
      </c>
      <c r="N159" s="249" t="s">
        <v>44</v>
      </c>
      <c r="O159" s="88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6" t="s">
        <v>178</v>
      </c>
      <c r="AT159" s="226" t="s">
        <v>525</v>
      </c>
      <c r="AU159" s="226" t="s">
        <v>87</v>
      </c>
      <c r="AY159" s="14" t="s">
        <v>149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4" t="s">
        <v>87</v>
      </c>
      <c r="BK159" s="227">
        <f>ROUND(I159*H159,2)</f>
        <v>0</v>
      </c>
      <c r="BL159" s="14" t="s">
        <v>156</v>
      </c>
      <c r="BM159" s="226" t="s">
        <v>236</v>
      </c>
    </row>
    <row r="160" s="2" customFormat="1">
      <c r="A160" s="35"/>
      <c r="B160" s="36"/>
      <c r="C160" s="37"/>
      <c r="D160" s="228" t="s">
        <v>157</v>
      </c>
      <c r="E160" s="37"/>
      <c r="F160" s="229" t="s">
        <v>1813</v>
      </c>
      <c r="G160" s="37"/>
      <c r="H160" s="37"/>
      <c r="I160" s="230"/>
      <c r="J160" s="37"/>
      <c r="K160" s="37"/>
      <c r="L160" s="41"/>
      <c r="M160" s="231"/>
      <c r="N160" s="232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157</v>
      </c>
      <c r="AU160" s="14" t="s">
        <v>87</v>
      </c>
    </row>
    <row r="161" s="2" customFormat="1" ht="16.5" customHeight="1">
      <c r="A161" s="35"/>
      <c r="B161" s="36"/>
      <c r="C161" s="240" t="s">
        <v>239</v>
      </c>
      <c r="D161" s="240" t="s">
        <v>525</v>
      </c>
      <c r="E161" s="241" t="s">
        <v>1814</v>
      </c>
      <c r="F161" s="242" t="s">
        <v>1815</v>
      </c>
      <c r="G161" s="243" t="s">
        <v>1501</v>
      </c>
      <c r="H161" s="244">
        <v>2</v>
      </c>
      <c r="I161" s="245"/>
      <c r="J161" s="246">
        <f>ROUND(I161*H161,2)</f>
        <v>0</v>
      </c>
      <c r="K161" s="242" t="s">
        <v>1</v>
      </c>
      <c r="L161" s="247"/>
      <c r="M161" s="248" t="s">
        <v>1</v>
      </c>
      <c r="N161" s="249" t="s">
        <v>44</v>
      </c>
      <c r="O161" s="88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6" t="s">
        <v>178</v>
      </c>
      <c r="AT161" s="226" t="s">
        <v>525</v>
      </c>
      <c r="AU161" s="226" t="s">
        <v>87</v>
      </c>
      <c r="AY161" s="14" t="s">
        <v>149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4" t="s">
        <v>87</v>
      </c>
      <c r="BK161" s="227">
        <f>ROUND(I161*H161,2)</f>
        <v>0</v>
      </c>
      <c r="BL161" s="14" t="s">
        <v>156</v>
      </c>
      <c r="BM161" s="226" t="s">
        <v>242</v>
      </c>
    </row>
    <row r="162" s="2" customFormat="1">
      <c r="A162" s="35"/>
      <c r="B162" s="36"/>
      <c r="C162" s="37"/>
      <c r="D162" s="228" t="s">
        <v>157</v>
      </c>
      <c r="E162" s="37"/>
      <c r="F162" s="229" t="s">
        <v>1815</v>
      </c>
      <c r="G162" s="37"/>
      <c r="H162" s="37"/>
      <c r="I162" s="230"/>
      <c r="J162" s="37"/>
      <c r="K162" s="37"/>
      <c r="L162" s="41"/>
      <c r="M162" s="231"/>
      <c r="N162" s="232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157</v>
      </c>
      <c r="AU162" s="14" t="s">
        <v>87</v>
      </c>
    </row>
    <row r="163" s="2" customFormat="1" ht="16.5" customHeight="1">
      <c r="A163" s="35"/>
      <c r="B163" s="36"/>
      <c r="C163" s="240" t="s">
        <v>199</v>
      </c>
      <c r="D163" s="240" t="s">
        <v>525</v>
      </c>
      <c r="E163" s="241" t="s">
        <v>1814</v>
      </c>
      <c r="F163" s="242" t="s">
        <v>1815</v>
      </c>
      <c r="G163" s="243" t="s">
        <v>1501</v>
      </c>
      <c r="H163" s="244">
        <v>5</v>
      </c>
      <c r="I163" s="245"/>
      <c r="J163" s="246">
        <f>ROUND(I163*H163,2)</f>
        <v>0</v>
      </c>
      <c r="K163" s="242" t="s">
        <v>1</v>
      </c>
      <c r="L163" s="247"/>
      <c r="M163" s="248" t="s">
        <v>1</v>
      </c>
      <c r="N163" s="249" t="s">
        <v>44</v>
      </c>
      <c r="O163" s="88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6" t="s">
        <v>178</v>
      </c>
      <c r="AT163" s="226" t="s">
        <v>525</v>
      </c>
      <c r="AU163" s="226" t="s">
        <v>87</v>
      </c>
      <c r="AY163" s="14" t="s">
        <v>149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4" t="s">
        <v>87</v>
      </c>
      <c r="BK163" s="227">
        <f>ROUND(I163*H163,2)</f>
        <v>0</v>
      </c>
      <c r="BL163" s="14" t="s">
        <v>156</v>
      </c>
      <c r="BM163" s="226" t="s">
        <v>169</v>
      </c>
    </row>
    <row r="164" s="2" customFormat="1">
      <c r="A164" s="35"/>
      <c r="B164" s="36"/>
      <c r="C164" s="37"/>
      <c r="D164" s="228" t="s">
        <v>157</v>
      </c>
      <c r="E164" s="37"/>
      <c r="F164" s="229" t="s">
        <v>1815</v>
      </c>
      <c r="G164" s="37"/>
      <c r="H164" s="37"/>
      <c r="I164" s="230"/>
      <c r="J164" s="37"/>
      <c r="K164" s="37"/>
      <c r="L164" s="41"/>
      <c r="M164" s="231"/>
      <c r="N164" s="232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157</v>
      </c>
      <c r="AU164" s="14" t="s">
        <v>87</v>
      </c>
    </row>
    <row r="165" s="2" customFormat="1" ht="16.5" customHeight="1">
      <c r="A165" s="35"/>
      <c r="B165" s="36"/>
      <c r="C165" s="240" t="s">
        <v>254</v>
      </c>
      <c r="D165" s="240" t="s">
        <v>525</v>
      </c>
      <c r="E165" s="241" t="s">
        <v>1816</v>
      </c>
      <c r="F165" s="242" t="s">
        <v>1817</v>
      </c>
      <c r="G165" s="243" t="s">
        <v>1501</v>
      </c>
      <c r="H165" s="244">
        <v>21</v>
      </c>
      <c r="I165" s="245"/>
      <c r="J165" s="246">
        <f>ROUND(I165*H165,2)</f>
        <v>0</v>
      </c>
      <c r="K165" s="242" t="s">
        <v>1</v>
      </c>
      <c r="L165" s="247"/>
      <c r="M165" s="248" t="s">
        <v>1</v>
      </c>
      <c r="N165" s="249" t="s">
        <v>44</v>
      </c>
      <c r="O165" s="88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6" t="s">
        <v>178</v>
      </c>
      <c r="AT165" s="226" t="s">
        <v>525</v>
      </c>
      <c r="AU165" s="226" t="s">
        <v>87</v>
      </c>
      <c r="AY165" s="14" t="s">
        <v>149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4" t="s">
        <v>87</v>
      </c>
      <c r="BK165" s="227">
        <f>ROUND(I165*H165,2)</f>
        <v>0</v>
      </c>
      <c r="BL165" s="14" t="s">
        <v>156</v>
      </c>
      <c r="BM165" s="226" t="s">
        <v>257</v>
      </c>
    </row>
    <row r="166" s="2" customFormat="1">
      <c r="A166" s="35"/>
      <c r="B166" s="36"/>
      <c r="C166" s="37"/>
      <c r="D166" s="228" t="s">
        <v>157</v>
      </c>
      <c r="E166" s="37"/>
      <c r="F166" s="229" t="s">
        <v>1817</v>
      </c>
      <c r="G166" s="37"/>
      <c r="H166" s="37"/>
      <c r="I166" s="230"/>
      <c r="J166" s="37"/>
      <c r="K166" s="37"/>
      <c r="L166" s="41"/>
      <c r="M166" s="231"/>
      <c r="N166" s="232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157</v>
      </c>
      <c r="AU166" s="14" t="s">
        <v>87</v>
      </c>
    </row>
    <row r="167" s="2" customFormat="1" ht="16.5" customHeight="1">
      <c r="A167" s="35"/>
      <c r="B167" s="36"/>
      <c r="C167" s="240" t="s">
        <v>206</v>
      </c>
      <c r="D167" s="240" t="s">
        <v>525</v>
      </c>
      <c r="E167" s="241" t="s">
        <v>1818</v>
      </c>
      <c r="F167" s="242" t="s">
        <v>1819</v>
      </c>
      <c r="G167" s="243" t="s">
        <v>1501</v>
      </c>
      <c r="H167" s="244">
        <v>80</v>
      </c>
      <c r="I167" s="245"/>
      <c r="J167" s="246">
        <f>ROUND(I167*H167,2)</f>
        <v>0</v>
      </c>
      <c r="K167" s="242" t="s">
        <v>1</v>
      </c>
      <c r="L167" s="247"/>
      <c r="M167" s="248" t="s">
        <v>1</v>
      </c>
      <c r="N167" s="249" t="s">
        <v>44</v>
      </c>
      <c r="O167" s="88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6" t="s">
        <v>178</v>
      </c>
      <c r="AT167" s="226" t="s">
        <v>525</v>
      </c>
      <c r="AU167" s="226" t="s">
        <v>87</v>
      </c>
      <c r="AY167" s="14" t="s">
        <v>149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4" t="s">
        <v>87</v>
      </c>
      <c r="BK167" s="227">
        <f>ROUND(I167*H167,2)</f>
        <v>0</v>
      </c>
      <c r="BL167" s="14" t="s">
        <v>156</v>
      </c>
      <c r="BM167" s="226" t="s">
        <v>265</v>
      </c>
    </row>
    <row r="168" s="2" customFormat="1">
      <c r="A168" s="35"/>
      <c r="B168" s="36"/>
      <c r="C168" s="37"/>
      <c r="D168" s="228" t="s">
        <v>157</v>
      </c>
      <c r="E168" s="37"/>
      <c r="F168" s="229" t="s">
        <v>1819</v>
      </c>
      <c r="G168" s="37"/>
      <c r="H168" s="37"/>
      <c r="I168" s="230"/>
      <c r="J168" s="37"/>
      <c r="K168" s="37"/>
      <c r="L168" s="41"/>
      <c r="M168" s="231"/>
      <c r="N168" s="232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157</v>
      </c>
      <c r="AU168" s="14" t="s">
        <v>87</v>
      </c>
    </row>
    <row r="169" s="2" customFormat="1" ht="24.15" customHeight="1">
      <c r="A169" s="35"/>
      <c r="B169" s="36"/>
      <c r="C169" s="240" t="s">
        <v>270</v>
      </c>
      <c r="D169" s="240" t="s">
        <v>525</v>
      </c>
      <c r="E169" s="241" t="s">
        <v>1820</v>
      </c>
      <c r="F169" s="242" t="s">
        <v>1821</v>
      </c>
      <c r="G169" s="243" t="s">
        <v>1501</v>
      </c>
      <c r="H169" s="244">
        <v>80</v>
      </c>
      <c r="I169" s="245"/>
      <c r="J169" s="246">
        <f>ROUND(I169*H169,2)</f>
        <v>0</v>
      </c>
      <c r="K169" s="242" t="s">
        <v>1</v>
      </c>
      <c r="L169" s="247"/>
      <c r="M169" s="248" t="s">
        <v>1</v>
      </c>
      <c r="N169" s="249" t="s">
        <v>44</v>
      </c>
      <c r="O169" s="88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6" t="s">
        <v>178</v>
      </c>
      <c r="AT169" s="226" t="s">
        <v>525</v>
      </c>
      <c r="AU169" s="226" t="s">
        <v>87</v>
      </c>
      <c r="AY169" s="14" t="s">
        <v>149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4" t="s">
        <v>87</v>
      </c>
      <c r="BK169" s="227">
        <f>ROUND(I169*H169,2)</f>
        <v>0</v>
      </c>
      <c r="BL169" s="14" t="s">
        <v>156</v>
      </c>
      <c r="BM169" s="226" t="s">
        <v>273</v>
      </c>
    </row>
    <row r="170" s="2" customFormat="1">
      <c r="A170" s="35"/>
      <c r="B170" s="36"/>
      <c r="C170" s="37"/>
      <c r="D170" s="228" t="s">
        <v>157</v>
      </c>
      <c r="E170" s="37"/>
      <c r="F170" s="229" t="s">
        <v>1821</v>
      </c>
      <c r="G170" s="37"/>
      <c r="H170" s="37"/>
      <c r="I170" s="230"/>
      <c r="J170" s="37"/>
      <c r="K170" s="37"/>
      <c r="L170" s="41"/>
      <c r="M170" s="231"/>
      <c r="N170" s="232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157</v>
      </c>
      <c r="AU170" s="14" t="s">
        <v>87</v>
      </c>
    </row>
    <row r="171" s="2" customFormat="1" ht="24.15" customHeight="1">
      <c r="A171" s="35"/>
      <c r="B171" s="36"/>
      <c r="C171" s="240" t="s">
        <v>211</v>
      </c>
      <c r="D171" s="240" t="s">
        <v>525</v>
      </c>
      <c r="E171" s="241" t="s">
        <v>1822</v>
      </c>
      <c r="F171" s="242" t="s">
        <v>1823</v>
      </c>
      <c r="G171" s="243" t="s">
        <v>1501</v>
      </c>
      <c r="H171" s="244">
        <v>1</v>
      </c>
      <c r="I171" s="245"/>
      <c r="J171" s="246">
        <f>ROUND(I171*H171,2)</f>
        <v>0</v>
      </c>
      <c r="K171" s="242" t="s">
        <v>1</v>
      </c>
      <c r="L171" s="247"/>
      <c r="M171" s="248" t="s">
        <v>1</v>
      </c>
      <c r="N171" s="249" t="s">
        <v>44</v>
      </c>
      <c r="O171" s="88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6" t="s">
        <v>178</v>
      </c>
      <c r="AT171" s="226" t="s">
        <v>525</v>
      </c>
      <c r="AU171" s="226" t="s">
        <v>87</v>
      </c>
      <c r="AY171" s="14" t="s">
        <v>149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4" t="s">
        <v>87</v>
      </c>
      <c r="BK171" s="227">
        <f>ROUND(I171*H171,2)</f>
        <v>0</v>
      </c>
      <c r="BL171" s="14" t="s">
        <v>156</v>
      </c>
      <c r="BM171" s="226" t="s">
        <v>281</v>
      </c>
    </row>
    <row r="172" s="2" customFormat="1">
      <c r="A172" s="35"/>
      <c r="B172" s="36"/>
      <c r="C172" s="37"/>
      <c r="D172" s="228" t="s">
        <v>157</v>
      </c>
      <c r="E172" s="37"/>
      <c r="F172" s="229" t="s">
        <v>1823</v>
      </c>
      <c r="G172" s="37"/>
      <c r="H172" s="37"/>
      <c r="I172" s="230"/>
      <c r="J172" s="37"/>
      <c r="K172" s="37"/>
      <c r="L172" s="41"/>
      <c r="M172" s="231"/>
      <c r="N172" s="232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157</v>
      </c>
      <c r="AU172" s="14" t="s">
        <v>87</v>
      </c>
    </row>
    <row r="173" s="2" customFormat="1" ht="16.5" customHeight="1">
      <c r="A173" s="35"/>
      <c r="B173" s="36"/>
      <c r="C173" s="240" t="s">
        <v>7</v>
      </c>
      <c r="D173" s="240" t="s">
        <v>525</v>
      </c>
      <c r="E173" s="241" t="s">
        <v>1824</v>
      </c>
      <c r="F173" s="242" t="s">
        <v>1825</v>
      </c>
      <c r="G173" s="243" t="s">
        <v>636</v>
      </c>
      <c r="H173" s="244">
        <v>1</v>
      </c>
      <c r="I173" s="245"/>
      <c r="J173" s="246">
        <f>ROUND(I173*H173,2)</f>
        <v>0</v>
      </c>
      <c r="K173" s="242" t="s">
        <v>1</v>
      </c>
      <c r="L173" s="247"/>
      <c r="M173" s="248" t="s">
        <v>1</v>
      </c>
      <c r="N173" s="249" t="s">
        <v>44</v>
      </c>
      <c r="O173" s="88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6" t="s">
        <v>178</v>
      </c>
      <c r="AT173" s="226" t="s">
        <v>525</v>
      </c>
      <c r="AU173" s="226" t="s">
        <v>87</v>
      </c>
      <c r="AY173" s="14" t="s">
        <v>149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4" t="s">
        <v>87</v>
      </c>
      <c r="BK173" s="227">
        <f>ROUND(I173*H173,2)</f>
        <v>0</v>
      </c>
      <c r="BL173" s="14" t="s">
        <v>156</v>
      </c>
      <c r="BM173" s="226" t="s">
        <v>285</v>
      </c>
    </row>
    <row r="174" s="2" customFormat="1">
      <c r="A174" s="35"/>
      <c r="B174" s="36"/>
      <c r="C174" s="37"/>
      <c r="D174" s="228" t="s">
        <v>157</v>
      </c>
      <c r="E174" s="37"/>
      <c r="F174" s="229" t="s">
        <v>1825</v>
      </c>
      <c r="G174" s="37"/>
      <c r="H174" s="37"/>
      <c r="I174" s="230"/>
      <c r="J174" s="37"/>
      <c r="K174" s="37"/>
      <c r="L174" s="41"/>
      <c r="M174" s="231"/>
      <c r="N174" s="232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157</v>
      </c>
      <c r="AU174" s="14" t="s">
        <v>87</v>
      </c>
    </row>
    <row r="175" s="2" customFormat="1" ht="16.5" customHeight="1">
      <c r="A175" s="35"/>
      <c r="B175" s="36"/>
      <c r="C175" s="240" t="s">
        <v>217</v>
      </c>
      <c r="D175" s="240" t="s">
        <v>525</v>
      </c>
      <c r="E175" s="241" t="s">
        <v>1826</v>
      </c>
      <c r="F175" s="242" t="s">
        <v>1827</v>
      </c>
      <c r="G175" s="243" t="s">
        <v>1501</v>
      </c>
      <c r="H175" s="244">
        <v>2</v>
      </c>
      <c r="I175" s="245"/>
      <c r="J175" s="246">
        <f>ROUND(I175*H175,2)</f>
        <v>0</v>
      </c>
      <c r="K175" s="242" t="s">
        <v>1</v>
      </c>
      <c r="L175" s="247"/>
      <c r="M175" s="248" t="s">
        <v>1</v>
      </c>
      <c r="N175" s="249" t="s">
        <v>44</v>
      </c>
      <c r="O175" s="88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6" t="s">
        <v>178</v>
      </c>
      <c r="AT175" s="226" t="s">
        <v>525</v>
      </c>
      <c r="AU175" s="226" t="s">
        <v>87</v>
      </c>
      <c r="AY175" s="14" t="s">
        <v>149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4" t="s">
        <v>87</v>
      </c>
      <c r="BK175" s="227">
        <f>ROUND(I175*H175,2)</f>
        <v>0</v>
      </c>
      <c r="BL175" s="14" t="s">
        <v>156</v>
      </c>
      <c r="BM175" s="226" t="s">
        <v>291</v>
      </c>
    </row>
    <row r="176" s="2" customFormat="1">
      <c r="A176" s="35"/>
      <c r="B176" s="36"/>
      <c r="C176" s="37"/>
      <c r="D176" s="228" t="s">
        <v>157</v>
      </c>
      <c r="E176" s="37"/>
      <c r="F176" s="229" t="s">
        <v>1827</v>
      </c>
      <c r="G176" s="37"/>
      <c r="H176" s="37"/>
      <c r="I176" s="230"/>
      <c r="J176" s="37"/>
      <c r="K176" s="37"/>
      <c r="L176" s="41"/>
      <c r="M176" s="231"/>
      <c r="N176" s="232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157</v>
      </c>
      <c r="AU176" s="14" t="s">
        <v>87</v>
      </c>
    </row>
    <row r="177" s="2" customFormat="1" ht="16.5" customHeight="1">
      <c r="A177" s="35"/>
      <c r="B177" s="36"/>
      <c r="C177" s="240" t="s">
        <v>296</v>
      </c>
      <c r="D177" s="240" t="s">
        <v>525</v>
      </c>
      <c r="E177" s="241" t="s">
        <v>1828</v>
      </c>
      <c r="F177" s="242" t="s">
        <v>1829</v>
      </c>
      <c r="G177" s="243" t="s">
        <v>1501</v>
      </c>
      <c r="H177" s="244">
        <v>2</v>
      </c>
      <c r="I177" s="245"/>
      <c r="J177" s="246">
        <f>ROUND(I177*H177,2)</f>
        <v>0</v>
      </c>
      <c r="K177" s="242" t="s">
        <v>1</v>
      </c>
      <c r="L177" s="247"/>
      <c r="M177" s="248" t="s">
        <v>1</v>
      </c>
      <c r="N177" s="249" t="s">
        <v>44</v>
      </c>
      <c r="O177" s="88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6" t="s">
        <v>178</v>
      </c>
      <c r="AT177" s="226" t="s">
        <v>525</v>
      </c>
      <c r="AU177" s="226" t="s">
        <v>87</v>
      </c>
      <c r="AY177" s="14" t="s">
        <v>149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4" t="s">
        <v>87</v>
      </c>
      <c r="BK177" s="227">
        <f>ROUND(I177*H177,2)</f>
        <v>0</v>
      </c>
      <c r="BL177" s="14" t="s">
        <v>156</v>
      </c>
      <c r="BM177" s="226" t="s">
        <v>299</v>
      </c>
    </row>
    <row r="178" s="2" customFormat="1">
      <c r="A178" s="35"/>
      <c r="B178" s="36"/>
      <c r="C178" s="37"/>
      <c r="D178" s="228" t="s">
        <v>157</v>
      </c>
      <c r="E178" s="37"/>
      <c r="F178" s="229" t="s">
        <v>1829</v>
      </c>
      <c r="G178" s="37"/>
      <c r="H178" s="37"/>
      <c r="I178" s="230"/>
      <c r="J178" s="37"/>
      <c r="K178" s="37"/>
      <c r="L178" s="41"/>
      <c r="M178" s="231"/>
      <c r="N178" s="232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157</v>
      </c>
      <c r="AU178" s="14" t="s">
        <v>87</v>
      </c>
    </row>
    <row r="179" s="2" customFormat="1" ht="16.5" customHeight="1">
      <c r="A179" s="35"/>
      <c r="B179" s="36"/>
      <c r="C179" s="240" t="s">
        <v>222</v>
      </c>
      <c r="D179" s="240" t="s">
        <v>525</v>
      </c>
      <c r="E179" s="241" t="s">
        <v>1795</v>
      </c>
      <c r="F179" s="242" t="s">
        <v>1796</v>
      </c>
      <c r="G179" s="243" t="s">
        <v>1501</v>
      </c>
      <c r="H179" s="244">
        <v>4</v>
      </c>
      <c r="I179" s="245"/>
      <c r="J179" s="246">
        <f>ROUND(I179*H179,2)</f>
        <v>0</v>
      </c>
      <c r="K179" s="242" t="s">
        <v>1</v>
      </c>
      <c r="L179" s="247"/>
      <c r="M179" s="248" t="s">
        <v>1</v>
      </c>
      <c r="N179" s="249" t="s">
        <v>44</v>
      </c>
      <c r="O179" s="88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6" t="s">
        <v>178</v>
      </c>
      <c r="AT179" s="226" t="s">
        <v>525</v>
      </c>
      <c r="AU179" s="226" t="s">
        <v>87</v>
      </c>
      <c r="AY179" s="14" t="s">
        <v>149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4" t="s">
        <v>87</v>
      </c>
      <c r="BK179" s="227">
        <f>ROUND(I179*H179,2)</f>
        <v>0</v>
      </c>
      <c r="BL179" s="14" t="s">
        <v>156</v>
      </c>
      <c r="BM179" s="226" t="s">
        <v>305</v>
      </c>
    </row>
    <row r="180" s="2" customFormat="1">
      <c r="A180" s="35"/>
      <c r="B180" s="36"/>
      <c r="C180" s="37"/>
      <c r="D180" s="228" t="s">
        <v>157</v>
      </c>
      <c r="E180" s="37"/>
      <c r="F180" s="229" t="s">
        <v>1796</v>
      </c>
      <c r="G180" s="37"/>
      <c r="H180" s="37"/>
      <c r="I180" s="230"/>
      <c r="J180" s="37"/>
      <c r="K180" s="37"/>
      <c r="L180" s="41"/>
      <c r="M180" s="231"/>
      <c r="N180" s="232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157</v>
      </c>
      <c r="AU180" s="14" t="s">
        <v>87</v>
      </c>
    </row>
    <row r="181" s="12" customFormat="1" ht="25.92" customHeight="1">
      <c r="A181" s="12"/>
      <c r="B181" s="199"/>
      <c r="C181" s="200"/>
      <c r="D181" s="201" t="s">
        <v>78</v>
      </c>
      <c r="E181" s="202" t="s">
        <v>1556</v>
      </c>
      <c r="F181" s="202" t="s">
        <v>1830</v>
      </c>
      <c r="G181" s="200"/>
      <c r="H181" s="200"/>
      <c r="I181" s="203"/>
      <c r="J181" s="204">
        <f>BK181</f>
        <v>0</v>
      </c>
      <c r="K181" s="200"/>
      <c r="L181" s="205"/>
      <c r="M181" s="206"/>
      <c r="N181" s="207"/>
      <c r="O181" s="207"/>
      <c r="P181" s="208">
        <f>P182+SUM(P183:P198)+P207+P220+P233+P242</f>
        <v>0</v>
      </c>
      <c r="Q181" s="207"/>
      <c r="R181" s="208">
        <f>R182+SUM(R183:R198)+R207+R220+R233+R242</f>
        <v>0</v>
      </c>
      <c r="S181" s="207"/>
      <c r="T181" s="209">
        <f>T182+SUM(T183:T198)+T207+T220+T233+T242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0" t="s">
        <v>87</v>
      </c>
      <c r="AT181" s="211" t="s">
        <v>78</v>
      </c>
      <c r="AU181" s="211" t="s">
        <v>79</v>
      </c>
      <c r="AY181" s="210" t="s">
        <v>149</v>
      </c>
      <c r="BK181" s="212">
        <f>BK182+SUM(BK183:BK198)+BK207+BK220+BK233+BK242</f>
        <v>0</v>
      </c>
    </row>
    <row r="182" s="2" customFormat="1" ht="16.5" customHeight="1">
      <c r="A182" s="35"/>
      <c r="B182" s="36"/>
      <c r="C182" s="240" t="s">
        <v>308</v>
      </c>
      <c r="D182" s="240" t="s">
        <v>525</v>
      </c>
      <c r="E182" s="241" t="s">
        <v>1831</v>
      </c>
      <c r="F182" s="242" t="s">
        <v>1832</v>
      </c>
      <c r="G182" s="243" t="s">
        <v>1501</v>
      </c>
      <c r="H182" s="244">
        <v>1</v>
      </c>
      <c r="I182" s="245"/>
      <c r="J182" s="246">
        <f>ROUND(I182*H182,2)</f>
        <v>0</v>
      </c>
      <c r="K182" s="242" t="s">
        <v>1</v>
      </c>
      <c r="L182" s="247"/>
      <c r="M182" s="248" t="s">
        <v>1</v>
      </c>
      <c r="N182" s="249" t="s">
        <v>44</v>
      </c>
      <c r="O182" s="88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6" t="s">
        <v>178</v>
      </c>
      <c r="AT182" s="226" t="s">
        <v>525</v>
      </c>
      <c r="AU182" s="226" t="s">
        <v>87</v>
      </c>
      <c r="AY182" s="14" t="s">
        <v>149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4" t="s">
        <v>87</v>
      </c>
      <c r="BK182" s="227">
        <f>ROUND(I182*H182,2)</f>
        <v>0</v>
      </c>
      <c r="BL182" s="14" t="s">
        <v>156</v>
      </c>
      <c r="BM182" s="226" t="s">
        <v>311</v>
      </c>
    </row>
    <row r="183" s="2" customFormat="1">
      <c r="A183" s="35"/>
      <c r="B183" s="36"/>
      <c r="C183" s="37"/>
      <c r="D183" s="228" t="s">
        <v>157</v>
      </c>
      <c r="E183" s="37"/>
      <c r="F183" s="229" t="s">
        <v>1832</v>
      </c>
      <c r="G183" s="37"/>
      <c r="H183" s="37"/>
      <c r="I183" s="230"/>
      <c r="J183" s="37"/>
      <c r="K183" s="37"/>
      <c r="L183" s="41"/>
      <c r="M183" s="231"/>
      <c r="N183" s="232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157</v>
      </c>
      <c r="AU183" s="14" t="s">
        <v>87</v>
      </c>
    </row>
    <row r="184" s="2" customFormat="1" ht="16.5" customHeight="1">
      <c r="A184" s="35"/>
      <c r="B184" s="36"/>
      <c r="C184" s="240" t="s">
        <v>231</v>
      </c>
      <c r="D184" s="240" t="s">
        <v>525</v>
      </c>
      <c r="E184" s="241" t="s">
        <v>1833</v>
      </c>
      <c r="F184" s="242" t="s">
        <v>1834</v>
      </c>
      <c r="G184" s="243" t="s">
        <v>1501</v>
      </c>
      <c r="H184" s="244">
        <v>5</v>
      </c>
      <c r="I184" s="245"/>
      <c r="J184" s="246">
        <f>ROUND(I184*H184,2)</f>
        <v>0</v>
      </c>
      <c r="K184" s="242" t="s">
        <v>1</v>
      </c>
      <c r="L184" s="247"/>
      <c r="M184" s="248" t="s">
        <v>1</v>
      </c>
      <c r="N184" s="249" t="s">
        <v>44</v>
      </c>
      <c r="O184" s="88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6" t="s">
        <v>178</v>
      </c>
      <c r="AT184" s="226" t="s">
        <v>525</v>
      </c>
      <c r="AU184" s="226" t="s">
        <v>87</v>
      </c>
      <c r="AY184" s="14" t="s">
        <v>149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4" t="s">
        <v>87</v>
      </c>
      <c r="BK184" s="227">
        <f>ROUND(I184*H184,2)</f>
        <v>0</v>
      </c>
      <c r="BL184" s="14" t="s">
        <v>156</v>
      </c>
      <c r="BM184" s="226" t="s">
        <v>318</v>
      </c>
    </row>
    <row r="185" s="2" customFormat="1">
      <c r="A185" s="35"/>
      <c r="B185" s="36"/>
      <c r="C185" s="37"/>
      <c r="D185" s="228" t="s">
        <v>157</v>
      </c>
      <c r="E185" s="37"/>
      <c r="F185" s="229" t="s">
        <v>1834</v>
      </c>
      <c r="G185" s="37"/>
      <c r="H185" s="37"/>
      <c r="I185" s="230"/>
      <c r="J185" s="37"/>
      <c r="K185" s="37"/>
      <c r="L185" s="41"/>
      <c r="M185" s="231"/>
      <c r="N185" s="232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157</v>
      </c>
      <c r="AU185" s="14" t="s">
        <v>87</v>
      </c>
    </row>
    <row r="186" s="2" customFormat="1" ht="16.5" customHeight="1">
      <c r="A186" s="35"/>
      <c r="B186" s="36"/>
      <c r="C186" s="240" t="s">
        <v>321</v>
      </c>
      <c r="D186" s="240" t="s">
        <v>525</v>
      </c>
      <c r="E186" s="241" t="s">
        <v>1835</v>
      </c>
      <c r="F186" s="242" t="s">
        <v>1836</v>
      </c>
      <c r="G186" s="243" t="s">
        <v>1501</v>
      </c>
      <c r="H186" s="244">
        <v>1</v>
      </c>
      <c r="I186" s="245"/>
      <c r="J186" s="246">
        <f>ROUND(I186*H186,2)</f>
        <v>0</v>
      </c>
      <c r="K186" s="242" t="s">
        <v>1</v>
      </c>
      <c r="L186" s="247"/>
      <c r="M186" s="248" t="s">
        <v>1</v>
      </c>
      <c r="N186" s="249" t="s">
        <v>44</v>
      </c>
      <c r="O186" s="88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6" t="s">
        <v>178</v>
      </c>
      <c r="AT186" s="226" t="s">
        <v>525</v>
      </c>
      <c r="AU186" s="226" t="s">
        <v>87</v>
      </c>
      <c r="AY186" s="14" t="s">
        <v>149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4" t="s">
        <v>87</v>
      </c>
      <c r="BK186" s="227">
        <f>ROUND(I186*H186,2)</f>
        <v>0</v>
      </c>
      <c r="BL186" s="14" t="s">
        <v>156</v>
      </c>
      <c r="BM186" s="226" t="s">
        <v>324</v>
      </c>
    </row>
    <row r="187" s="2" customFormat="1">
      <c r="A187" s="35"/>
      <c r="B187" s="36"/>
      <c r="C187" s="37"/>
      <c r="D187" s="228" t="s">
        <v>157</v>
      </c>
      <c r="E187" s="37"/>
      <c r="F187" s="229" t="s">
        <v>1836</v>
      </c>
      <c r="G187" s="37"/>
      <c r="H187" s="37"/>
      <c r="I187" s="230"/>
      <c r="J187" s="37"/>
      <c r="K187" s="37"/>
      <c r="L187" s="41"/>
      <c r="M187" s="231"/>
      <c r="N187" s="232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157</v>
      </c>
      <c r="AU187" s="14" t="s">
        <v>87</v>
      </c>
    </row>
    <row r="188" s="2" customFormat="1" ht="16.5" customHeight="1">
      <c r="A188" s="35"/>
      <c r="B188" s="36"/>
      <c r="C188" s="240" t="s">
        <v>236</v>
      </c>
      <c r="D188" s="240" t="s">
        <v>525</v>
      </c>
      <c r="E188" s="241" t="s">
        <v>1837</v>
      </c>
      <c r="F188" s="242" t="s">
        <v>1838</v>
      </c>
      <c r="G188" s="243" t="s">
        <v>1501</v>
      </c>
      <c r="H188" s="244">
        <v>3</v>
      </c>
      <c r="I188" s="245"/>
      <c r="J188" s="246">
        <f>ROUND(I188*H188,2)</f>
        <v>0</v>
      </c>
      <c r="K188" s="242" t="s">
        <v>1</v>
      </c>
      <c r="L188" s="247"/>
      <c r="M188" s="248" t="s">
        <v>1</v>
      </c>
      <c r="N188" s="249" t="s">
        <v>44</v>
      </c>
      <c r="O188" s="88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6" t="s">
        <v>178</v>
      </c>
      <c r="AT188" s="226" t="s">
        <v>525</v>
      </c>
      <c r="AU188" s="226" t="s">
        <v>87</v>
      </c>
      <c r="AY188" s="14" t="s">
        <v>149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4" t="s">
        <v>87</v>
      </c>
      <c r="BK188" s="227">
        <f>ROUND(I188*H188,2)</f>
        <v>0</v>
      </c>
      <c r="BL188" s="14" t="s">
        <v>156</v>
      </c>
      <c r="BM188" s="226" t="s">
        <v>439</v>
      </c>
    </row>
    <row r="189" s="2" customFormat="1">
      <c r="A189" s="35"/>
      <c r="B189" s="36"/>
      <c r="C189" s="37"/>
      <c r="D189" s="228" t="s">
        <v>157</v>
      </c>
      <c r="E189" s="37"/>
      <c r="F189" s="229" t="s">
        <v>1838</v>
      </c>
      <c r="G189" s="37"/>
      <c r="H189" s="37"/>
      <c r="I189" s="230"/>
      <c r="J189" s="37"/>
      <c r="K189" s="37"/>
      <c r="L189" s="41"/>
      <c r="M189" s="231"/>
      <c r="N189" s="232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157</v>
      </c>
      <c r="AU189" s="14" t="s">
        <v>87</v>
      </c>
    </row>
    <row r="190" s="2" customFormat="1" ht="16.5" customHeight="1">
      <c r="A190" s="35"/>
      <c r="B190" s="36"/>
      <c r="C190" s="240" t="s">
        <v>442</v>
      </c>
      <c r="D190" s="240" t="s">
        <v>525</v>
      </c>
      <c r="E190" s="241" t="s">
        <v>1839</v>
      </c>
      <c r="F190" s="242" t="s">
        <v>1840</v>
      </c>
      <c r="G190" s="243" t="s">
        <v>1501</v>
      </c>
      <c r="H190" s="244">
        <v>1</v>
      </c>
      <c r="I190" s="245"/>
      <c r="J190" s="246">
        <f>ROUND(I190*H190,2)</f>
        <v>0</v>
      </c>
      <c r="K190" s="242" t="s">
        <v>1</v>
      </c>
      <c r="L190" s="247"/>
      <c r="M190" s="248" t="s">
        <v>1</v>
      </c>
      <c r="N190" s="249" t="s">
        <v>44</v>
      </c>
      <c r="O190" s="88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6" t="s">
        <v>178</v>
      </c>
      <c r="AT190" s="226" t="s">
        <v>525</v>
      </c>
      <c r="AU190" s="226" t="s">
        <v>87</v>
      </c>
      <c r="AY190" s="14" t="s">
        <v>149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4" t="s">
        <v>87</v>
      </c>
      <c r="BK190" s="227">
        <f>ROUND(I190*H190,2)</f>
        <v>0</v>
      </c>
      <c r="BL190" s="14" t="s">
        <v>156</v>
      </c>
      <c r="BM190" s="226" t="s">
        <v>445</v>
      </c>
    </row>
    <row r="191" s="2" customFormat="1">
      <c r="A191" s="35"/>
      <c r="B191" s="36"/>
      <c r="C191" s="37"/>
      <c r="D191" s="228" t="s">
        <v>157</v>
      </c>
      <c r="E191" s="37"/>
      <c r="F191" s="229" t="s">
        <v>1840</v>
      </c>
      <c r="G191" s="37"/>
      <c r="H191" s="37"/>
      <c r="I191" s="230"/>
      <c r="J191" s="37"/>
      <c r="K191" s="37"/>
      <c r="L191" s="41"/>
      <c r="M191" s="231"/>
      <c r="N191" s="232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157</v>
      </c>
      <c r="AU191" s="14" t="s">
        <v>87</v>
      </c>
    </row>
    <row r="192" s="2" customFormat="1" ht="16.5" customHeight="1">
      <c r="A192" s="35"/>
      <c r="B192" s="36"/>
      <c r="C192" s="240" t="s">
        <v>242</v>
      </c>
      <c r="D192" s="240" t="s">
        <v>525</v>
      </c>
      <c r="E192" s="241" t="s">
        <v>1841</v>
      </c>
      <c r="F192" s="242" t="s">
        <v>1842</v>
      </c>
      <c r="G192" s="243" t="s">
        <v>1501</v>
      </c>
      <c r="H192" s="244">
        <v>2</v>
      </c>
      <c r="I192" s="245"/>
      <c r="J192" s="246">
        <f>ROUND(I192*H192,2)</f>
        <v>0</v>
      </c>
      <c r="K192" s="242" t="s">
        <v>1</v>
      </c>
      <c r="L192" s="247"/>
      <c r="M192" s="248" t="s">
        <v>1</v>
      </c>
      <c r="N192" s="249" t="s">
        <v>44</v>
      </c>
      <c r="O192" s="88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6" t="s">
        <v>178</v>
      </c>
      <c r="AT192" s="226" t="s">
        <v>525</v>
      </c>
      <c r="AU192" s="226" t="s">
        <v>87</v>
      </c>
      <c r="AY192" s="14" t="s">
        <v>149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4" t="s">
        <v>87</v>
      </c>
      <c r="BK192" s="227">
        <f>ROUND(I192*H192,2)</f>
        <v>0</v>
      </c>
      <c r="BL192" s="14" t="s">
        <v>156</v>
      </c>
      <c r="BM192" s="226" t="s">
        <v>450</v>
      </c>
    </row>
    <row r="193" s="2" customFormat="1">
      <c r="A193" s="35"/>
      <c r="B193" s="36"/>
      <c r="C193" s="37"/>
      <c r="D193" s="228" t="s">
        <v>157</v>
      </c>
      <c r="E193" s="37"/>
      <c r="F193" s="229" t="s">
        <v>1842</v>
      </c>
      <c r="G193" s="37"/>
      <c r="H193" s="37"/>
      <c r="I193" s="230"/>
      <c r="J193" s="37"/>
      <c r="K193" s="37"/>
      <c r="L193" s="41"/>
      <c r="M193" s="231"/>
      <c r="N193" s="232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157</v>
      </c>
      <c r="AU193" s="14" t="s">
        <v>87</v>
      </c>
    </row>
    <row r="194" s="2" customFormat="1" ht="16.5" customHeight="1">
      <c r="A194" s="35"/>
      <c r="B194" s="36"/>
      <c r="C194" s="240" t="s">
        <v>163</v>
      </c>
      <c r="D194" s="240" t="s">
        <v>525</v>
      </c>
      <c r="E194" s="241" t="s">
        <v>1843</v>
      </c>
      <c r="F194" s="242" t="s">
        <v>1844</v>
      </c>
      <c r="G194" s="243" t="s">
        <v>1501</v>
      </c>
      <c r="H194" s="244">
        <v>1</v>
      </c>
      <c r="I194" s="245"/>
      <c r="J194" s="246">
        <f>ROUND(I194*H194,2)</f>
        <v>0</v>
      </c>
      <c r="K194" s="242" t="s">
        <v>1</v>
      </c>
      <c r="L194" s="247"/>
      <c r="M194" s="248" t="s">
        <v>1</v>
      </c>
      <c r="N194" s="249" t="s">
        <v>44</v>
      </c>
      <c r="O194" s="88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6" t="s">
        <v>178</v>
      </c>
      <c r="AT194" s="226" t="s">
        <v>525</v>
      </c>
      <c r="AU194" s="226" t="s">
        <v>87</v>
      </c>
      <c r="AY194" s="14" t="s">
        <v>149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4" t="s">
        <v>87</v>
      </c>
      <c r="BK194" s="227">
        <f>ROUND(I194*H194,2)</f>
        <v>0</v>
      </c>
      <c r="BL194" s="14" t="s">
        <v>156</v>
      </c>
      <c r="BM194" s="226" t="s">
        <v>455</v>
      </c>
    </row>
    <row r="195" s="2" customFormat="1">
      <c r="A195" s="35"/>
      <c r="B195" s="36"/>
      <c r="C195" s="37"/>
      <c r="D195" s="228" t="s">
        <v>157</v>
      </c>
      <c r="E195" s="37"/>
      <c r="F195" s="229" t="s">
        <v>1844</v>
      </c>
      <c r="G195" s="37"/>
      <c r="H195" s="37"/>
      <c r="I195" s="230"/>
      <c r="J195" s="37"/>
      <c r="K195" s="37"/>
      <c r="L195" s="41"/>
      <c r="M195" s="231"/>
      <c r="N195" s="232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157</v>
      </c>
      <c r="AU195" s="14" t="s">
        <v>87</v>
      </c>
    </row>
    <row r="196" s="2" customFormat="1" ht="16.5" customHeight="1">
      <c r="A196" s="35"/>
      <c r="B196" s="36"/>
      <c r="C196" s="240" t="s">
        <v>169</v>
      </c>
      <c r="D196" s="240" t="s">
        <v>525</v>
      </c>
      <c r="E196" s="241" t="s">
        <v>1845</v>
      </c>
      <c r="F196" s="242" t="s">
        <v>1846</v>
      </c>
      <c r="G196" s="243" t="s">
        <v>1501</v>
      </c>
      <c r="H196" s="244">
        <v>3</v>
      </c>
      <c r="I196" s="245"/>
      <c r="J196" s="246">
        <f>ROUND(I196*H196,2)</f>
        <v>0</v>
      </c>
      <c r="K196" s="242" t="s">
        <v>1</v>
      </c>
      <c r="L196" s="247"/>
      <c r="M196" s="248" t="s">
        <v>1</v>
      </c>
      <c r="N196" s="249" t="s">
        <v>44</v>
      </c>
      <c r="O196" s="88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6" t="s">
        <v>178</v>
      </c>
      <c r="AT196" s="226" t="s">
        <v>525</v>
      </c>
      <c r="AU196" s="226" t="s">
        <v>87</v>
      </c>
      <c r="AY196" s="14" t="s">
        <v>149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4" t="s">
        <v>87</v>
      </c>
      <c r="BK196" s="227">
        <f>ROUND(I196*H196,2)</f>
        <v>0</v>
      </c>
      <c r="BL196" s="14" t="s">
        <v>156</v>
      </c>
      <c r="BM196" s="226" t="s">
        <v>460</v>
      </c>
    </row>
    <row r="197" s="2" customFormat="1">
      <c r="A197" s="35"/>
      <c r="B197" s="36"/>
      <c r="C197" s="37"/>
      <c r="D197" s="228" t="s">
        <v>157</v>
      </c>
      <c r="E197" s="37"/>
      <c r="F197" s="229" t="s">
        <v>1846</v>
      </c>
      <c r="G197" s="37"/>
      <c r="H197" s="37"/>
      <c r="I197" s="230"/>
      <c r="J197" s="37"/>
      <c r="K197" s="37"/>
      <c r="L197" s="41"/>
      <c r="M197" s="231"/>
      <c r="N197" s="232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157</v>
      </c>
      <c r="AU197" s="14" t="s">
        <v>87</v>
      </c>
    </row>
    <row r="198" s="12" customFormat="1" ht="22.8" customHeight="1">
      <c r="A198" s="12"/>
      <c r="B198" s="199"/>
      <c r="C198" s="200"/>
      <c r="D198" s="201" t="s">
        <v>78</v>
      </c>
      <c r="E198" s="213" t="s">
        <v>1497</v>
      </c>
      <c r="F198" s="213" t="s">
        <v>1794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SUM(P199:P206)</f>
        <v>0</v>
      </c>
      <c r="Q198" s="207"/>
      <c r="R198" s="208">
        <f>SUM(R199:R206)</f>
        <v>0</v>
      </c>
      <c r="S198" s="207"/>
      <c r="T198" s="209">
        <f>SUM(T199:T206)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87</v>
      </c>
      <c r="AT198" s="211" t="s">
        <v>78</v>
      </c>
      <c r="AU198" s="211" t="s">
        <v>87</v>
      </c>
      <c r="AY198" s="210" t="s">
        <v>149</v>
      </c>
      <c r="BK198" s="212">
        <f>SUM(BK199:BK206)</f>
        <v>0</v>
      </c>
    </row>
    <row r="199" s="2" customFormat="1" ht="16.5" customHeight="1">
      <c r="A199" s="35"/>
      <c r="B199" s="36"/>
      <c r="C199" s="240" t="s">
        <v>175</v>
      </c>
      <c r="D199" s="240" t="s">
        <v>525</v>
      </c>
      <c r="E199" s="241" t="s">
        <v>1847</v>
      </c>
      <c r="F199" s="242" t="s">
        <v>1848</v>
      </c>
      <c r="G199" s="243" t="s">
        <v>1501</v>
      </c>
      <c r="H199" s="244">
        <v>14</v>
      </c>
      <c r="I199" s="245"/>
      <c r="J199" s="246">
        <f>ROUND(I199*H199,2)</f>
        <v>0</v>
      </c>
      <c r="K199" s="242" t="s">
        <v>1</v>
      </c>
      <c r="L199" s="247"/>
      <c r="M199" s="248" t="s">
        <v>1</v>
      </c>
      <c r="N199" s="249" t="s">
        <v>44</v>
      </c>
      <c r="O199" s="88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6" t="s">
        <v>178</v>
      </c>
      <c r="AT199" s="226" t="s">
        <v>525</v>
      </c>
      <c r="AU199" s="226" t="s">
        <v>89</v>
      </c>
      <c r="AY199" s="14" t="s">
        <v>149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4" t="s">
        <v>87</v>
      </c>
      <c r="BK199" s="227">
        <f>ROUND(I199*H199,2)</f>
        <v>0</v>
      </c>
      <c r="BL199" s="14" t="s">
        <v>156</v>
      </c>
      <c r="BM199" s="226" t="s">
        <v>465</v>
      </c>
    </row>
    <row r="200" s="2" customFormat="1">
      <c r="A200" s="35"/>
      <c r="B200" s="36"/>
      <c r="C200" s="37"/>
      <c r="D200" s="228" t="s">
        <v>157</v>
      </c>
      <c r="E200" s="37"/>
      <c r="F200" s="229" t="s">
        <v>1848</v>
      </c>
      <c r="G200" s="37"/>
      <c r="H200" s="37"/>
      <c r="I200" s="230"/>
      <c r="J200" s="37"/>
      <c r="K200" s="37"/>
      <c r="L200" s="41"/>
      <c r="M200" s="231"/>
      <c r="N200" s="232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157</v>
      </c>
      <c r="AU200" s="14" t="s">
        <v>89</v>
      </c>
    </row>
    <row r="201" s="2" customFormat="1" ht="16.5" customHeight="1">
      <c r="A201" s="35"/>
      <c r="B201" s="36"/>
      <c r="C201" s="240" t="s">
        <v>257</v>
      </c>
      <c r="D201" s="240" t="s">
        <v>525</v>
      </c>
      <c r="E201" s="241" t="s">
        <v>1849</v>
      </c>
      <c r="F201" s="242" t="s">
        <v>1850</v>
      </c>
      <c r="G201" s="243" t="s">
        <v>1501</v>
      </c>
      <c r="H201" s="244">
        <v>28</v>
      </c>
      <c r="I201" s="245"/>
      <c r="J201" s="246">
        <f>ROUND(I201*H201,2)</f>
        <v>0</v>
      </c>
      <c r="K201" s="242" t="s">
        <v>1</v>
      </c>
      <c r="L201" s="247"/>
      <c r="M201" s="248" t="s">
        <v>1</v>
      </c>
      <c r="N201" s="249" t="s">
        <v>44</v>
      </c>
      <c r="O201" s="88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6" t="s">
        <v>178</v>
      </c>
      <c r="AT201" s="226" t="s">
        <v>525</v>
      </c>
      <c r="AU201" s="226" t="s">
        <v>89</v>
      </c>
      <c r="AY201" s="14" t="s">
        <v>149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4" t="s">
        <v>87</v>
      </c>
      <c r="BK201" s="227">
        <f>ROUND(I201*H201,2)</f>
        <v>0</v>
      </c>
      <c r="BL201" s="14" t="s">
        <v>156</v>
      </c>
      <c r="BM201" s="226" t="s">
        <v>469</v>
      </c>
    </row>
    <row r="202" s="2" customFormat="1">
      <c r="A202" s="35"/>
      <c r="B202" s="36"/>
      <c r="C202" s="37"/>
      <c r="D202" s="228" t="s">
        <v>157</v>
      </c>
      <c r="E202" s="37"/>
      <c r="F202" s="229" t="s">
        <v>1850</v>
      </c>
      <c r="G202" s="37"/>
      <c r="H202" s="37"/>
      <c r="I202" s="230"/>
      <c r="J202" s="37"/>
      <c r="K202" s="37"/>
      <c r="L202" s="41"/>
      <c r="M202" s="231"/>
      <c r="N202" s="232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157</v>
      </c>
      <c r="AU202" s="14" t="s">
        <v>89</v>
      </c>
    </row>
    <row r="203" s="2" customFormat="1" ht="24.15" customHeight="1">
      <c r="A203" s="35"/>
      <c r="B203" s="36"/>
      <c r="C203" s="240" t="s">
        <v>472</v>
      </c>
      <c r="D203" s="240" t="s">
        <v>525</v>
      </c>
      <c r="E203" s="241" t="s">
        <v>1851</v>
      </c>
      <c r="F203" s="242" t="s">
        <v>1852</v>
      </c>
      <c r="G203" s="243" t="s">
        <v>1501</v>
      </c>
      <c r="H203" s="244">
        <v>3</v>
      </c>
      <c r="I203" s="245"/>
      <c r="J203" s="246">
        <f>ROUND(I203*H203,2)</f>
        <v>0</v>
      </c>
      <c r="K203" s="242" t="s">
        <v>1</v>
      </c>
      <c r="L203" s="247"/>
      <c r="M203" s="248" t="s">
        <v>1</v>
      </c>
      <c r="N203" s="249" t="s">
        <v>44</v>
      </c>
      <c r="O203" s="88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6" t="s">
        <v>178</v>
      </c>
      <c r="AT203" s="226" t="s">
        <v>525</v>
      </c>
      <c r="AU203" s="226" t="s">
        <v>89</v>
      </c>
      <c r="AY203" s="14" t="s">
        <v>149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4" t="s">
        <v>87</v>
      </c>
      <c r="BK203" s="227">
        <f>ROUND(I203*H203,2)</f>
        <v>0</v>
      </c>
      <c r="BL203" s="14" t="s">
        <v>156</v>
      </c>
      <c r="BM203" s="226" t="s">
        <v>475</v>
      </c>
    </row>
    <row r="204" s="2" customFormat="1">
      <c r="A204" s="35"/>
      <c r="B204" s="36"/>
      <c r="C204" s="37"/>
      <c r="D204" s="228" t="s">
        <v>157</v>
      </c>
      <c r="E204" s="37"/>
      <c r="F204" s="229" t="s">
        <v>1852</v>
      </c>
      <c r="G204" s="37"/>
      <c r="H204" s="37"/>
      <c r="I204" s="230"/>
      <c r="J204" s="37"/>
      <c r="K204" s="37"/>
      <c r="L204" s="41"/>
      <c r="M204" s="231"/>
      <c r="N204" s="232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157</v>
      </c>
      <c r="AU204" s="14" t="s">
        <v>89</v>
      </c>
    </row>
    <row r="205" s="2" customFormat="1" ht="16.5" customHeight="1">
      <c r="A205" s="35"/>
      <c r="B205" s="36"/>
      <c r="C205" s="240" t="s">
        <v>265</v>
      </c>
      <c r="D205" s="240" t="s">
        <v>525</v>
      </c>
      <c r="E205" s="241" t="s">
        <v>1853</v>
      </c>
      <c r="F205" s="242" t="s">
        <v>1854</v>
      </c>
      <c r="G205" s="243" t="s">
        <v>1501</v>
      </c>
      <c r="H205" s="244">
        <v>14</v>
      </c>
      <c r="I205" s="245"/>
      <c r="J205" s="246">
        <f>ROUND(I205*H205,2)</f>
        <v>0</v>
      </c>
      <c r="K205" s="242" t="s">
        <v>1</v>
      </c>
      <c r="L205" s="247"/>
      <c r="M205" s="248" t="s">
        <v>1</v>
      </c>
      <c r="N205" s="249" t="s">
        <v>44</v>
      </c>
      <c r="O205" s="88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6" t="s">
        <v>178</v>
      </c>
      <c r="AT205" s="226" t="s">
        <v>525</v>
      </c>
      <c r="AU205" s="226" t="s">
        <v>89</v>
      </c>
      <c r="AY205" s="14" t="s">
        <v>149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4" t="s">
        <v>87</v>
      </c>
      <c r="BK205" s="227">
        <f>ROUND(I205*H205,2)</f>
        <v>0</v>
      </c>
      <c r="BL205" s="14" t="s">
        <v>156</v>
      </c>
      <c r="BM205" s="226" t="s">
        <v>480</v>
      </c>
    </row>
    <row r="206" s="2" customFormat="1">
      <c r="A206" s="35"/>
      <c r="B206" s="36"/>
      <c r="C206" s="37"/>
      <c r="D206" s="228" t="s">
        <v>157</v>
      </c>
      <c r="E206" s="37"/>
      <c r="F206" s="229" t="s">
        <v>1854</v>
      </c>
      <c r="G206" s="37"/>
      <c r="H206" s="37"/>
      <c r="I206" s="230"/>
      <c r="J206" s="37"/>
      <c r="K206" s="37"/>
      <c r="L206" s="41"/>
      <c r="M206" s="231"/>
      <c r="N206" s="232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157</v>
      </c>
      <c r="AU206" s="14" t="s">
        <v>89</v>
      </c>
    </row>
    <row r="207" s="12" customFormat="1" ht="22.8" customHeight="1">
      <c r="A207" s="12"/>
      <c r="B207" s="199"/>
      <c r="C207" s="200"/>
      <c r="D207" s="201" t="s">
        <v>78</v>
      </c>
      <c r="E207" s="213" t="s">
        <v>1587</v>
      </c>
      <c r="F207" s="213" t="s">
        <v>1855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SUM(P208:P219)</f>
        <v>0</v>
      </c>
      <c r="Q207" s="207"/>
      <c r="R207" s="208">
        <f>SUM(R208:R219)</f>
        <v>0</v>
      </c>
      <c r="S207" s="207"/>
      <c r="T207" s="209">
        <f>SUM(T208:T219)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87</v>
      </c>
      <c r="AT207" s="211" t="s">
        <v>78</v>
      </c>
      <c r="AU207" s="211" t="s">
        <v>87</v>
      </c>
      <c r="AY207" s="210" t="s">
        <v>149</v>
      </c>
      <c r="BK207" s="212">
        <f>SUM(BK208:BK219)</f>
        <v>0</v>
      </c>
    </row>
    <row r="208" s="2" customFormat="1" ht="16.5" customHeight="1">
      <c r="A208" s="35"/>
      <c r="B208" s="36"/>
      <c r="C208" s="240" t="s">
        <v>483</v>
      </c>
      <c r="D208" s="240" t="s">
        <v>525</v>
      </c>
      <c r="E208" s="241" t="s">
        <v>1856</v>
      </c>
      <c r="F208" s="242" t="s">
        <v>1857</v>
      </c>
      <c r="G208" s="243" t="s">
        <v>264</v>
      </c>
      <c r="H208" s="244">
        <v>110</v>
      </c>
      <c r="I208" s="245"/>
      <c r="J208" s="246">
        <f>ROUND(I208*H208,2)</f>
        <v>0</v>
      </c>
      <c r="K208" s="242" t="s">
        <v>1</v>
      </c>
      <c r="L208" s="247"/>
      <c r="M208" s="248" t="s">
        <v>1</v>
      </c>
      <c r="N208" s="249" t="s">
        <v>44</v>
      </c>
      <c r="O208" s="88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6" t="s">
        <v>178</v>
      </c>
      <c r="AT208" s="226" t="s">
        <v>525</v>
      </c>
      <c r="AU208" s="226" t="s">
        <v>89</v>
      </c>
      <c r="AY208" s="14" t="s">
        <v>149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4" t="s">
        <v>87</v>
      </c>
      <c r="BK208" s="227">
        <f>ROUND(I208*H208,2)</f>
        <v>0</v>
      </c>
      <c r="BL208" s="14" t="s">
        <v>156</v>
      </c>
      <c r="BM208" s="226" t="s">
        <v>486</v>
      </c>
    </row>
    <row r="209" s="2" customFormat="1">
      <c r="A209" s="35"/>
      <c r="B209" s="36"/>
      <c r="C209" s="37"/>
      <c r="D209" s="228" t="s">
        <v>157</v>
      </c>
      <c r="E209" s="37"/>
      <c r="F209" s="229" t="s">
        <v>1857</v>
      </c>
      <c r="G209" s="37"/>
      <c r="H209" s="37"/>
      <c r="I209" s="230"/>
      <c r="J209" s="37"/>
      <c r="K209" s="37"/>
      <c r="L209" s="41"/>
      <c r="M209" s="231"/>
      <c r="N209" s="232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157</v>
      </c>
      <c r="AU209" s="14" t="s">
        <v>89</v>
      </c>
    </row>
    <row r="210" s="2" customFormat="1" ht="16.5" customHeight="1">
      <c r="A210" s="35"/>
      <c r="B210" s="36"/>
      <c r="C210" s="240" t="s">
        <v>273</v>
      </c>
      <c r="D210" s="240" t="s">
        <v>525</v>
      </c>
      <c r="E210" s="241" t="s">
        <v>1858</v>
      </c>
      <c r="F210" s="242" t="s">
        <v>1859</v>
      </c>
      <c r="G210" s="243" t="s">
        <v>264</v>
      </c>
      <c r="H210" s="244">
        <v>43</v>
      </c>
      <c r="I210" s="245"/>
      <c r="J210" s="246">
        <f>ROUND(I210*H210,2)</f>
        <v>0</v>
      </c>
      <c r="K210" s="242" t="s">
        <v>1</v>
      </c>
      <c r="L210" s="247"/>
      <c r="M210" s="248" t="s">
        <v>1</v>
      </c>
      <c r="N210" s="249" t="s">
        <v>44</v>
      </c>
      <c r="O210" s="88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6" t="s">
        <v>178</v>
      </c>
      <c r="AT210" s="226" t="s">
        <v>525</v>
      </c>
      <c r="AU210" s="226" t="s">
        <v>89</v>
      </c>
      <c r="AY210" s="14" t="s">
        <v>149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4" t="s">
        <v>87</v>
      </c>
      <c r="BK210" s="227">
        <f>ROUND(I210*H210,2)</f>
        <v>0</v>
      </c>
      <c r="BL210" s="14" t="s">
        <v>156</v>
      </c>
      <c r="BM210" s="226" t="s">
        <v>492</v>
      </c>
    </row>
    <row r="211" s="2" customFormat="1">
      <c r="A211" s="35"/>
      <c r="B211" s="36"/>
      <c r="C211" s="37"/>
      <c r="D211" s="228" t="s">
        <v>157</v>
      </c>
      <c r="E211" s="37"/>
      <c r="F211" s="229" t="s">
        <v>1859</v>
      </c>
      <c r="G211" s="37"/>
      <c r="H211" s="37"/>
      <c r="I211" s="230"/>
      <c r="J211" s="37"/>
      <c r="K211" s="37"/>
      <c r="L211" s="41"/>
      <c r="M211" s="231"/>
      <c r="N211" s="232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157</v>
      </c>
      <c r="AU211" s="14" t="s">
        <v>89</v>
      </c>
    </row>
    <row r="212" s="2" customFormat="1" ht="16.5" customHeight="1">
      <c r="A212" s="35"/>
      <c r="B212" s="36"/>
      <c r="C212" s="240" t="s">
        <v>495</v>
      </c>
      <c r="D212" s="240" t="s">
        <v>525</v>
      </c>
      <c r="E212" s="241" t="s">
        <v>1860</v>
      </c>
      <c r="F212" s="242" t="s">
        <v>1861</v>
      </c>
      <c r="G212" s="243" t="s">
        <v>264</v>
      </c>
      <c r="H212" s="244">
        <v>96</v>
      </c>
      <c r="I212" s="245"/>
      <c r="J212" s="246">
        <f>ROUND(I212*H212,2)</f>
        <v>0</v>
      </c>
      <c r="K212" s="242" t="s">
        <v>1</v>
      </c>
      <c r="L212" s="247"/>
      <c r="M212" s="248" t="s">
        <v>1</v>
      </c>
      <c r="N212" s="249" t="s">
        <v>44</v>
      </c>
      <c r="O212" s="88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6" t="s">
        <v>178</v>
      </c>
      <c r="AT212" s="226" t="s">
        <v>525</v>
      </c>
      <c r="AU212" s="226" t="s">
        <v>89</v>
      </c>
      <c r="AY212" s="14" t="s">
        <v>149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4" t="s">
        <v>87</v>
      </c>
      <c r="BK212" s="227">
        <f>ROUND(I212*H212,2)</f>
        <v>0</v>
      </c>
      <c r="BL212" s="14" t="s">
        <v>156</v>
      </c>
      <c r="BM212" s="226" t="s">
        <v>498</v>
      </c>
    </row>
    <row r="213" s="2" customFormat="1">
      <c r="A213" s="35"/>
      <c r="B213" s="36"/>
      <c r="C213" s="37"/>
      <c r="D213" s="228" t="s">
        <v>157</v>
      </c>
      <c r="E213" s="37"/>
      <c r="F213" s="229" t="s">
        <v>1861</v>
      </c>
      <c r="G213" s="37"/>
      <c r="H213" s="37"/>
      <c r="I213" s="230"/>
      <c r="J213" s="37"/>
      <c r="K213" s="37"/>
      <c r="L213" s="41"/>
      <c r="M213" s="231"/>
      <c r="N213" s="232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157</v>
      </c>
      <c r="AU213" s="14" t="s">
        <v>89</v>
      </c>
    </row>
    <row r="214" s="2" customFormat="1" ht="16.5" customHeight="1">
      <c r="A214" s="35"/>
      <c r="B214" s="36"/>
      <c r="C214" s="240" t="s">
        <v>281</v>
      </c>
      <c r="D214" s="240" t="s">
        <v>525</v>
      </c>
      <c r="E214" s="241" t="s">
        <v>1862</v>
      </c>
      <c r="F214" s="242" t="s">
        <v>1863</v>
      </c>
      <c r="G214" s="243" t="s">
        <v>264</v>
      </c>
      <c r="H214" s="244">
        <v>115</v>
      </c>
      <c r="I214" s="245"/>
      <c r="J214" s="246">
        <f>ROUND(I214*H214,2)</f>
        <v>0</v>
      </c>
      <c r="K214" s="242" t="s">
        <v>1</v>
      </c>
      <c r="L214" s="247"/>
      <c r="M214" s="248" t="s">
        <v>1</v>
      </c>
      <c r="N214" s="249" t="s">
        <v>44</v>
      </c>
      <c r="O214" s="88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6" t="s">
        <v>178</v>
      </c>
      <c r="AT214" s="226" t="s">
        <v>525</v>
      </c>
      <c r="AU214" s="226" t="s">
        <v>89</v>
      </c>
      <c r="AY214" s="14" t="s">
        <v>149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4" t="s">
        <v>87</v>
      </c>
      <c r="BK214" s="227">
        <f>ROUND(I214*H214,2)</f>
        <v>0</v>
      </c>
      <c r="BL214" s="14" t="s">
        <v>156</v>
      </c>
      <c r="BM214" s="226" t="s">
        <v>503</v>
      </c>
    </row>
    <row r="215" s="2" customFormat="1">
      <c r="A215" s="35"/>
      <c r="B215" s="36"/>
      <c r="C215" s="37"/>
      <c r="D215" s="228" t="s">
        <v>157</v>
      </c>
      <c r="E215" s="37"/>
      <c r="F215" s="229" t="s">
        <v>1863</v>
      </c>
      <c r="G215" s="37"/>
      <c r="H215" s="37"/>
      <c r="I215" s="230"/>
      <c r="J215" s="37"/>
      <c r="K215" s="37"/>
      <c r="L215" s="41"/>
      <c r="M215" s="231"/>
      <c r="N215" s="232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157</v>
      </c>
      <c r="AU215" s="14" t="s">
        <v>89</v>
      </c>
    </row>
    <row r="216" s="2" customFormat="1" ht="16.5" customHeight="1">
      <c r="A216" s="35"/>
      <c r="B216" s="36"/>
      <c r="C216" s="240" t="s">
        <v>506</v>
      </c>
      <c r="D216" s="240" t="s">
        <v>525</v>
      </c>
      <c r="E216" s="241" t="s">
        <v>1864</v>
      </c>
      <c r="F216" s="242" t="s">
        <v>1865</v>
      </c>
      <c r="G216" s="243" t="s">
        <v>264</v>
      </c>
      <c r="H216" s="244">
        <v>43</v>
      </c>
      <c r="I216" s="245"/>
      <c r="J216" s="246">
        <f>ROUND(I216*H216,2)</f>
        <v>0</v>
      </c>
      <c r="K216" s="242" t="s">
        <v>1</v>
      </c>
      <c r="L216" s="247"/>
      <c r="M216" s="248" t="s">
        <v>1</v>
      </c>
      <c r="N216" s="249" t="s">
        <v>44</v>
      </c>
      <c r="O216" s="88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6" t="s">
        <v>178</v>
      </c>
      <c r="AT216" s="226" t="s">
        <v>525</v>
      </c>
      <c r="AU216" s="226" t="s">
        <v>89</v>
      </c>
      <c r="AY216" s="14" t="s">
        <v>149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4" t="s">
        <v>87</v>
      </c>
      <c r="BK216" s="227">
        <f>ROUND(I216*H216,2)</f>
        <v>0</v>
      </c>
      <c r="BL216" s="14" t="s">
        <v>156</v>
      </c>
      <c r="BM216" s="226" t="s">
        <v>509</v>
      </c>
    </row>
    <row r="217" s="2" customFormat="1">
      <c r="A217" s="35"/>
      <c r="B217" s="36"/>
      <c r="C217" s="37"/>
      <c r="D217" s="228" t="s">
        <v>157</v>
      </c>
      <c r="E217" s="37"/>
      <c r="F217" s="229" t="s">
        <v>1865</v>
      </c>
      <c r="G217" s="37"/>
      <c r="H217" s="37"/>
      <c r="I217" s="230"/>
      <c r="J217" s="37"/>
      <c r="K217" s="37"/>
      <c r="L217" s="41"/>
      <c r="M217" s="231"/>
      <c r="N217" s="232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157</v>
      </c>
      <c r="AU217" s="14" t="s">
        <v>89</v>
      </c>
    </row>
    <row r="218" s="2" customFormat="1" ht="16.5" customHeight="1">
      <c r="A218" s="35"/>
      <c r="B218" s="36"/>
      <c r="C218" s="240" t="s">
        <v>285</v>
      </c>
      <c r="D218" s="240" t="s">
        <v>525</v>
      </c>
      <c r="E218" s="241" t="s">
        <v>1866</v>
      </c>
      <c r="F218" s="242" t="s">
        <v>1867</v>
      </c>
      <c r="G218" s="243" t="s">
        <v>264</v>
      </c>
      <c r="H218" s="244">
        <v>20</v>
      </c>
      <c r="I218" s="245"/>
      <c r="J218" s="246">
        <f>ROUND(I218*H218,2)</f>
        <v>0</v>
      </c>
      <c r="K218" s="242" t="s">
        <v>1</v>
      </c>
      <c r="L218" s="247"/>
      <c r="M218" s="248" t="s">
        <v>1</v>
      </c>
      <c r="N218" s="249" t="s">
        <v>44</v>
      </c>
      <c r="O218" s="88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6" t="s">
        <v>178</v>
      </c>
      <c r="AT218" s="226" t="s">
        <v>525</v>
      </c>
      <c r="AU218" s="226" t="s">
        <v>89</v>
      </c>
      <c r="AY218" s="14" t="s">
        <v>149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4" t="s">
        <v>87</v>
      </c>
      <c r="BK218" s="227">
        <f>ROUND(I218*H218,2)</f>
        <v>0</v>
      </c>
      <c r="BL218" s="14" t="s">
        <v>156</v>
      </c>
      <c r="BM218" s="226" t="s">
        <v>514</v>
      </c>
    </row>
    <row r="219" s="2" customFormat="1">
      <c r="A219" s="35"/>
      <c r="B219" s="36"/>
      <c r="C219" s="37"/>
      <c r="D219" s="228" t="s">
        <v>157</v>
      </c>
      <c r="E219" s="37"/>
      <c r="F219" s="229" t="s">
        <v>1867</v>
      </c>
      <c r="G219" s="37"/>
      <c r="H219" s="37"/>
      <c r="I219" s="230"/>
      <c r="J219" s="37"/>
      <c r="K219" s="37"/>
      <c r="L219" s="41"/>
      <c r="M219" s="231"/>
      <c r="N219" s="232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157</v>
      </c>
      <c r="AU219" s="14" t="s">
        <v>89</v>
      </c>
    </row>
    <row r="220" s="12" customFormat="1" ht="22.8" customHeight="1">
      <c r="A220" s="12"/>
      <c r="B220" s="199"/>
      <c r="C220" s="200"/>
      <c r="D220" s="201" t="s">
        <v>78</v>
      </c>
      <c r="E220" s="213" t="s">
        <v>1607</v>
      </c>
      <c r="F220" s="213" t="s">
        <v>1868</v>
      </c>
      <c r="G220" s="200"/>
      <c r="H220" s="200"/>
      <c r="I220" s="203"/>
      <c r="J220" s="214">
        <f>BK220</f>
        <v>0</v>
      </c>
      <c r="K220" s="200"/>
      <c r="L220" s="205"/>
      <c r="M220" s="206"/>
      <c r="N220" s="207"/>
      <c r="O220" s="207"/>
      <c r="P220" s="208">
        <f>SUM(P221:P232)</f>
        <v>0</v>
      </c>
      <c r="Q220" s="207"/>
      <c r="R220" s="208">
        <f>SUM(R221:R232)</f>
        <v>0</v>
      </c>
      <c r="S220" s="207"/>
      <c r="T220" s="209">
        <f>SUM(T221:T232)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87</v>
      </c>
      <c r="AT220" s="211" t="s">
        <v>78</v>
      </c>
      <c r="AU220" s="211" t="s">
        <v>87</v>
      </c>
      <c r="AY220" s="210" t="s">
        <v>149</v>
      </c>
      <c r="BK220" s="212">
        <f>SUM(BK221:BK232)</f>
        <v>0</v>
      </c>
    </row>
    <row r="221" s="2" customFormat="1" ht="16.5" customHeight="1">
      <c r="A221" s="35"/>
      <c r="B221" s="36"/>
      <c r="C221" s="240" t="s">
        <v>517</v>
      </c>
      <c r="D221" s="240" t="s">
        <v>525</v>
      </c>
      <c r="E221" s="241" t="s">
        <v>1869</v>
      </c>
      <c r="F221" s="242" t="s">
        <v>1870</v>
      </c>
      <c r="G221" s="243" t="s">
        <v>264</v>
      </c>
      <c r="H221" s="244">
        <v>110</v>
      </c>
      <c r="I221" s="245"/>
      <c r="J221" s="246">
        <f>ROUND(I221*H221,2)</f>
        <v>0</v>
      </c>
      <c r="K221" s="242" t="s">
        <v>1</v>
      </c>
      <c r="L221" s="247"/>
      <c r="M221" s="248" t="s">
        <v>1</v>
      </c>
      <c r="N221" s="249" t="s">
        <v>44</v>
      </c>
      <c r="O221" s="88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6" t="s">
        <v>178</v>
      </c>
      <c r="AT221" s="226" t="s">
        <v>525</v>
      </c>
      <c r="AU221" s="226" t="s">
        <v>89</v>
      </c>
      <c r="AY221" s="14" t="s">
        <v>149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4" t="s">
        <v>87</v>
      </c>
      <c r="BK221" s="227">
        <f>ROUND(I221*H221,2)</f>
        <v>0</v>
      </c>
      <c r="BL221" s="14" t="s">
        <v>156</v>
      </c>
      <c r="BM221" s="226" t="s">
        <v>518</v>
      </c>
    </row>
    <row r="222" s="2" customFormat="1">
      <c r="A222" s="35"/>
      <c r="B222" s="36"/>
      <c r="C222" s="37"/>
      <c r="D222" s="228" t="s">
        <v>157</v>
      </c>
      <c r="E222" s="37"/>
      <c r="F222" s="229" t="s">
        <v>1870</v>
      </c>
      <c r="G222" s="37"/>
      <c r="H222" s="37"/>
      <c r="I222" s="230"/>
      <c r="J222" s="37"/>
      <c r="K222" s="37"/>
      <c r="L222" s="41"/>
      <c r="M222" s="231"/>
      <c r="N222" s="232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157</v>
      </c>
      <c r="AU222" s="14" t="s">
        <v>89</v>
      </c>
    </row>
    <row r="223" s="2" customFormat="1" ht="16.5" customHeight="1">
      <c r="A223" s="35"/>
      <c r="B223" s="36"/>
      <c r="C223" s="240" t="s">
        <v>291</v>
      </c>
      <c r="D223" s="240" t="s">
        <v>525</v>
      </c>
      <c r="E223" s="241" t="s">
        <v>1871</v>
      </c>
      <c r="F223" s="242" t="s">
        <v>1872</v>
      </c>
      <c r="G223" s="243" t="s">
        <v>264</v>
      </c>
      <c r="H223" s="244">
        <v>43</v>
      </c>
      <c r="I223" s="245"/>
      <c r="J223" s="246">
        <f>ROUND(I223*H223,2)</f>
        <v>0</v>
      </c>
      <c r="K223" s="242" t="s">
        <v>1</v>
      </c>
      <c r="L223" s="247"/>
      <c r="M223" s="248" t="s">
        <v>1</v>
      </c>
      <c r="N223" s="249" t="s">
        <v>44</v>
      </c>
      <c r="O223" s="88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6" t="s">
        <v>178</v>
      </c>
      <c r="AT223" s="226" t="s">
        <v>525</v>
      </c>
      <c r="AU223" s="226" t="s">
        <v>89</v>
      </c>
      <c r="AY223" s="14" t="s">
        <v>149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4" t="s">
        <v>87</v>
      </c>
      <c r="BK223" s="227">
        <f>ROUND(I223*H223,2)</f>
        <v>0</v>
      </c>
      <c r="BL223" s="14" t="s">
        <v>156</v>
      </c>
      <c r="BM223" s="226" t="s">
        <v>521</v>
      </c>
    </row>
    <row r="224" s="2" customFormat="1">
      <c r="A224" s="35"/>
      <c r="B224" s="36"/>
      <c r="C224" s="37"/>
      <c r="D224" s="228" t="s">
        <v>157</v>
      </c>
      <c r="E224" s="37"/>
      <c r="F224" s="229" t="s">
        <v>1872</v>
      </c>
      <c r="G224" s="37"/>
      <c r="H224" s="37"/>
      <c r="I224" s="230"/>
      <c r="J224" s="37"/>
      <c r="K224" s="37"/>
      <c r="L224" s="41"/>
      <c r="M224" s="231"/>
      <c r="N224" s="232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157</v>
      </c>
      <c r="AU224" s="14" t="s">
        <v>89</v>
      </c>
    </row>
    <row r="225" s="2" customFormat="1" ht="16.5" customHeight="1">
      <c r="A225" s="35"/>
      <c r="B225" s="36"/>
      <c r="C225" s="240" t="s">
        <v>524</v>
      </c>
      <c r="D225" s="240" t="s">
        <v>525</v>
      </c>
      <c r="E225" s="241" t="s">
        <v>1873</v>
      </c>
      <c r="F225" s="242" t="s">
        <v>1874</v>
      </c>
      <c r="G225" s="243" t="s">
        <v>264</v>
      </c>
      <c r="H225" s="244">
        <v>96</v>
      </c>
      <c r="I225" s="245"/>
      <c r="J225" s="246">
        <f>ROUND(I225*H225,2)</f>
        <v>0</v>
      </c>
      <c r="K225" s="242" t="s">
        <v>1</v>
      </c>
      <c r="L225" s="247"/>
      <c r="M225" s="248" t="s">
        <v>1</v>
      </c>
      <c r="N225" s="249" t="s">
        <v>44</v>
      </c>
      <c r="O225" s="88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6" t="s">
        <v>178</v>
      </c>
      <c r="AT225" s="226" t="s">
        <v>525</v>
      </c>
      <c r="AU225" s="226" t="s">
        <v>89</v>
      </c>
      <c r="AY225" s="14" t="s">
        <v>149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4" t="s">
        <v>87</v>
      </c>
      <c r="BK225" s="227">
        <f>ROUND(I225*H225,2)</f>
        <v>0</v>
      </c>
      <c r="BL225" s="14" t="s">
        <v>156</v>
      </c>
      <c r="BM225" s="226" t="s">
        <v>529</v>
      </c>
    </row>
    <row r="226" s="2" customFormat="1">
      <c r="A226" s="35"/>
      <c r="B226" s="36"/>
      <c r="C226" s="37"/>
      <c r="D226" s="228" t="s">
        <v>157</v>
      </c>
      <c r="E226" s="37"/>
      <c r="F226" s="229" t="s">
        <v>1874</v>
      </c>
      <c r="G226" s="37"/>
      <c r="H226" s="37"/>
      <c r="I226" s="230"/>
      <c r="J226" s="37"/>
      <c r="K226" s="37"/>
      <c r="L226" s="41"/>
      <c r="M226" s="231"/>
      <c r="N226" s="232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157</v>
      </c>
      <c r="AU226" s="14" t="s">
        <v>89</v>
      </c>
    </row>
    <row r="227" s="2" customFormat="1" ht="16.5" customHeight="1">
      <c r="A227" s="35"/>
      <c r="B227" s="36"/>
      <c r="C227" s="240" t="s">
        <v>299</v>
      </c>
      <c r="D227" s="240" t="s">
        <v>525</v>
      </c>
      <c r="E227" s="241" t="s">
        <v>1875</v>
      </c>
      <c r="F227" s="242" t="s">
        <v>1876</v>
      </c>
      <c r="G227" s="243" t="s">
        <v>264</v>
      </c>
      <c r="H227" s="244">
        <v>115</v>
      </c>
      <c r="I227" s="245"/>
      <c r="J227" s="246">
        <f>ROUND(I227*H227,2)</f>
        <v>0</v>
      </c>
      <c r="K227" s="242" t="s">
        <v>1</v>
      </c>
      <c r="L227" s="247"/>
      <c r="M227" s="248" t="s">
        <v>1</v>
      </c>
      <c r="N227" s="249" t="s">
        <v>44</v>
      </c>
      <c r="O227" s="88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6" t="s">
        <v>178</v>
      </c>
      <c r="AT227" s="226" t="s">
        <v>525</v>
      </c>
      <c r="AU227" s="226" t="s">
        <v>89</v>
      </c>
      <c r="AY227" s="14" t="s">
        <v>149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4" t="s">
        <v>87</v>
      </c>
      <c r="BK227" s="227">
        <f>ROUND(I227*H227,2)</f>
        <v>0</v>
      </c>
      <c r="BL227" s="14" t="s">
        <v>156</v>
      </c>
      <c r="BM227" s="226" t="s">
        <v>532</v>
      </c>
    </row>
    <row r="228" s="2" customFormat="1">
      <c r="A228" s="35"/>
      <c r="B228" s="36"/>
      <c r="C228" s="37"/>
      <c r="D228" s="228" t="s">
        <v>157</v>
      </c>
      <c r="E228" s="37"/>
      <c r="F228" s="229" t="s">
        <v>1876</v>
      </c>
      <c r="G228" s="37"/>
      <c r="H228" s="37"/>
      <c r="I228" s="230"/>
      <c r="J228" s="37"/>
      <c r="K228" s="37"/>
      <c r="L228" s="41"/>
      <c r="M228" s="231"/>
      <c r="N228" s="232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157</v>
      </c>
      <c r="AU228" s="14" t="s">
        <v>89</v>
      </c>
    </row>
    <row r="229" s="2" customFormat="1" ht="16.5" customHeight="1">
      <c r="A229" s="35"/>
      <c r="B229" s="36"/>
      <c r="C229" s="240" t="s">
        <v>535</v>
      </c>
      <c r="D229" s="240" t="s">
        <v>525</v>
      </c>
      <c r="E229" s="241" t="s">
        <v>1877</v>
      </c>
      <c r="F229" s="242" t="s">
        <v>1878</v>
      </c>
      <c r="G229" s="243" t="s">
        <v>264</v>
      </c>
      <c r="H229" s="244">
        <v>43</v>
      </c>
      <c r="I229" s="245"/>
      <c r="J229" s="246">
        <f>ROUND(I229*H229,2)</f>
        <v>0</v>
      </c>
      <c r="K229" s="242" t="s">
        <v>1</v>
      </c>
      <c r="L229" s="247"/>
      <c r="M229" s="248" t="s">
        <v>1</v>
      </c>
      <c r="N229" s="249" t="s">
        <v>44</v>
      </c>
      <c r="O229" s="88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6" t="s">
        <v>178</v>
      </c>
      <c r="AT229" s="226" t="s">
        <v>525</v>
      </c>
      <c r="AU229" s="226" t="s">
        <v>89</v>
      </c>
      <c r="AY229" s="14" t="s">
        <v>149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4" t="s">
        <v>87</v>
      </c>
      <c r="BK229" s="227">
        <f>ROUND(I229*H229,2)</f>
        <v>0</v>
      </c>
      <c r="BL229" s="14" t="s">
        <v>156</v>
      </c>
      <c r="BM229" s="226" t="s">
        <v>538</v>
      </c>
    </row>
    <row r="230" s="2" customFormat="1">
      <c r="A230" s="35"/>
      <c r="B230" s="36"/>
      <c r="C230" s="37"/>
      <c r="D230" s="228" t="s">
        <v>157</v>
      </c>
      <c r="E230" s="37"/>
      <c r="F230" s="229" t="s">
        <v>1878</v>
      </c>
      <c r="G230" s="37"/>
      <c r="H230" s="37"/>
      <c r="I230" s="230"/>
      <c r="J230" s="37"/>
      <c r="K230" s="37"/>
      <c r="L230" s="41"/>
      <c r="M230" s="231"/>
      <c r="N230" s="232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157</v>
      </c>
      <c r="AU230" s="14" t="s">
        <v>89</v>
      </c>
    </row>
    <row r="231" s="2" customFormat="1" ht="16.5" customHeight="1">
      <c r="A231" s="35"/>
      <c r="B231" s="36"/>
      <c r="C231" s="240" t="s">
        <v>305</v>
      </c>
      <c r="D231" s="240" t="s">
        <v>525</v>
      </c>
      <c r="E231" s="241" t="s">
        <v>1879</v>
      </c>
      <c r="F231" s="242" t="s">
        <v>1880</v>
      </c>
      <c r="G231" s="243" t="s">
        <v>264</v>
      </c>
      <c r="H231" s="244">
        <v>20</v>
      </c>
      <c r="I231" s="245"/>
      <c r="J231" s="246">
        <f>ROUND(I231*H231,2)</f>
        <v>0</v>
      </c>
      <c r="K231" s="242" t="s">
        <v>1</v>
      </c>
      <c r="L231" s="247"/>
      <c r="M231" s="248" t="s">
        <v>1</v>
      </c>
      <c r="N231" s="249" t="s">
        <v>44</v>
      </c>
      <c r="O231" s="88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6" t="s">
        <v>178</v>
      </c>
      <c r="AT231" s="226" t="s">
        <v>525</v>
      </c>
      <c r="AU231" s="226" t="s">
        <v>89</v>
      </c>
      <c r="AY231" s="14" t="s">
        <v>149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4" t="s">
        <v>87</v>
      </c>
      <c r="BK231" s="227">
        <f>ROUND(I231*H231,2)</f>
        <v>0</v>
      </c>
      <c r="BL231" s="14" t="s">
        <v>156</v>
      </c>
      <c r="BM231" s="226" t="s">
        <v>542</v>
      </c>
    </row>
    <row r="232" s="2" customFormat="1">
      <c r="A232" s="35"/>
      <c r="B232" s="36"/>
      <c r="C232" s="37"/>
      <c r="D232" s="228" t="s">
        <v>157</v>
      </c>
      <c r="E232" s="37"/>
      <c r="F232" s="229" t="s">
        <v>1880</v>
      </c>
      <c r="G232" s="37"/>
      <c r="H232" s="37"/>
      <c r="I232" s="230"/>
      <c r="J232" s="37"/>
      <c r="K232" s="37"/>
      <c r="L232" s="41"/>
      <c r="M232" s="231"/>
      <c r="N232" s="232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157</v>
      </c>
      <c r="AU232" s="14" t="s">
        <v>89</v>
      </c>
    </row>
    <row r="233" s="12" customFormat="1" ht="22.8" customHeight="1">
      <c r="A233" s="12"/>
      <c r="B233" s="199"/>
      <c r="C233" s="200"/>
      <c r="D233" s="201" t="s">
        <v>78</v>
      </c>
      <c r="E233" s="213" t="s">
        <v>1618</v>
      </c>
      <c r="F233" s="213" t="s">
        <v>1881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SUM(P234:P241)</f>
        <v>0</v>
      </c>
      <c r="Q233" s="207"/>
      <c r="R233" s="208">
        <f>SUM(R234:R241)</f>
        <v>0</v>
      </c>
      <c r="S233" s="207"/>
      <c r="T233" s="209">
        <f>SUM(T234:T241)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87</v>
      </c>
      <c r="AT233" s="211" t="s">
        <v>78</v>
      </c>
      <c r="AU233" s="211" t="s">
        <v>87</v>
      </c>
      <c r="AY233" s="210" t="s">
        <v>149</v>
      </c>
      <c r="BK233" s="212">
        <f>SUM(BK234:BK241)</f>
        <v>0</v>
      </c>
    </row>
    <row r="234" s="2" customFormat="1" ht="16.5" customHeight="1">
      <c r="A234" s="35"/>
      <c r="B234" s="36"/>
      <c r="C234" s="240" t="s">
        <v>546</v>
      </c>
      <c r="D234" s="240" t="s">
        <v>525</v>
      </c>
      <c r="E234" s="241" t="s">
        <v>1882</v>
      </c>
      <c r="F234" s="242" t="s">
        <v>1883</v>
      </c>
      <c r="G234" s="243" t="s">
        <v>1501</v>
      </c>
      <c r="H234" s="244">
        <v>427</v>
      </c>
      <c r="I234" s="245"/>
      <c r="J234" s="246">
        <f>ROUND(I234*H234,2)</f>
        <v>0</v>
      </c>
      <c r="K234" s="242" t="s">
        <v>1</v>
      </c>
      <c r="L234" s="247"/>
      <c r="M234" s="248" t="s">
        <v>1</v>
      </c>
      <c r="N234" s="249" t="s">
        <v>44</v>
      </c>
      <c r="O234" s="88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6" t="s">
        <v>178</v>
      </c>
      <c r="AT234" s="226" t="s">
        <v>525</v>
      </c>
      <c r="AU234" s="226" t="s">
        <v>89</v>
      </c>
      <c r="AY234" s="14" t="s">
        <v>149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4" t="s">
        <v>87</v>
      </c>
      <c r="BK234" s="227">
        <f>ROUND(I234*H234,2)</f>
        <v>0</v>
      </c>
      <c r="BL234" s="14" t="s">
        <v>156</v>
      </c>
      <c r="BM234" s="226" t="s">
        <v>549</v>
      </c>
    </row>
    <row r="235" s="2" customFormat="1">
      <c r="A235" s="35"/>
      <c r="B235" s="36"/>
      <c r="C235" s="37"/>
      <c r="D235" s="228" t="s">
        <v>157</v>
      </c>
      <c r="E235" s="37"/>
      <c r="F235" s="229" t="s">
        <v>1883</v>
      </c>
      <c r="G235" s="37"/>
      <c r="H235" s="37"/>
      <c r="I235" s="230"/>
      <c r="J235" s="37"/>
      <c r="K235" s="37"/>
      <c r="L235" s="41"/>
      <c r="M235" s="231"/>
      <c r="N235" s="232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157</v>
      </c>
      <c r="AU235" s="14" t="s">
        <v>89</v>
      </c>
    </row>
    <row r="236" s="2" customFormat="1" ht="16.5" customHeight="1">
      <c r="A236" s="35"/>
      <c r="B236" s="36"/>
      <c r="C236" s="240" t="s">
        <v>311</v>
      </c>
      <c r="D236" s="240" t="s">
        <v>525</v>
      </c>
      <c r="E236" s="241" t="s">
        <v>1884</v>
      </c>
      <c r="F236" s="242" t="s">
        <v>1885</v>
      </c>
      <c r="G236" s="243" t="s">
        <v>264</v>
      </c>
      <c r="H236" s="244">
        <v>50</v>
      </c>
      <c r="I236" s="245"/>
      <c r="J236" s="246">
        <f>ROUND(I236*H236,2)</f>
        <v>0</v>
      </c>
      <c r="K236" s="242" t="s">
        <v>1</v>
      </c>
      <c r="L236" s="247"/>
      <c r="M236" s="248" t="s">
        <v>1</v>
      </c>
      <c r="N236" s="249" t="s">
        <v>44</v>
      </c>
      <c r="O236" s="88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6" t="s">
        <v>178</v>
      </c>
      <c r="AT236" s="226" t="s">
        <v>525</v>
      </c>
      <c r="AU236" s="226" t="s">
        <v>89</v>
      </c>
      <c r="AY236" s="14" t="s">
        <v>149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4" t="s">
        <v>87</v>
      </c>
      <c r="BK236" s="227">
        <f>ROUND(I236*H236,2)</f>
        <v>0</v>
      </c>
      <c r="BL236" s="14" t="s">
        <v>156</v>
      </c>
      <c r="BM236" s="226" t="s">
        <v>552</v>
      </c>
    </row>
    <row r="237" s="2" customFormat="1">
      <c r="A237" s="35"/>
      <c r="B237" s="36"/>
      <c r="C237" s="37"/>
      <c r="D237" s="228" t="s">
        <v>157</v>
      </c>
      <c r="E237" s="37"/>
      <c r="F237" s="229" t="s">
        <v>1885</v>
      </c>
      <c r="G237" s="37"/>
      <c r="H237" s="37"/>
      <c r="I237" s="230"/>
      <c r="J237" s="37"/>
      <c r="K237" s="37"/>
      <c r="L237" s="41"/>
      <c r="M237" s="231"/>
      <c r="N237" s="232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157</v>
      </c>
      <c r="AU237" s="14" t="s">
        <v>89</v>
      </c>
    </row>
    <row r="238" s="2" customFormat="1" ht="16.5" customHeight="1">
      <c r="A238" s="35"/>
      <c r="B238" s="36"/>
      <c r="C238" s="240" t="s">
        <v>555</v>
      </c>
      <c r="D238" s="240" t="s">
        <v>525</v>
      </c>
      <c r="E238" s="241" t="s">
        <v>1886</v>
      </c>
      <c r="F238" s="242" t="s">
        <v>1887</v>
      </c>
      <c r="G238" s="243" t="s">
        <v>1888</v>
      </c>
      <c r="H238" s="244">
        <v>10</v>
      </c>
      <c r="I238" s="245"/>
      <c r="J238" s="246">
        <f>ROUND(I238*H238,2)</f>
        <v>0</v>
      </c>
      <c r="K238" s="242" t="s">
        <v>1</v>
      </c>
      <c r="L238" s="247"/>
      <c r="M238" s="248" t="s">
        <v>1</v>
      </c>
      <c r="N238" s="249" t="s">
        <v>44</v>
      </c>
      <c r="O238" s="88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6" t="s">
        <v>178</v>
      </c>
      <c r="AT238" s="226" t="s">
        <v>525</v>
      </c>
      <c r="AU238" s="226" t="s">
        <v>89</v>
      </c>
      <c r="AY238" s="14" t="s">
        <v>149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4" t="s">
        <v>87</v>
      </c>
      <c r="BK238" s="227">
        <f>ROUND(I238*H238,2)</f>
        <v>0</v>
      </c>
      <c r="BL238" s="14" t="s">
        <v>156</v>
      </c>
      <c r="BM238" s="226" t="s">
        <v>558</v>
      </c>
    </row>
    <row r="239" s="2" customFormat="1">
      <c r="A239" s="35"/>
      <c r="B239" s="36"/>
      <c r="C239" s="37"/>
      <c r="D239" s="228" t="s">
        <v>157</v>
      </c>
      <c r="E239" s="37"/>
      <c r="F239" s="229" t="s">
        <v>1887</v>
      </c>
      <c r="G239" s="37"/>
      <c r="H239" s="37"/>
      <c r="I239" s="230"/>
      <c r="J239" s="37"/>
      <c r="K239" s="37"/>
      <c r="L239" s="41"/>
      <c r="M239" s="231"/>
      <c r="N239" s="232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157</v>
      </c>
      <c r="AU239" s="14" t="s">
        <v>89</v>
      </c>
    </row>
    <row r="240" s="2" customFormat="1" ht="16.5" customHeight="1">
      <c r="A240" s="35"/>
      <c r="B240" s="36"/>
      <c r="C240" s="240" t="s">
        <v>318</v>
      </c>
      <c r="D240" s="240" t="s">
        <v>525</v>
      </c>
      <c r="E240" s="241" t="s">
        <v>1889</v>
      </c>
      <c r="F240" s="242" t="s">
        <v>1890</v>
      </c>
      <c r="G240" s="243" t="s">
        <v>636</v>
      </c>
      <c r="H240" s="244">
        <v>427</v>
      </c>
      <c r="I240" s="245"/>
      <c r="J240" s="246">
        <f>ROUND(I240*H240,2)</f>
        <v>0</v>
      </c>
      <c r="K240" s="242" t="s">
        <v>1</v>
      </c>
      <c r="L240" s="247"/>
      <c r="M240" s="248" t="s">
        <v>1</v>
      </c>
      <c r="N240" s="249" t="s">
        <v>44</v>
      </c>
      <c r="O240" s="88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6" t="s">
        <v>178</v>
      </c>
      <c r="AT240" s="226" t="s">
        <v>525</v>
      </c>
      <c r="AU240" s="226" t="s">
        <v>89</v>
      </c>
      <c r="AY240" s="14" t="s">
        <v>149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4" t="s">
        <v>87</v>
      </c>
      <c r="BK240" s="227">
        <f>ROUND(I240*H240,2)</f>
        <v>0</v>
      </c>
      <c r="BL240" s="14" t="s">
        <v>156</v>
      </c>
      <c r="BM240" s="226" t="s">
        <v>561</v>
      </c>
    </row>
    <row r="241" s="2" customFormat="1">
      <c r="A241" s="35"/>
      <c r="B241" s="36"/>
      <c r="C241" s="37"/>
      <c r="D241" s="228" t="s">
        <v>157</v>
      </c>
      <c r="E241" s="37"/>
      <c r="F241" s="229" t="s">
        <v>1890</v>
      </c>
      <c r="G241" s="37"/>
      <c r="H241" s="37"/>
      <c r="I241" s="230"/>
      <c r="J241" s="37"/>
      <c r="K241" s="37"/>
      <c r="L241" s="41"/>
      <c r="M241" s="231"/>
      <c r="N241" s="232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157</v>
      </c>
      <c r="AU241" s="14" t="s">
        <v>89</v>
      </c>
    </row>
    <row r="242" s="12" customFormat="1" ht="22.8" customHeight="1">
      <c r="A242" s="12"/>
      <c r="B242" s="199"/>
      <c r="C242" s="200"/>
      <c r="D242" s="201" t="s">
        <v>78</v>
      </c>
      <c r="E242" s="213" t="s">
        <v>1653</v>
      </c>
      <c r="F242" s="213" t="s">
        <v>1891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SUM(P243:P262)</f>
        <v>0</v>
      </c>
      <c r="Q242" s="207"/>
      <c r="R242" s="208">
        <f>SUM(R243:R262)</f>
        <v>0</v>
      </c>
      <c r="S242" s="207"/>
      <c r="T242" s="209">
        <f>SUM(T243:T262)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87</v>
      </c>
      <c r="AT242" s="211" t="s">
        <v>78</v>
      </c>
      <c r="AU242" s="211" t="s">
        <v>87</v>
      </c>
      <c r="AY242" s="210" t="s">
        <v>149</v>
      </c>
      <c r="BK242" s="212">
        <f>SUM(BK243:BK262)</f>
        <v>0</v>
      </c>
    </row>
    <row r="243" s="2" customFormat="1" ht="16.5" customHeight="1">
      <c r="A243" s="35"/>
      <c r="B243" s="36"/>
      <c r="C243" s="215" t="s">
        <v>564</v>
      </c>
      <c r="D243" s="215" t="s">
        <v>151</v>
      </c>
      <c r="E243" s="216" t="s">
        <v>1892</v>
      </c>
      <c r="F243" s="217" t="s">
        <v>1893</v>
      </c>
      <c r="G243" s="218" t="s">
        <v>636</v>
      </c>
      <c r="H243" s="219">
        <v>1</v>
      </c>
      <c r="I243" s="220"/>
      <c r="J243" s="221">
        <f>ROUND(I243*H243,2)</f>
        <v>0</v>
      </c>
      <c r="K243" s="217" t="s">
        <v>1</v>
      </c>
      <c r="L243" s="41"/>
      <c r="M243" s="222" t="s">
        <v>1</v>
      </c>
      <c r="N243" s="223" t="s">
        <v>44</v>
      </c>
      <c r="O243" s="88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6" t="s">
        <v>156</v>
      </c>
      <c r="AT243" s="226" t="s">
        <v>151</v>
      </c>
      <c r="AU243" s="226" t="s">
        <v>89</v>
      </c>
      <c r="AY243" s="14" t="s">
        <v>149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4" t="s">
        <v>87</v>
      </c>
      <c r="BK243" s="227">
        <f>ROUND(I243*H243,2)</f>
        <v>0</v>
      </c>
      <c r="BL243" s="14" t="s">
        <v>156</v>
      </c>
      <c r="BM243" s="226" t="s">
        <v>567</v>
      </c>
    </row>
    <row r="244" s="2" customFormat="1">
      <c r="A244" s="35"/>
      <c r="B244" s="36"/>
      <c r="C244" s="37"/>
      <c r="D244" s="228" t="s">
        <v>157</v>
      </c>
      <c r="E244" s="37"/>
      <c r="F244" s="229" t="s">
        <v>1893</v>
      </c>
      <c r="G244" s="37"/>
      <c r="H244" s="37"/>
      <c r="I244" s="230"/>
      <c r="J244" s="37"/>
      <c r="K244" s="37"/>
      <c r="L244" s="41"/>
      <c r="M244" s="231"/>
      <c r="N244" s="232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157</v>
      </c>
      <c r="AU244" s="14" t="s">
        <v>89</v>
      </c>
    </row>
    <row r="245" s="2" customFormat="1" ht="16.5" customHeight="1">
      <c r="A245" s="35"/>
      <c r="B245" s="36"/>
      <c r="C245" s="215" t="s">
        <v>324</v>
      </c>
      <c r="D245" s="215" t="s">
        <v>151</v>
      </c>
      <c r="E245" s="216" t="s">
        <v>1894</v>
      </c>
      <c r="F245" s="217" t="s">
        <v>1895</v>
      </c>
      <c r="G245" s="218" t="s">
        <v>264</v>
      </c>
      <c r="H245" s="219">
        <v>427</v>
      </c>
      <c r="I245" s="220"/>
      <c r="J245" s="221">
        <f>ROUND(I245*H245,2)</f>
        <v>0</v>
      </c>
      <c r="K245" s="217" t="s">
        <v>1</v>
      </c>
      <c r="L245" s="41"/>
      <c r="M245" s="222" t="s">
        <v>1</v>
      </c>
      <c r="N245" s="223" t="s">
        <v>44</v>
      </c>
      <c r="O245" s="88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6" t="s">
        <v>156</v>
      </c>
      <c r="AT245" s="226" t="s">
        <v>151</v>
      </c>
      <c r="AU245" s="226" t="s">
        <v>89</v>
      </c>
      <c r="AY245" s="14" t="s">
        <v>149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4" t="s">
        <v>87</v>
      </c>
      <c r="BK245" s="227">
        <f>ROUND(I245*H245,2)</f>
        <v>0</v>
      </c>
      <c r="BL245" s="14" t="s">
        <v>156</v>
      </c>
      <c r="BM245" s="226" t="s">
        <v>570</v>
      </c>
    </row>
    <row r="246" s="2" customFormat="1">
      <c r="A246" s="35"/>
      <c r="B246" s="36"/>
      <c r="C246" s="37"/>
      <c r="D246" s="228" t="s">
        <v>157</v>
      </c>
      <c r="E246" s="37"/>
      <c r="F246" s="229" t="s">
        <v>1895</v>
      </c>
      <c r="G246" s="37"/>
      <c r="H246" s="37"/>
      <c r="I246" s="230"/>
      <c r="J246" s="37"/>
      <c r="K246" s="37"/>
      <c r="L246" s="41"/>
      <c r="M246" s="231"/>
      <c r="N246" s="232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157</v>
      </c>
      <c r="AU246" s="14" t="s">
        <v>89</v>
      </c>
    </row>
    <row r="247" s="2" customFormat="1" ht="16.5" customHeight="1">
      <c r="A247" s="35"/>
      <c r="B247" s="36"/>
      <c r="C247" s="215" t="s">
        <v>573</v>
      </c>
      <c r="D247" s="215" t="s">
        <v>151</v>
      </c>
      <c r="E247" s="216" t="s">
        <v>1896</v>
      </c>
      <c r="F247" s="217" t="s">
        <v>1897</v>
      </c>
      <c r="G247" s="218" t="s">
        <v>636</v>
      </c>
      <c r="H247" s="219">
        <v>1</v>
      </c>
      <c r="I247" s="220"/>
      <c r="J247" s="221">
        <f>ROUND(I247*H247,2)</f>
        <v>0</v>
      </c>
      <c r="K247" s="217" t="s">
        <v>1</v>
      </c>
      <c r="L247" s="41"/>
      <c r="M247" s="222" t="s">
        <v>1</v>
      </c>
      <c r="N247" s="223" t="s">
        <v>44</v>
      </c>
      <c r="O247" s="88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6" t="s">
        <v>156</v>
      </c>
      <c r="AT247" s="226" t="s">
        <v>151</v>
      </c>
      <c r="AU247" s="226" t="s">
        <v>89</v>
      </c>
      <c r="AY247" s="14" t="s">
        <v>149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4" t="s">
        <v>87</v>
      </c>
      <c r="BK247" s="227">
        <f>ROUND(I247*H247,2)</f>
        <v>0</v>
      </c>
      <c r="BL247" s="14" t="s">
        <v>156</v>
      </c>
      <c r="BM247" s="226" t="s">
        <v>576</v>
      </c>
    </row>
    <row r="248" s="2" customFormat="1">
      <c r="A248" s="35"/>
      <c r="B248" s="36"/>
      <c r="C248" s="37"/>
      <c r="D248" s="228" t="s">
        <v>157</v>
      </c>
      <c r="E248" s="37"/>
      <c r="F248" s="229" t="s">
        <v>1897</v>
      </c>
      <c r="G248" s="37"/>
      <c r="H248" s="37"/>
      <c r="I248" s="230"/>
      <c r="J248" s="37"/>
      <c r="K248" s="37"/>
      <c r="L248" s="41"/>
      <c r="M248" s="231"/>
      <c r="N248" s="232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157</v>
      </c>
      <c r="AU248" s="14" t="s">
        <v>89</v>
      </c>
    </row>
    <row r="249" s="2" customFormat="1" ht="16.5" customHeight="1">
      <c r="A249" s="35"/>
      <c r="B249" s="36"/>
      <c r="C249" s="215" t="s">
        <v>439</v>
      </c>
      <c r="D249" s="215" t="s">
        <v>151</v>
      </c>
      <c r="E249" s="216" t="s">
        <v>1898</v>
      </c>
      <c r="F249" s="217" t="s">
        <v>1899</v>
      </c>
      <c r="G249" s="218" t="s">
        <v>636</v>
      </c>
      <c r="H249" s="219">
        <v>1</v>
      </c>
      <c r="I249" s="220"/>
      <c r="J249" s="221">
        <f>ROUND(I249*H249,2)</f>
        <v>0</v>
      </c>
      <c r="K249" s="217" t="s">
        <v>1</v>
      </c>
      <c r="L249" s="41"/>
      <c r="M249" s="222" t="s">
        <v>1</v>
      </c>
      <c r="N249" s="223" t="s">
        <v>44</v>
      </c>
      <c r="O249" s="88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6" t="s">
        <v>156</v>
      </c>
      <c r="AT249" s="226" t="s">
        <v>151</v>
      </c>
      <c r="AU249" s="226" t="s">
        <v>89</v>
      </c>
      <c r="AY249" s="14" t="s">
        <v>149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4" t="s">
        <v>87</v>
      </c>
      <c r="BK249" s="227">
        <f>ROUND(I249*H249,2)</f>
        <v>0</v>
      </c>
      <c r="BL249" s="14" t="s">
        <v>156</v>
      </c>
      <c r="BM249" s="226" t="s">
        <v>579</v>
      </c>
    </row>
    <row r="250" s="2" customFormat="1">
      <c r="A250" s="35"/>
      <c r="B250" s="36"/>
      <c r="C250" s="37"/>
      <c r="D250" s="228" t="s">
        <v>157</v>
      </c>
      <c r="E250" s="37"/>
      <c r="F250" s="229" t="s">
        <v>1899</v>
      </c>
      <c r="G250" s="37"/>
      <c r="H250" s="37"/>
      <c r="I250" s="230"/>
      <c r="J250" s="37"/>
      <c r="K250" s="37"/>
      <c r="L250" s="41"/>
      <c r="M250" s="231"/>
      <c r="N250" s="232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157</v>
      </c>
      <c r="AU250" s="14" t="s">
        <v>89</v>
      </c>
    </row>
    <row r="251" s="2" customFormat="1" ht="16.5" customHeight="1">
      <c r="A251" s="35"/>
      <c r="B251" s="36"/>
      <c r="C251" s="215" t="s">
        <v>582</v>
      </c>
      <c r="D251" s="215" t="s">
        <v>151</v>
      </c>
      <c r="E251" s="216" t="s">
        <v>1900</v>
      </c>
      <c r="F251" s="217" t="s">
        <v>1901</v>
      </c>
      <c r="G251" s="218" t="s">
        <v>636</v>
      </c>
      <c r="H251" s="219">
        <v>1</v>
      </c>
      <c r="I251" s="220"/>
      <c r="J251" s="221">
        <f>ROUND(I251*H251,2)</f>
        <v>0</v>
      </c>
      <c r="K251" s="217" t="s">
        <v>1</v>
      </c>
      <c r="L251" s="41"/>
      <c r="M251" s="222" t="s">
        <v>1</v>
      </c>
      <c r="N251" s="223" t="s">
        <v>44</v>
      </c>
      <c r="O251" s="88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6" t="s">
        <v>156</v>
      </c>
      <c r="AT251" s="226" t="s">
        <v>151</v>
      </c>
      <c r="AU251" s="226" t="s">
        <v>89</v>
      </c>
      <c r="AY251" s="14" t="s">
        <v>149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4" t="s">
        <v>87</v>
      </c>
      <c r="BK251" s="227">
        <f>ROUND(I251*H251,2)</f>
        <v>0</v>
      </c>
      <c r="BL251" s="14" t="s">
        <v>156</v>
      </c>
      <c r="BM251" s="226" t="s">
        <v>585</v>
      </c>
    </row>
    <row r="252" s="2" customFormat="1">
      <c r="A252" s="35"/>
      <c r="B252" s="36"/>
      <c r="C252" s="37"/>
      <c r="D252" s="228" t="s">
        <v>157</v>
      </c>
      <c r="E252" s="37"/>
      <c r="F252" s="229" t="s">
        <v>1901</v>
      </c>
      <c r="G252" s="37"/>
      <c r="H252" s="37"/>
      <c r="I252" s="230"/>
      <c r="J252" s="37"/>
      <c r="K252" s="37"/>
      <c r="L252" s="41"/>
      <c r="M252" s="231"/>
      <c r="N252" s="232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157</v>
      </c>
      <c r="AU252" s="14" t="s">
        <v>89</v>
      </c>
    </row>
    <row r="253" s="2" customFormat="1" ht="16.5" customHeight="1">
      <c r="A253" s="35"/>
      <c r="B253" s="36"/>
      <c r="C253" s="215" t="s">
        <v>445</v>
      </c>
      <c r="D253" s="215" t="s">
        <v>151</v>
      </c>
      <c r="E253" s="216" t="s">
        <v>1902</v>
      </c>
      <c r="F253" s="217" t="s">
        <v>1903</v>
      </c>
      <c r="G253" s="218" t="s">
        <v>636</v>
      </c>
      <c r="H253" s="219">
        <v>1</v>
      </c>
      <c r="I253" s="220"/>
      <c r="J253" s="221">
        <f>ROUND(I253*H253,2)</f>
        <v>0</v>
      </c>
      <c r="K253" s="217" t="s">
        <v>1</v>
      </c>
      <c r="L253" s="41"/>
      <c r="M253" s="222" t="s">
        <v>1</v>
      </c>
      <c r="N253" s="223" t="s">
        <v>44</v>
      </c>
      <c r="O253" s="88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6" t="s">
        <v>156</v>
      </c>
      <c r="AT253" s="226" t="s">
        <v>151</v>
      </c>
      <c r="AU253" s="226" t="s">
        <v>89</v>
      </c>
      <c r="AY253" s="14" t="s">
        <v>149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4" t="s">
        <v>87</v>
      </c>
      <c r="BK253" s="227">
        <f>ROUND(I253*H253,2)</f>
        <v>0</v>
      </c>
      <c r="BL253" s="14" t="s">
        <v>156</v>
      </c>
      <c r="BM253" s="226" t="s">
        <v>586</v>
      </c>
    </row>
    <row r="254" s="2" customFormat="1">
      <c r="A254" s="35"/>
      <c r="B254" s="36"/>
      <c r="C254" s="37"/>
      <c r="D254" s="228" t="s">
        <v>157</v>
      </c>
      <c r="E254" s="37"/>
      <c r="F254" s="229" t="s">
        <v>1903</v>
      </c>
      <c r="G254" s="37"/>
      <c r="H254" s="37"/>
      <c r="I254" s="230"/>
      <c r="J254" s="37"/>
      <c r="K254" s="37"/>
      <c r="L254" s="41"/>
      <c r="M254" s="231"/>
      <c r="N254" s="232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157</v>
      </c>
      <c r="AU254" s="14" t="s">
        <v>89</v>
      </c>
    </row>
    <row r="255" s="2" customFormat="1" ht="16.5" customHeight="1">
      <c r="A255" s="35"/>
      <c r="B255" s="36"/>
      <c r="C255" s="215" t="s">
        <v>588</v>
      </c>
      <c r="D255" s="215" t="s">
        <v>151</v>
      </c>
      <c r="E255" s="216" t="s">
        <v>1904</v>
      </c>
      <c r="F255" s="217" t="s">
        <v>1905</v>
      </c>
      <c r="G255" s="218" t="s">
        <v>636</v>
      </c>
      <c r="H255" s="219">
        <v>1</v>
      </c>
      <c r="I255" s="220"/>
      <c r="J255" s="221">
        <f>ROUND(I255*H255,2)</f>
        <v>0</v>
      </c>
      <c r="K255" s="217" t="s">
        <v>1</v>
      </c>
      <c r="L255" s="41"/>
      <c r="M255" s="222" t="s">
        <v>1</v>
      </c>
      <c r="N255" s="223" t="s">
        <v>44</v>
      </c>
      <c r="O255" s="88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6" t="s">
        <v>156</v>
      </c>
      <c r="AT255" s="226" t="s">
        <v>151</v>
      </c>
      <c r="AU255" s="226" t="s">
        <v>89</v>
      </c>
      <c r="AY255" s="14" t="s">
        <v>149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4" t="s">
        <v>87</v>
      </c>
      <c r="BK255" s="227">
        <f>ROUND(I255*H255,2)</f>
        <v>0</v>
      </c>
      <c r="BL255" s="14" t="s">
        <v>156</v>
      </c>
      <c r="BM255" s="226" t="s">
        <v>591</v>
      </c>
    </row>
    <row r="256" s="2" customFormat="1">
      <c r="A256" s="35"/>
      <c r="B256" s="36"/>
      <c r="C256" s="37"/>
      <c r="D256" s="228" t="s">
        <v>157</v>
      </c>
      <c r="E256" s="37"/>
      <c r="F256" s="229" t="s">
        <v>1905</v>
      </c>
      <c r="G256" s="37"/>
      <c r="H256" s="37"/>
      <c r="I256" s="230"/>
      <c r="J256" s="37"/>
      <c r="K256" s="37"/>
      <c r="L256" s="41"/>
      <c r="M256" s="231"/>
      <c r="N256" s="232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157</v>
      </c>
      <c r="AU256" s="14" t="s">
        <v>89</v>
      </c>
    </row>
    <row r="257" s="2" customFormat="1" ht="16.5" customHeight="1">
      <c r="A257" s="35"/>
      <c r="B257" s="36"/>
      <c r="C257" s="215" t="s">
        <v>450</v>
      </c>
      <c r="D257" s="215" t="s">
        <v>151</v>
      </c>
      <c r="E257" s="216" t="s">
        <v>1906</v>
      </c>
      <c r="F257" s="217" t="s">
        <v>1668</v>
      </c>
      <c r="G257" s="218" t="s">
        <v>636</v>
      </c>
      <c r="H257" s="219">
        <v>1</v>
      </c>
      <c r="I257" s="220"/>
      <c r="J257" s="221">
        <f>ROUND(I257*H257,2)</f>
        <v>0</v>
      </c>
      <c r="K257" s="217" t="s">
        <v>1</v>
      </c>
      <c r="L257" s="41"/>
      <c r="M257" s="222" t="s">
        <v>1</v>
      </c>
      <c r="N257" s="223" t="s">
        <v>44</v>
      </c>
      <c r="O257" s="88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6" t="s">
        <v>156</v>
      </c>
      <c r="AT257" s="226" t="s">
        <v>151</v>
      </c>
      <c r="AU257" s="226" t="s">
        <v>89</v>
      </c>
      <c r="AY257" s="14" t="s">
        <v>149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4" t="s">
        <v>87</v>
      </c>
      <c r="BK257" s="227">
        <f>ROUND(I257*H257,2)</f>
        <v>0</v>
      </c>
      <c r="BL257" s="14" t="s">
        <v>156</v>
      </c>
      <c r="BM257" s="226" t="s">
        <v>594</v>
      </c>
    </row>
    <row r="258" s="2" customFormat="1">
      <c r="A258" s="35"/>
      <c r="B258" s="36"/>
      <c r="C258" s="37"/>
      <c r="D258" s="228" t="s">
        <v>157</v>
      </c>
      <c r="E258" s="37"/>
      <c r="F258" s="229" t="s">
        <v>1668</v>
      </c>
      <c r="G258" s="37"/>
      <c r="H258" s="37"/>
      <c r="I258" s="230"/>
      <c r="J258" s="37"/>
      <c r="K258" s="37"/>
      <c r="L258" s="41"/>
      <c r="M258" s="231"/>
      <c r="N258" s="232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157</v>
      </c>
      <c r="AU258" s="14" t="s">
        <v>89</v>
      </c>
    </row>
    <row r="259" s="2" customFormat="1" ht="16.5" customHeight="1">
      <c r="A259" s="35"/>
      <c r="B259" s="36"/>
      <c r="C259" s="215" t="s">
        <v>598</v>
      </c>
      <c r="D259" s="215" t="s">
        <v>151</v>
      </c>
      <c r="E259" s="216" t="s">
        <v>1907</v>
      </c>
      <c r="F259" s="217" t="s">
        <v>1908</v>
      </c>
      <c r="G259" s="218" t="s">
        <v>636</v>
      </c>
      <c r="H259" s="219">
        <v>1</v>
      </c>
      <c r="I259" s="220"/>
      <c r="J259" s="221">
        <f>ROUND(I259*H259,2)</f>
        <v>0</v>
      </c>
      <c r="K259" s="217" t="s">
        <v>1</v>
      </c>
      <c r="L259" s="41"/>
      <c r="M259" s="222" t="s">
        <v>1</v>
      </c>
      <c r="N259" s="223" t="s">
        <v>44</v>
      </c>
      <c r="O259" s="88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6" t="s">
        <v>156</v>
      </c>
      <c r="AT259" s="226" t="s">
        <v>151</v>
      </c>
      <c r="AU259" s="226" t="s">
        <v>89</v>
      </c>
      <c r="AY259" s="14" t="s">
        <v>149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4" t="s">
        <v>87</v>
      </c>
      <c r="BK259" s="227">
        <f>ROUND(I259*H259,2)</f>
        <v>0</v>
      </c>
      <c r="BL259" s="14" t="s">
        <v>156</v>
      </c>
      <c r="BM259" s="226" t="s">
        <v>601</v>
      </c>
    </row>
    <row r="260" s="2" customFormat="1">
      <c r="A260" s="35"/>
      <c r="B260" s="36"/>
      <c r="C260" s="37"/>
      <c r="D260" s="228" t="s">
        <v>157</v>
      </c>
      <c r="E260" s="37"/>
      <c r="F260" s="229" t="s">
        <v>1908</v>
      </c>
      <c r="G260" s="37"/>
      <c r="H260" s="37"/>
      <c r="I260" s="230"/>
      <c r="J260" s="37"/>
      <c r="K260" s="37"/>
      <c r="L260" s="41"/>
      <c r="M260" s="231"/>
      <c r="N260" s="232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157</v>
      </c>
      <c r="AU260" s="14" t="s">
        <v>89</v>
      </c>
    </row>
    <row r="261" s="2" customFormat="1" ht="16.5" customHeight="1">
      <c r="A261" s="35"/>
      <c r="B261" s="36"/>
      <c r="C261" s="215" t="s">
        <v>455</v>
      </c>
      <c r="D261" s="215" t="s">
        <v>151</v>
      </c>
      <c r="E261" s="216" t="s">
        <v>1909</v>
      </c>
      <c r="F261" s="217" t="s">
        <v>1910</v>
      </c>
      <c r="G261" s="218" t="s">
        <v>636</v>
      </c>
      <c r="H261" s="219">
        <v>1</v>
      </c>
      <c r="I261" s="220"/>
      <c r="J261" s="221">
        <f>ROUND(I261*H261,2)</f>
        <v>0</v>
      </c>
      <c r="K261" s="217" t="s">
        <v>1</v>
      </c>
      <c r="L261" s="41"/>
      <c r="M261" s="222" t="s">
        <v>1</v>
      </c>
      <c r="N261" s="223" t="s">
        <v>44</v>
      </c>
      <c r="O261" s="88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6" t="s">
        <v>156</v>
      </c>
      <c r="AT261" s="226" t="s">
        <v>151</v>
      </c>
      <c r="AU261" s="226" t="s">
        <v>89</v>
      </c>
      <c r="AY261" s="14" t="s">
        <v>149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4" t="s">
        <v>87</v>
      </c>
      <c r="BK261" s="227">
        <f>ROUND(I261*H261,2)</f>
        <v>0</v>
      </c>
      <c r="BL261" s="14" t="s">
        <v>156</v>
      </c>
      <c r="BM261" s="226" t="s">
        <v>604</v>
      </c>
    </row>
    <row r="262" s="2" customFormat="1">
      <c r="A262" s="35"/>
      <c r="B262" s="36"/>
      <c r="C262" s="37"/>
      <c r="D262" s="228" t="s">
        <v>157</v>
      </c>
      <c r="E262" s="37"/>
      <c r="F262" s="229" t="s">
        <v>1910</v>
      </c>
      <c r="G262" s="37"/>
      <c r="H262" s="37"/>
      <c r="I262" s="230"/>
      <c r="J262" s="37"/>
      <c r="K262" s="37"/>
      <c r="L262" s="41"/>
      <c r="M262" s="231"/>
      <c r="N262" s="232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157</v>
      </c>
      <c r="AU262" s="14" t="s">
        <v>89</v>
      </c>
    </row>
    <row r="263" s="12" customFormat="1" ht="25.92" customHeight="1">
      <c r="A263" s="12"/>
      <c r="B263" s="199"/>
      <c r="C263" s="200"/>
      <c r="D263" s="201" t="s">
        <v>78</v>
      </c>
      <c r="E263" s="202" t="s">
        <v>250</v>
      </c>
      <c r="F263" s="202" t="s">
        <v>251</v>
      </c>
      <c r="G263" s="200"/>
      <c r="H263" s="200"/>
      <c r="I263" s="203"/>
      <c r="J263" s="204">
        <f>BK263</f>
        <v>0</v>
      </c>
      <c r="K263" s="200"/>
      <c r="L263" s="205"/>
      <c r="M263" s="206"/>
      <c r="N263" s="207"/>
      <c r="O263" s="207"/>
      <c r="P263" s="208">
        <f>P264</f>
        <v>0</v>
      </c>
      <c r="Q263" s="207"/>
      <c r="R263" s="208">
        <f>R264</f>
        <v>0</v>
      </c>
      <c r="S263" s="207"/>
      <c r="T263" s="209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0" t="s">
        <v>89</v>
      </c>
      <c r="AT263" s="211" t="s">
        <v>78</v>
      </c>
      <c r="AU263" s="211" t="s">
        <v>79</v>
      </c>
      <c r="AY263" s="210" t="s">
        <v>149</v>
      </c>
      <c r="BK263" s="212">
        <f>BK264</f>
        <v>0</v>
      </c>
    </row>
    <row r="264" s="12" customFormat="1" ht="22.8" customHeight="1">
      <c r="A264" s="12"/>
      <c r="B264" s="199"/>
      <c r="C264" s="200"/>
      <c r="D264" s="201" t="s">
        <v>78</v>
      </c>
      <c r="E264" s="213" t="s">
        <v>815</v>
      </c>
      <c r="F264" s="213" t="s">
        <v>816</v>
      </c>
      <c r="G264" s="200"/>
      <c r="H264" s="200"/>
      <c r="I264" s="203"/>
      <c r="J264" s="214">
        <f>BK264</f>
        <v>0</v>
      </c>
      <c r="K264" s="200"/>
      <c r="L264" s="205"/>
      <c r="M264" s="206"/>
      <c r="N264" s="207"/>
      <c r="O264" s="207"/>
      <c r="P264" s="208">
        <f>SUM(P265:P266)</f>
        <v>0</v>
      </c>
      <c r="Q264" s="207"/>
      <c r="R264" s="208">
        <f>SUM(R265:R266)</f>
        <v>0</v>
      </c>
      <c r="S264" s="207"/>
      <c r="T264" s="209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0" t="s">
        <v>89</v>
      </c>
      <c r="AT264" s="211" t="s">
        <v>78</v>
      </c>
      <c r="AU264" s="211" t="s">
        <v>87</v>
      </c>
      <c r="AY264" s="210" t="s">
        <v>149</v>
      </c>
      <c r="BK264" s="212">
        <f>SUM(BK265:BK266)</f>
        <v>0</v>
      </c>
    </row>
    <row r="265" s="2" customFormat="1" ht="24.15" customHeight="1">
      <c r="A265" s="35"/>
      <c r="B265" s="36"/>
      <c r="C265" s="215" t="s">
        <v>605</v>
      </c>
      <c r="D265" s="215" t="s">
        <v>151</v>
      </c>
      <c r="E265" s="216" t="s">
        <v>1911</v>
      </c>
      <c r="F265" s="217" t="s">
        <v>818</v>
      </c>
      <c r="G265" s="218" t="s">
        <v>636</v>
      </c>
      <c r="H265" s="219">
        <v>1</v>
      </c>
      <c r="I265" s="220"/>
      <c r="J265" s="221">
        <f>ROUND(I265*H265,2)</f>
        <v>0</v>
      </c>
      <c r="K265" s="217" t="s">
        <v>1</v>
      </c>
      <c r="L265" s="41"/>
      <c r="M265" s="222" t="s">
        <v>1</v>
      </c>
      <c r="N265" s="223" t="s">
        <v>44</v>
      </c>
      <c r="O265" s="88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6" t="s">
        <v>199</v>
      </c>
      <c r="AT265" s="226" t="s">
        <v>151</v>
      </c>
      <c r="AU265" s="226" t="s">
        <v>89</v>
      </c>
      <c r="AY265" s="14" t="s">
        <v>149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4" t="s">
        <v>87</v>
      </c>
      <c r="BK265" s="227">
        <f>ROUND(I265*H265,2)</f>
        <v>0</v>
      </c>
      <c r="BL265" s="14" t="s">
        <v>199</v>
      </c>
      <c r="BM265" s="226" t="s">
        <v>608</v>
      </c>
    </row>
    <row r="266" s="2" customFormat="1">
      <c r="A266" s="35"/>
      <c r="B266" s="36"/>
      <c r="C266" s="37"/>
      <c r="D266" s="228" t="s">
        <v>157</v>
      </c>
      <c r="E266" s="37"/>
      <c r="F266" s="229" t="s">
        <v>818</v>
      </c>
      <c r="G266" s="37"/>
      <c r="H266" s="37"/>
      <c r="I266" s="230"/>
      <c r="J266" s="37"/>
      <c r="K266" s="37"/>
      <c r="L266" s="41"/>
      <c r="M266" s="231"/>
      <c r="N266" s="232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157</v>
      </c>
      <c r="AU266" s="14" t="s">
        <v>89</v>
      </c>
    </row>
    <row r="267" s="12" customFormat="1" ht="25.92" customHeight="1">
      <c r="A267" s="12"/>
      <c r="B267" s="199"/>
      <c r="C267" s="200"/>
      <c r="D267" s="201" t="s">
        <v>78</v>
      </c>
      <c r="E267" s="202" t="s">
        <v>525</v>
      </c>
      <c r="F267" s="202" t="s">
        <v>1912</v>
      </c>
      <c r="G267" s="200"/>
      <c r="H267" s="200"/>
      <c r="I267" s="203"/>
      <c r="J267" s="204">
        <f>BK267</f>
        <v>0</v>
      </c>
      <c r="K267" s="200"/>
      <c r="L267" s="205"/>
      <c r="M267" s="206"/>
      <c r="N267" s="207"/>
      <c r="O267" s="207"/>
      <c r="P267" s="208">
        <f>P268</f>
        <v>0</v>
      </c>
      <c r="Q267" s="207"/>
      <c r="R267" s="208">
        <f>R268</f>
        <v>0</v>
      </c>
      <c r="S267" s="207"/>
      <c r="T267" s="209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0" t="s">
        <v>356</v>
      </c>
      <c r="AT267" s="211" t="s">
        <v>78</v>
      </c>
      <c r="AU267" s="211" t="s">
        <v>79</v>
      </c>
      <c r="AY267" s="210" t="s">
        <v>149</v>
      </c>
      <c r="BK267" s="212">
        <f>BK268</f>
        <v>0</v>
      </c>
    </row>
    <row r="268" s="12" customFormat="1" ht="22.8" customHeight="1">
      <c r="A268" s="12"/>
      <c r="B268" s="199"/>
      <c r="C268" s="200"/>
      <c r="D268" s="201" t="s">
        <v>78</v>
      </c>
      <c r="E268" s="213" t="s">
        <v>1913</v>
      </c>
      <c r="F268" s="213" t="s">
        <v>1914</v>
      </c>
      <c r="G268" s="200"/>
      <c r="H268" s="200"/>
      <c r="I268" s="203"/>
      <c r="J268" s="214">
        <f>BK268</f>
        <v>0</v>
      </c>
      <c r="K268" s="200"/>
      <c r="L268" s="205"/>
      <c r="M268" s="206"/>
      <c r="N268" s="207"/>
      <c r="O268" s="207"/>
      <c r="P268" s="208">
        <f>SUM(P269:P271)</f>
        <v>0</v>
      </c>
      <c r="Q268" s="207"/>
      <c r="R268" s="208">
        <f>SUM(R269:R271)</f>
        <v>0</v>
      </c>
      <c r="S268" s="207"/>
      <c r="T268" s="209">
        <f>SUM(T269:T271)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0" t="s">
        <v>356</v>
      </c>
      <c r="AT268" s="211" t="s">
        <v>78</v>
      </c>
      <c r="AU268" s="211" t="s">
        <v>87</v>
      </c>
      <c r="AY268" s="210" t="s">
        <v>149</v>
      </c>
      <c r="BK268" s="212">
        <f>SUM(BK269:BK271)</f>
        <v>0</v>
      </c>
    </row>
    <row r="269" s="2" customFormat="1" ht="24.15" customHeight="1">
      <c r="A269" s="35"/>
      <c r="B269" s="36"/>
      <c r="C269" s="215" t="s">
        <v>460</v>
      </c>
      <c r="D269" s="215" t="s">
        <v>151</v>
      </c>
      <c r="E269" s="216" t="s">
        <v>1915</v>
      </c>
      <c r="F269" s="217" t="s">
        <v>1916</v>
      </c>
      <c r="G269" s="218" t="s">
        <v>636</v>
      </c>
      <c r="H269" s="219">
        <v>1</v>
      </c>
      <c r="I269" s="220"/>
      <c r="J269" s="221">
        <f>ROUND(I269*H269,2)</f>
        <v>0</v>
      </c>
      <c r="K269" s="217" t="s">
        <v>155</v>
      </c>
      <c r="L269" s="41"/>
      <c r="M269" s="222" t="s">
        <v>1</v>
      </c>
      <c r="N269" s="223" t="s">
        <v>44</v>
      </c>
      <c r="O269" s="88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6" t="s">
        <v>460</v>
      </c>
      <c r="AT269" s="226" t="s">
        <v>151</v>
      </c>
      <c r="AU269" s="226" t="s">
        <v>89</v>
      </c>
      <c r="AY269" s="14" t="s">
        <v>149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4" t="s">
        <v>87</v>
      </c>
      <c r="BK269" s="227">
        <f>ROUND(I269*H269,2)</f>
        <v>0</v>
      </c>
      <c r="BL269" s="14" t="s">
        <v>460</v>
      </c>
      <c r="BM269" s="226" t="s">
        <v>611</v>
      </c>
    </row>
    <row r="270" s="2" customFormat="1">
      <c r="A270" s="35"/>
      <c r="B270" s="36"/>
      <c r="C270" s="37"/>
      <c r="D270" s="228" t="s">
        <v>157</v>
      </c>
      <c r="E270" s="37"/>
      <c r="F270" s="229" t="s">
        <v>1916</v>
      </c>
      <c r="G270" s="37"/>
      <c r="H270" s="37"/>
      <c r="I270" s="230"/>
      <c r="J270" s="37"/>
      <c r="K270" s="37"/>
      <c r="L270" s="41"/>
      <c r="M270" s="231"/>
      <c r="N270" s="232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157</v>
      </c>
      <c r="AU270" s="14" t="s">
        <v>89</v>
      </c>
    </row>
    <row r="271" s="2" customFormat="1">
      <c r="A271" s="35"/>
      <c r="B271" s="36"/>
      <c r="C271" s="37"/>
      <c r="D271" s="233" t="s">
        <v>159</v>
      </c>
      <c r="E271" s="37"/>
      <c r="F271" s="234" t="s">
        <v>1917</v>
      </c>
      <c r="G271" s="37"/>
      <c r="H271" s="37"/>
      <c r="I271" s="230"/>
      <c r="J271" s="37"/>
      <c r="K271" s="37"/>
      <c r="L271" s="41"/>
      <c r="M271" s="236"/>
      <c r="N271" s="237"/>
      <c r="O271" s="238"/>
      <c r="P271" s="238"/>
      <c r="Q271" s="238"/>
      <c r="R271" s="238"/>
      <c r="S271" s="238"/>
      <c r="T271" s="23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159</v>
      </c>
      <c r="AU271" s="14" t="s">
        <v>89</v>
      </c>
    </row>
    <row r="272" s="2" customFormat="1" ht="6.96" customHeight="1">
      <c r="A272" s="35"/>
      <c r="B272" s="63"/>
      <c r="C272" s="64"/>
      <c r="D272" s="64"/>
      <c r="E272" s="64"/>
      <c r="F272" s="64"/>
      <c r="G272" s="64"/>
      <c r="H272" s="64"/>
      <c r="I272" s="64"/>
      <c r="J272" s="64"/>
      <c r="K272" s="64"/>
      <c r="L272" s="41"/>
      <c r="M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</row>
  </sheetData>
  <sheetProtection sheet="1" autoFilter="0" formatColumns="0" formatRows="0" objects="1" scenarios="1" spinCount="100000" saltValue="jcY7xs+j2ZOeAuF/l/jrz0R6aBiMyl3gkyPNilLnDe779IF6KbSy1RApTtAXV5y6JX9SYDw+aN3Hu3FSaY6Bqw==" hashValue="Z/O85QaMktVnYlZ8zSEcGbcRxZCcg331rRrqD4Vx2DEqwbFK6tvsJskNzBtGNbyOxfnsYcYowxE8SAapVapBXQ==" algorithmName="SHA-512" password="DDF9"/>
  <autoFilter ref="C128:K27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271" r:id="rId1" display="https://podminky.urs.cz/item/CS_URS_2023_02/58050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89</v>
      </c>
    </row>
    <row r="4" s="1" customFormat="1" ht="24.96" customHeight="1">
      <c r="B4" s="17"/>
      <c r="D4" s="135" t="s">
        <v>114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CNC centrum a Svářečská škola v SOU NOvé Strašecí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1918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2. 3. 2022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31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32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35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23.25" customHeight="1">
      <c r="A27" s="142"/>
      <c r="B27" s="143"/>
      <c r="C27" s="142"/>
      <c r="D27" s="142"/>
      <c r="E27" s="144" t="s">
        <v>38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39</v>
      </c>
      <c r="E30" s="35"/>
      <c r="F30" s="35"/>
      <c r="G30" s="35"/>
      <c r="H30" s="35"/>
      <c r="I30" s="35"/>
      <c r="J30" s="148">
        <f>ROUND(J138,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41</v>
      </c>
      <c r="G32" s="35"/>
      <c r="H32" s="35"/>
      <c r="I32" s="149" t="s">
        <v>40</v>
      </c>
      <c r="J32" s="149" t="s">
        <v>42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43</v>
      </c>
      <c r="E33" s="137" t="s">
        <v>44</v>
      </c>
      <c r="F33" s="151">
        <f>ROUND((SUM(BE138:BE362)),  2)</f>
        <v>0</v>
      </c>
      <c r="G33" s="35"/>
      <c r="H33" s="35"/>
      <c r="I33" s="152">
        <v>0.20999999999999999</v>
      </c>
      <c r="J33" s="151">
        <f>ROUND(((SUM(BE138:BE362))*I33),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45</v>
      </c>
      <c r="F34" s="151">
        <f>ROUND((SUM(BF138:BF362)),  2)</f>
        <v>0</v>
      </c>
      <c r="G34" s="35"/>
      <c r="H34" s="35"/>
      <c r="I34" s="152">
        <v>0.12</v>
      </c>
      <c r="J34" s="151">
        <f>ROUND(((SUM(BF138:BF362))*I34),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46</v>
      </c>
      <c r="F35" s="151">
        <f>ROUND((SUM(BG138:BG362)),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47</v>
      </c>
      <c r="F36" s="151">
        <f>ROUND((SUM(BH138:BH362)),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48</v>
      </c>
      <c r="F37" s="151">
        <f>ROUND((SUM(BI138:BI362)),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49</v>
      </c>
      <c r="E39" s="155"/>
      <c r="F39" s="155"/>
      <c r="G39" s="156" t="s">
        <v>50</v>
      </c>
      <c r="H39" s="157" t="s">
        <v>51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CNC centrum a Svářečská škola v SOU NOvé Strašecí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07 - ZTI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Sportovní 1135</v>
      </c>
      <c r="G89" s="37"/>
      <c r="H89" s="37"/>
      <c r="I89" s="29" t="s">
        <v>22</v>
      </c>
      <c r="J89" s="76" t="str">
        <f>IF(J12="","",J12)</f>
        <v>2. 3. 2022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54.4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>Studio PHX s.r.o.Ondříčkova 384/33, Praha 3 Žižkov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 xml:space="preserve">Ing. Jan Brožek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118</v>
      </c>
      <c r="D94" s="173"/>
      <c r="E94" s="173"/>
      <c r="F94" s="173"/>
      <c r="G94" s="173"/>
      <c r="H94" s="173"/>
      <c r="I94" s="173"/>
      <c r="J94" s="174" t="s">
        <v>119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120</v>
      </c>
      <c r="D96" s="37"/>
      <c r="E96" s="37"/>
      <c r="F96" s="37"/>
      <c r="G96" s="37"/>
      <c r="H96" s="37"/>
      <c r="I96" s="37"/>
      <c r="J96" s="107">
        <f>J138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76"/>
      <c r="C97" s="177"/>
      <c r="D97" s="178" t="s">
        <v>1919</v>
      </c>
      <c r="E97" s="179"/>
      <c r="F97" s="179"/>
      <c r="G97" s="179"/>
      <c r="H97" s="179"/>
      <c r="I97" s="179"/>
      <c r="J97" s="180">
        <f>J139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1920</v>
      </c>
      <c r="E98" s="185"/>
      <c r="F98" s="185"/>
      <c r="G98" s="185"/>
      <c r="H98" s="185"/>
      <c r="I98" s="185"/>
      <c r="J98" s="186">
        <f>J140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1921</v>
      </c>
      <c r="E99" s="185"/>
      <c r="F99" s="185"/>
      <c r="G99" s="185"/>
      <c r="H99" s="185"/>
      <c r="I99" s="185"/>
      <c r="J99" s="186">
        <f>J153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6"/>
      <c r="C100" s="177"/>
      <c r="D100" s="178" t="s">
        <v>1922</v>
      </c>
      <c r="E100" s="179"/>
      <c r="F100" s="179"/>
      <c r="G100" s="179"/>
      <c r="H100" s="179"/>
      <c r="I100" s="179"/>
      <c r="J100" s="180">
        <f>J178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2"/>
      <c r="C101" s="183"/>
      <c r="D101" s="184" t="s">
        <v>1920</v>
      </c>
      <c r="E101" s="185"/>
      <c r="F101" s="185"/>
      <c r="G101" s="185"/>
      <c r="H101" s="185"/>
      <c r="I101" s="185"/>
      <c r="J101" s="186">
        <f>J179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1923</v>
      </c>
      <c r="E102" s="185"/>
      <c r="F102" s="185"/>
      <c r="G102" s="185"/>
      <c r="H102" s="185"/>
      <c r="I102" s="185"/>
      <c r="J102" s="186">
        <f>J184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1924</v>
      </c>
      <c r="E103" s="179"/>
      <c r="F103" s="179"/>
      <c r="G103" s="179"/>
      <c r="H103" s="179"/>
      <c r="I103" s="179"/>
      <c r="J103" s="180">
        <f>J193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2"/>
      <c r="C104" s="183"/>
      <c r="D104" s="184" t="s">
        <v>1925</v>
      </c>
      <c r="E104" s="185"/>
      <c r="F104" s="185"/>
      <c r="G104" s="185"/>
      <c r="H104" s="185"/>
      <c r="I104" s="185"/>
      <c r="J104" s="186">
        <f>J194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1926</v>
      </c>
      <c r="E105" s="185"/>
      <c r="F105" s="185"/>
      <c r="G105" s="185"/>
      <c r="H105" s="185"/>
      <c r="I105" s="185"/>
      <c r="J105" s="186">
        <f>J207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1927</v>
      </c>
      <c r="E106" s="185"/>
      <c r="F106" s="185"/>
      <c r="G106" s="185"/>
      <c r="H106" s="185"/>
      <c r="I106" s="185"/>
      <c r="J106" s="186">
        <f>J220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1928</v>
      </c>
      <c r="E107" s="185"/>
      <c r="F107" s="185"/>
      <c r="G107" s="185"/>
      <c r="H107" s="185"/>
      <c r="I107" s="185"/>
      <c r="J107" s="186">
        <f>J237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1929</v>
      </c>
      <c r="E108" s="185"/>
      <c r="F108" s="185"/>
      <c r="G108" s="185"/>
      <c r="H108" s="185"/>
      <c r="I108" s="185"/>
      <c r="J108" s="186">
        <f>J252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1930</v>
      </c>
      <c r="E109" s="185"/>
      <c r="F109" s="185"/>
      <c r="G109" s="185"/>
      <c r="H109" s="185"/>
      <c r="I109" s="185"/>
      <c r="J109" s="186">
        <f>J259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6"/>
      <c r="C110" s="177"/>
      <c r="D110" s="178" t="s">
        <v>1931</v>
      </c>
      <c r="E110" s="179"/>
      <c r="F110" s="179"/>
      <c r="G110" s="179"/>
      <c r="H110" s="179"/>
      <c r="I110" s="179"/>
      <c r="J110" s="180">
        <f>J268</f>
        <v>0</v>
      </c>
      <c r="K110" s="177"/>
      <c r="L110" s="18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6"/>
      <c r="C111" s="177"/>
      <c r="D111" s="178" t="s">
        <v>1932</v>
      </c>
      <c r="E111" s="179"/>
      <c r="F111" s="179"/>
      <c r="G111" s="179"/>
      <c r="H111" s="179"/>
      <c r="I111" s="179"/>
      <c r="J111" s="180">
        <f>J301</f>
        <v>0</v>
      </c>
      <c r="K111" s="177"/>
      <c r="L111" s="18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6"/>
      <c r="C112" s="177"/>
      <c r="D112" s="178" t="s">
        <v>122</v>
      </c>
      <c r="E112" s="179"/>
      <c r="F112" s="179"/>
      <c r="G112" s="179"/>
      <c r="H112" s="179"/>
      <c r="I112" s="179"/>
      <c r="J112" s="180">
        <f>J308</f>
        <v>0</v>
      </c>
      <c r="K112" s="177"/>
      <c r="L112" s="18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82"/>
      <c r="C113" s="183"/>
      <c r="D113" s="184" t="s">
        <v>123</v>
      </c>
      <c r="E113" s="185"/>
      <c r="F113" s="185"/>
      <c r="G113" s="185"/>
      <c r="H113" s="185"/>
      <c r="I113" s="185"/>
      <c r="J113" s="186">
        <f>J309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2"/>
      <c r="C114" s="183"/>
      <c r="D114" s="184" t="s">
        <v>1933</v>
      </c>
      <c r="E114" s="185"/>
      <c r="F114" s="185"/>
      <c r="G114" s="185"/>
      <c r="H114" s="185"/>
      <c r="I114" s="185"/>
      <c r="J114" s="186">
        <f>J321</f>
        <v>0</v>
      </c>
      <c r="K114" s="183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2"/>
      <c r="C115" s="183"/>
      <c r="D115" s="184" t="s">
        <v>1934</v>
      </c>
      <c r="E115" s="185"/>
      <c r="F115" s="185"/>
      <c r="G115" s="185"/>
      <c r="H115" s="185"/>
      <c r="I115" s="185"/>
      <c r="J115" s="186">
        <f>J342</f>
        <v>0</v>
      </c>
      <c r="K115" s="183"/>
      <c r="L115" s="18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2"/>
      <c r="C116" s="183"/>
      <c r="D116" s="184" t="s">
        <v>332</v>
      </c>
      <c r="E116" s="185"/>
      <c r="F116" s="185"/>
      <c r="G116" s="185"/>
      <c r="H116" s="185"/>
      <c r="I116" s="185"/>
      <c r="J116" s="186">
        <f>J354</f>
        <v>0</v>
      </c>
      <c r="K116" s="183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6"/>
      <c r="C117" s="177"/>
      <c r="D117" s="178" t="s">
        <v>126</v>
      </c>
      <c r="E117" s="179"/>
      <c r="F117" s="179"/>
      <c r="G117" s="179"/>
      <c r="H117" s="179"/>
      <c r="I117" s="179"/>
      <c r="J117" s="180">
        <f>J358</f>
        <v>0</v>
      </c>
      <c r="K117" s="177"/>
      <c r="L117" s="181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82"/>
      <c r="C118" s="183"/>
      <c r="D118" s="184" t="s">
        <v>128</v>
      </c>
      <c r="E118" s="185"/>
      <c r="F118" s="185"/>
      <c r="G118" s="185"/>
      <c r="H118" s="185"/>
      <c r="I118" s="185"/>
      <c r="J118" s="186">
        <f>J359</f>
        <v>0</v>
      </c>
      <c r="K118" s="183"/>
      <c r="L118" s="18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63"/>
      <c r="C120" s="64"/>
      <c r="D120" s="64"/>
      <c r="E120" s="64"/>
      <c r="F120" s="64"/>
      <c r="G120" s="64"/>
      <c r="H120" s="64"/>
      <c r="I120" s="64"/>
      <c r="J120" s="64"/>
      <c r="K120" s="64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="2" customFormat="1" ht="6.96" customHeight="1">
      <c r="A124" s="35"/>
      <c r="B124" s="65"/>
      <c r="C124" s="66"/>
      <c r="D124" s="66"/>
      <c r="E124" s="66"/>
      <c r="F124" s="66"/>
      <c r="G124" s="66"/>
      <c r="H124" s="66"/>
      <c r="I124" s="66"/>
      <c r="J124" s="66"/>
      <c r="K124" s="66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4.96" customHeight="1">
      <c r="A125" s="35"/>
      <c r="B125" s="36"/>
      <c r="C125" s="20" t="s">
        <v>134</v>
      </c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16</v>
      </c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6.5" customHeight="1">
      <c r="A128" s="35"/>
      <c r="B128" s="36"/>
      <c r="C128" s="37"/>
      <c r="D128" s="37"/>
      <c r="E128" s="171" t="str">
        <f>E7</f>
        <v>CNC centrum a Svářečská škola v SOU NOvé Strašecí</v>
      </c>
      <c r="F128" s="29"/>
      <c r="G128" s="29"/>
      <c r="H128" s="29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115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73" t="str">
        <f>E9</f>
        <v>07 - ZTI</v>
      </c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20</v>
      </c>
      <c r="D132" s="37"/>
      <c r="E132" s="37"/>
      <c r="F132" s="24" t="str">
        <f>F12</f>
        <v>Sportovní 1135</v>
      </c>
      <c r="G132" s="37"/>
      <c r="H132" s="37"/>
      <c r="I132" s="29" t="s">
        <v>22</v>
      </c>
      <c r="J132" s="76" t="str">
        <f>IF(J12="","",J12)</f>
        <v>2. 3. 2022</v>
      </c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54.45" customHeight="1">
      <c r="A134" s="35"/>
      <c r="B134" s="36"/>
      <c r="C134" s="29" t="s">
        <v>24</v>
      </c>
      <c r="D134" s="37"/>
      <c r="E134" s="37"/>
      <c r="F134" s="24" t="str">
        <f>E15</f>
        <v xml:space="preserve"> </v>
      </c>
      <c r="G134" s="37"/>
      <c r="H134" s="37"/>
      <c r="I134" s="29" t="s">
        <v>30</v>
      </c>
      <c r="J134" s="33" t="str">
        <f>E21</f>
        <v>Studio PHX s.r.o.Ondříčkova 384/33, Praha 3 Žižkov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28</v>
      </c>
      <c r="D135" s="37"/>
      <c r="E135" s="37"/>
      <c r="F135" s="24" t="str">
        <f>IF(E18="","",E18)</f>
        <v>Vyplň údaj</v>
      </c>
      <c r="G135" s="37"/>
      <c r="H135" s="37"/>
      <c r="I135" s="29" t="s">
        <v>34</v>
      </c>
      <c r="J135" s="33" t="str">
        <f>E24</f>
        <v xml:space="preserve">Ing. Jan Brožek 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0.32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11" customFormat="1" ht="29.28" customHeight="1">
      <c r="A137" s="188"/>
      <c r="B137" s="189"/>
      <c r="C137" s="190" t="s">
        <v>135</v>
      </c>
      <c r="D137" s="191" t="s">
        <v>64</v>
      </c>
      <c r="E137" s="191" t="s">
        <v>60</v>
      </c>
      <c r="F137" s="191" t="s">
        <v>61</v>
      </c>
      <c r="G137" s="191" t="s">
        <v>136</v>
      </c>
      <c r="H137" s="191" t="s">
        <v>137</v>
      </c>
      <c r="I137" s="191" t="s">
        <v>138</v>
      </c>
      <c r="J137" s="191" t="s">
        <v>119</v>
      </c>
      <c r="K137" s="192" t="s">
        <v>139</v>
      </c>
      <c r="L137" s="193"/>
      <c r="M137" s="97" t="s">
        <v>1</v>
      </c>
      <c r="N137" s="98" t="s">
        <v>43</v>
      </c>
      <c r="O137" s="98" t="s">
        <v>140</v>
      </c>
      <c r="P137" s="98" t="s">
        <v>141</v>
      </c>
      <c r="Q137" s="98" t="s">
        <v>142</v>
      </c>
      <c r="R137" s="98" t="s">
        <v>143</v>
      </c>
      <c r="S137" s="98" t="s">
        <v>144</v>
      </c>
      <c r="T137" s="99" t="s">
        <v>145</v>
      </c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</row>
    <row r="138" s="2" customFormat="1" ht="22.8" customHeight="1">
      <c r="A138" s="35"/>
      <c r="B138" s="36"/>
      <c r="C138" s="104" t="s">
        <v>146</v>
      </c>
      <c r="D138" s="37"/>
      <c r="E138" s="37"/>
      <c r="F138" s="37"/>
      <c r="G138" s="37"/>
      <c r="H138" s="37"/>
      <c r="I138" s="37"/>
      <c r="J138" s="194">
        <f>BK138</f>
        <v>0</v>
      </c>
      <c r="K138" s="37"/>
      <c r="L138" s="41"/>
      <c r="M138" s="100"/>
      <c r="N138" s="195"/>
      <c r="O138" s="101"/>
      <c r="P138" s="196">
        <f>P139+P178+P193+P268+P301+P308+P358</f>
        <v>0</v>
      </c>
      <c r="Q138" s="101"/>
      <c r="R138" s="196">
        <f>R139+R178+R193+R268+R301+R308+R358</f>
        <v>12.600439999999999</v>
      </c>
      <c r="S138" s="101"/>
      <c r="T138" s="197">
        <f>T139+T178+T193+T268+T301+T308+T358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78</v>
      </c>
      <c r="AU138" s="14" t="s">
        <v>121</v>
      </c>
      <c r="BK138" s="198">
        <f>BK139+BK178+BK193+BK268+BK301+BK308+BK358</f>
        <v>0</v>
      </c>
    </row>
    <row r="139" s="12" customFormat="1" ht="25.92" customHeight="1">
      <c r="A139" s="12"/>
      <c r="B139" s="199"/>
      <c r="C139" s="200"/>
      <c r="D139" s="201" t="s">
        <v>78</v>
      </c>
      <c r="E139" s="202" t="s">
        <v>1495</v>
      </c>
      <c r="F139" s="202" t="s">
        <v>1935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P140+P153</f>
        <v>0</v>
      </c>
      <c r="Q139" s="207"/>
      <c r="R139" s="208">
        <f>R140+R153</f>
        <v>0</v>
      </c>
      <c r="S139" s="207"/>
      <c r="T139" s="209">
        <f>T140+T153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87</v>
      </c>
      <c r="AT139" s="211" t="s">
        <v>78</v>
      </c>
      <c r="AU139" s="211" t="s">
        <v>79</v>
      </c>
      <c r="AY139" s="210" t="s">
        <v>149</v>
      </c>
      <c r="BK139" s="212">
        <f>BK140+BK153</f>
        <v>0</v>
      </c>
    </row>
    <row r="140" s="12" customFormat="1" ht="22.8" customHeight="1">
      <c r="A140" s="12"/>
      <c r="B140" s="199"/>
      <c r="C140" s="200"/>
      <c r="D140" s="201" t="s">
        <v>78</v>
      </c>
      <c r="E140" s="213" t="s">
        <v>1497</v>
      </c>
      <c r="F140" s="213" t="s">
        <v>1936</v>
      </c>
      <c r="G140" s="200"/>
      <c r="H140" s="200"/>
      <c r="I140" s="203"/>
      <c r="J140" s="214">
        <f>BK140</f>
        <v>0</v>
      </c>
      <c r="K140" s="200"/>
      <c r="L140" s="205"/>
      <c r="M140" s="206"/>
      <c r="N140" s="207"/>
      <c r="O140" s="207"/>
      <c r="P140" s="208">
        <f>SUM(P141:P152)</f>
        <v>0</v>
      </c>
      <c r="Q140" s="207"/>
      <c r="R140" s="208">
        <f>SUM(R141:R152)</f>
        <v>0</v>
      </c>
      <c r="S140" s="207"/>
      <c r="T140" s="209">
        <f>SUM(T141:T152)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87</v>
      </c>
      <c r="AT140" s="211" t="s">
        <v>78</v>
      </c>
      <c r="AU140" s="211" t="s">
        <v>87</v>
      </c>
      <c r="AY140" s="210" t="s">
        <v>149</v>
      </c>
      <c r="BK140" s="212">
        <f>SUM(BK141:BK152)</f>
        <v>0</v>
      </c>
    </row>
    <row r="141" s="2" customFormat="1" ht="16.5" customHeight="1">
      <c r="A141" s="35"/>
      <c r="B141" s="36"/>
      <c r="C141" s="240" t="s">
        <v>87</v>
      </c>
      <c r="D141" s="240" t="s">
        <v>525</v>
      </c>
      <c r="E141" s="241" t="s">
        <v>1937</v>
      </c>
      <c r="F141" s="242" t="s">
        <v>1938</v>
      </c>
      <c r="G141" s="243" t="s">
        <v>264</v>
      </c>
      <c r="H141" s="244">
        <v>2.5</v>
      </c>
      <c r="I141" s="245"/>
      <c r="J141" s="246">
        <f>ROUND(I141*H141,2)</f>
        <v>0</v>
      </c>
      <c r="K141" s="242" t="s">
        <v>1</v>
      </c>
      <c r="L141" s="247"/>
      <c r="M141" s="248" t="s">
        <v>1</v>
      </c>
      <c r="N141" s="249" t="s">
        <v>44</v>
      </c>
      <c r="O141" s="88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6" t="s">
        <v>178</v>
      </c>
      <c r="AT141" s="226" t="s">
        <v>525</v>
      </c>
      <c r="AU141" s="226" t="s">
        <v>89</v>
      </c>
      <c r="AY141" s="14" t="s">
        <v>149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4" t="s">
        <v>87</v>
      </c>
      <c r="BK141" s="227">
        <f>ROUND(I141*H141,2)</f>
        <v>0</v>
      </c>
      <c r="BL141" s="14" t="s">
        <v>156</v>
      </c>
      <c r="BM141" s="226" t="s">
        <v>89</v>
      </c>
    </row>
    <row r="142" s="2" customFormat="1">
      <c r="A142" s="35"/>
      <c r="B142" s="36"/>
      <c r="C142" s="37"/>
      <c r="D142" s="228" t="s">
        <v>157</v>
      </c>
      <c r="E142" s="37"/>
      <c r="F142" s="229" t="s">
        <v>1938</v>
      </c>
      <c r="G142" s="37"/>
      <c r="H142" s="37"/>
      <c r="I142" s="230"/>
      <c r="J142" s="37"/>
      <c r="K142" s="37"/>
      <c r="L142" s="41"/>
      <c r="M142" s="231"/>
      <c r="N142" s="232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157</v>
      </c>
      <c r="AU142" s="14" t="s">
        <v>89</v>
      </c>
    </row>
    <row r="143" s="2" customFormat="1" ht="16.5" customHeight="1">
      <c r="A143" s="35"/>
      <c r="B143" s="36"/>
      <c r="C143" s="240" t="s">
        <v>89</v>
      </c>
      <c r="D143" s="240" t="s">
        <v>525</v>
      </c>
      <c r="E143" s="241" t="s">
        <v>1939</v>
      </c>
      <c r="F143" s="242" t="s">
        <v>1940</v>
      </c>
      <c r="G143" s="243" t="s">
        <v>264</v>
      </c>
      <c r="H143" s="244">
        <v>19</v>
      </c>
      <c r="I143" s="245"/>
      <c r="J143" s="246">
        <f>ROUND(I143*H143,2)</f>
        <v>0</v>
      </c>
      <c r="K143" s="242" t="s">
        <v>1</v>
      </c>
      <c r="L143" s="247"/>
      <c r="M143" s="248" t="s">
        <v>1</v>
      </c>
      <c r="N143" s="249" t="s">
        <v>44</v>
      </c>
      <c r="O143" s="88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6" t="s">
        <v>178</v>
      </c>
      <c r="AT143" s="226" t="s">
        <v>525</v>
      </c>
      <c r="AU143" s="226" t="s">
        <v>89</v>
      </c>
      <c r="AY143" s="14" t="s">
        <v>149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4" t="s">
        <v>87</v>
      </c>
      <c r="BK143" s="227">
        <f>ROUND(I143*H143,2)</f>
        <v>0</v>
      </c>
      <c r="BL143" s="14" t="s">
        <v>156</v>
      </c>
      <c r="BM143" s="226" t="s">
        <v>156</v>
      </c>
    </row>
    <row r="144" s="2" customFormat="1">
      <c r="A144" s="35"/>
      <c r="B144" s="36"/>
      <c r="C144" s="37"/>
      <c r="D144" s="228" t="s">
        <v>157</v>
      </c>
      <c r="E144" s="37"/>
      <c r="F144" s="229" t="s">
        <v>1940</v>
      </c>
      <c r="G144" s="37"/>
      <c r="H144" s="37"/>
      <c r="I144" s="230"/>
      <c r="J144" s="37"/>
      <c r="K144" s="37"/>
      <c r="L144" s="41"/>
      <c r="M144" s="231"/>
      <c r="N144" s="232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157</v>
      </c>
      <c r="AU144" s="14" t="s">
        <v>89</v>
      </c>
    </row>
    <row r="145" s="2" customFormat="1" ht="16.5" customHeight="1">
      <c r="A145" s="35"/>
      <c r="B145" s="36"/>
      <c r="C145" s="240" t="s">
        <v>356</v>
      </c>
      <c r="D145" s="240" t="s">
        <v>525</v>
      </c>
      <c r="E145" s="241" t="s">
        <v>1941</v>
      </c>
      <c r="F145" s="242" t="s">
        <v>1942</v>
      </c>
      <c r="G145" s="243" t="s">
        <v>264</v>
      </c>
      <c r="H145" s="244">
        <v>6</v>
      </c>
      <c r="I145" s="245"/>
      <c r="J145" s="246">
        <f>ROUND(I145*H145,2)</f>
        <v>0</v>
      </c>
      <c r="K145" s="242" t="s">
        <v>1</v>
      </c>
      <c r="L145" s="247"/>
      <c r="M145" s="248" t="s">
        <v>1</v>
      </c>
      <c r="N145" s="249" t="s">
        <v>44</v>
      </c>
      <c r="O145" s="88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6" t="s">
        <v>178</v>
      </c>
      <c r="AT145" s="226" t="s">
        <v>525</v>
      </c>
      <c r="AU145" s="226" t="s">
        <v>89</v>
      </c>
      <c r="AY145" s="14" t="s">
        <v>149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4" t="s">
        <v>87</v>
      </c>
      <c r="BK145" s="227">
        <f>ROUND(I145*H145,2)</f>
        <v>0</v>
      </c>
      <c r="BL145" s="14" t="s">
        <v>156</v>
      </c>
      <c r="BM145" s="226" t="s">
        <v>172</v>
      </c>
    </row>
    <row r="146" s="2" customFormat="1">
      <c r="A146" s="35"/>
      <c r="B146" s="36"/>
      <c r="C146" s="37"/>
      <c r="D146" s="228" t="s">
        <v>157</v>
      </c>
      <c r="E146" s="37"/>
      <c r="F146" s="229" t="s">
        <v>1942</v>
      </c>
      <c r="G146" s="37"/>
      <c r="H146" s="37"/>
      <c r="I146" s="230"/>
      <c r="J146" s="37"/>
      <c r="K146" s="37"/>
      <c r="L146" s="41"/>
      <c r="M146" s="231"/>
      <c r="N146" s="232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157</v>
      </c>
      <c r="AU146" s="14" t="s">
        <v>89</v>
      </c>
    </row>
    <row r="147" s="2" customFormat="1" ht="16.5" customHeight="1">
      <c r="A147" s="35"/>
      <c r="B147" s="36"/>
      <c r="C147" s="240" t="s">
        <v>156</v>
      </c>
      <c r="D147" s="240" t="s">
        <v>525</v>
      </c>
      <c r="E147" s="241" t="s">
        <v>1943</v>
      </c>
      <c r="F147" s="242" t="s">
        <v>1944</v>
      </c>
      <c r="G147" s="243" t="s">
        <v>264</v>
      </c>
      <c r="H147" s="244">
        <v>7</v>
      </c>
      <c r="I147" s="245"/>
      <c r="J147" s="246">
        <f>ROUND(I147*H147,2)</f>
        <v>0</v>
      </c>
      <c r="K147" s="242" t="s">
        <v>1</v>
      </c>
      <c r="L147" s="247"/>
      <c r="M147" s="248" t="s">
        <v>1</v>
      </c>
      <c r="N147" s="249" t="s">
        <v>44</v>
      </c>
      <c r="O147" s="88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6" t="s">
        <v>178</v>
      </c>
      <c r="AT147" s="226" t="s">
        <v>525</v>
      </c>
      <c r="AU147" s="226" t="s">
        <v>89</v>
      </c>
      <c r="AY147" s="14" t="s">
        <v>149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4" t="s">
        <v>87</v>
      </c>
      <c r="BK147" s="227">
        <f>ROUND(I147*H147,2)</f>
        <v>0</v>
      </c>
      <c r="BL147" s="14" t="s">
        <v>156</v>
      </c>
      <c r="BM147" s="226" t="s">
        <v>178</v>
      </c>
    </row>
    <row r="148" s="2" customFormat="1">
      <c r="A148" s="35"/>
      <c r="B148" s="36"/>
      <c r="C148" s="37"/>
      <c r="D148" s="228" t="s">
        <v>157</v>
      </c>
      <c r="E148" s="37"/>
      <c r="F148" s="229" t="s">
        <v>1944</v>
      </c>
      <c r="G148" s="37"/>
      <c r="H148" s="37"/>
      <c r="I148" s="230"/>
      <c r="J148" s="37"/>
      <c r="K148" s="37"/>
      <c r="L148" s="41"/>
      <c r="M148" s="231"/>
      <c r="N148" s="232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157</v>
      </c>
      <c r="AU148" s="14" t="s">
        <v>89</v>
      </c>
    </row>
    <row r="149" s="2" customFormat="1" ht="16.5" customHeight="1">
      <c r="A149" s="35"/>
      <c r="B149" s="36"/>
      <c r="C149" s="240" t="s">
        <v>181</v>
      </c>
      <c r="D149" s="240" t="s">
        <v>525</v>
      </c>
      <c r="E149" s="241" t="s">
        <v>1945</v>
      </c>
      <c r="F149" s="242" t="s">
        <v>1946</v>
      </c>
      <c r="G149" s="243" t="s">
        <v>264</v>
      </c>
      <c r="H149" s="244">
        <v>11</v>
      </c>
      <c r="I149" s="245"/>
      <c r="J149" s="246">
        <f>ROUND(I149*H149,2)</f>
        <v>0</v>
      </c>
      <c r="K149" s="242" t="s">
        <v>1</v>
      </c>
      <c r="L149" s="247"/>
      <c r="M149" s="248" t="s">
        <v>1</v>
      </c>
      <c r="N149" s="249" t="s">
        <v>44</v>
      </c>
      <c r="O149" s="88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6" t="s">
        <v>178</v>
      </c>
      <c r="AT149" s="226" t="s">
        <v>525</v>
      </c>
      <c r="AU149" s="226" t="s">
        <v>89</v>
      </c>
      <c r="AY149" s="14" t="s">
        <v>149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4" t="s">
        <v>87</v>
      </c>
      <c r="BK149" s="227">
        <f>ROUND(I149*H149,2)</f>
        <v>0</v>
      </c>
      <c r="BL149" s="14" t="s">
        <v>156</v>
      </c>
      <c r="BM149" s="226" t="s">
        <v>184</v>
      </c>
    </row>
    <row r="150" s="2" customFormat="1">
      <c r="A150" s="35"/>
      <c r="B150" s="36"/>
      <c r="C150" s="37"/>
      <c r="D150" s="228" t="s">
        <v>157</v>
      </c>
      <c r="E150" s="37"/>
      <c r="F150" s="229" t="s">
        <v>1946</v>
      </c>
      <c r="G150" s="37"/>
      <c r="H150" s="37"/>
      <c r="I150" s="230"/>
      <c r="J150" s="37"/>
      <c r="K150" s="37"/>
      <c r="L150" s="41"/>
      <c r="M150" s="231"/>
      <c r="N150" s="232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157</v>
      </c>
      <c r="AU150" s="14" t="s">
        <v>89</v>
      </c>
    </row>
    <row r="151" s="2" customFormat="1" ht="16.5" customHeight="1">
      <c r="A151" s="35"/>
      <c r="B151" s="36"/>
      <c r="C151" s="240" t="s">
        <v>172</v>
      </c>
      <c r="D151" s="240" t="s">
        <v>525</v>
      </c>
      <c r="E151" s="241" t="s">
        <v>1947</v>
      </c>
      <c r="F151" s="242" t="s">
        <v>1948</v>
      </c>
      <c r="G151" s="243" t="s">
        <v>264</v>
      </c>
      <c r="H151" s="244">
        <v>45</v>
      </c>
      <c r="I151" s="245"/>
      <c r="J151" s="246">
        <f>ROUND(I151*H151,2)</f>
        <v>0</v>
      </c>
      <c r="K151" s="242" t="s">
        <v>1</v>
      </c>
      <c r="L151" s="247"/>
      <c r="M151" s="248" t="s">
        <v>1</v>
      </c>
      <c r="N151" s="249" t="s">
        <v>44</v>
      </c>
      <c r="O151" s="88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6" t="s">
        <v>178</v>
      </c>
      <c r="AT151" s="226" t="s">
        <v>525</v>
      </c>
      <c r="AU151" s="226" t="s">
        <v>89</v>
      </c>
      <c r="AY151" s="14" t="s">
        <v>149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4" t="s">
        <v>87</v>
      </c>
      <c r="BK151" s="227">
        <f>ROUND(I151*H151,2)</f>
        <v>0</v>
      </c>
      <c r="BL151" s="14" t="s">
        <v>156</v>
      </c>
      <c r="BM151" s="226" t="s">
        <v>8</v>
      </c>
    </row>
    <row r="152" s="2" customFormat="1">
      <c r="A152" s="35"/>
      <c r="B152" s="36"/>
      <c r="C152" s="37"/>
      <c r="D152" s="228" t="s">
        <v>157</v>
      </c>
      <c r="E152" s="37"/>
      <c r="F152" s="229" t="s">
        <v>1948</v>
      </c>
      <c r="G152" s="37"/>
      <c r="H152" s="37"/>
      <c r="I152" s="230"/>
      <c r="J152" s="37"/>
      <c r="K152" s="37"/>
      <c r="L152" s="41"/>
      <c r="M152" s="231"/>
      <c r="N152" s="232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157</v>
      </c>
      <c r="AU152" s="14" t="s">
        <v>89</v>
      </c>
    </row>
    <row r="153" s="12" customFormat="1" ht="22.8" customHeight="1">
      <c r="A153" s="12"/>
      <c r="B153" s="199"/>
      <c r="C153" s="200"/>
      <c r="D153" s="201" t="s">
        <v>78</v>
      </c>
      <c r="E153" s="213" t="s">
        <v>1517</v>
      </c>
      <c r="F153" s="213" t="s">
        <v>1949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SUM(P154:P177)</f>
        <v>0</v>
      </c>
      <c r="Q153" s="207"/>
      <c r="R153" s="208">
        <f>SUM(R154:R177)</f>
        <v>0</v>
      </c>
      <c r="S153" s="207"/>
      <c r="T153" s="209">
        <f>SUM(T154:T177)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87</v>
      </c>
      <c r="AT153" s="211" t="s">
        <v>78</v>
      </c>
      <c r="AU153" s="211" t="s">
        <v>87</v>
      </c>
      <c r="AY153" s="210" t="s">
        <v>149</v>
      </c>
      <c r="BK153" s="212">
        <f>SUM(BK154:BK177)</f>
        <v>0</v>
      </c>
    </row>
    <row r="154" s="2" customFormat="1" ht="16.5" customHeight="1">
      <c r="A154" s="35"/>
      <c r="B154" s="36"/>
      <c r="C154" s="240" t="s">
        <v>191</v>
      </c>
      <c r="D154" s="240" t="s">
        <v>525</v>
      </c>
      <c r="E154" s="241" t="s">
        <v>1950</v>
      </c>
      <c r="F154" s="242" t="s">
        <v>1951</v>
      </c>
      <c r="G154" s="243" t="s">
        <v>1501</v>
      </c>
      <c r="H154" s="244">
        <v>4</v>
      </c>
      <c r="I154" s="245"/>
      <c r="J154" s="246">
        <f>ROUND(I154*H154,2)</f>
        <v>0</v>
      </c>
      <c r="K154" s="242" t="s">
        <v>1</v>
      </c>
      <c r="L154" s="247"/>
      <c r="M154" s="248" t="s">
        <v>1</v>
      </c>
      <c r="N154" s="249" t="s">
        <v>44</v>
      </c>
      <c r="O154" s="88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6" t="s">
        <v>178</v>
      </c>
      <c r="AT154" s="226" t="s">
        <v>525</v>
      </c>
      <c r="AU154" s="226" t="s">
        <v>89</v>
      </c>
      <c r="AY154" s="14" t="s">
        <v>149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4" t="s">
        <v>87</v>
      </c>
      <c r="BK154" s="227">
        <f>ROUND(I154*H154,2)</f>
        <v>0</v>
      </c>
      <c r="BL154" s="14" t="s">
        <v>156</v>
      </c>
      <c r="BM154" s="226" t="s">
        <v>194</v>
      </c>
    </row>
    <row r="155" s="2" customFormat="1">
      <c r="A155" s="35"/>
      <c r="B155" s="36"/>
      <c r="C155" s="37"/>
      <c r="D155" s="228" t="s">
        <v>157</v>
      </c>
      <c r="E155" s="37"/>
      <c r="F155" s="229" t="s">
        <v>1951</v>
      </c>
      <c r="G155" s="37"/>
      <c r="H155" s="37"/>
      <c r="I155" s="230"/>
      <c r="J155" s="37"/>
      <c r="K155" s="37"/>
      <c r="L155" s="41"/>
      <c r="M155" s="231"/>
      <c r="N155" s="232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157</v>
      </c>
      <c r="AU155" s="14" t="s">
        <v>89</v>
      </c>
    </row>
    <row r="156" s="2" customFormat="1" ht="16.5" customHeight="1">
      <c r="A156" s="35"/>
      <c r="B156" s="36"/>
      <c r="C156" s="240" t="s">
        <v>178</v>
      </c>
      <c r="D156" s="240" t="s">
        <v>525</v>
      </c>
      <c r="E156" s="241" t="s">
        <v>1952</v>
      </c>
      <c r="F156" s="242" t="s">
        <v>1953</v>
      </c>
      <c r="G156" s="243" t="s">
        <v>1501</v>
      </c>
      <c r="H156" s="244">
        <v>1</v>
      </c>
      <c r="I156" s="245"/>
      <c r="J156" s="246">
        <f>ROUND(I156*H156,2)</f>
        <v>0</v>
      </c>
      <c r="K156" s="242" t="s">
        <v>1</v>
      </c>
      <c r="L156" s="247"/>
      <c r="M156" s="248" t="s">
        <v>1</v>
      </c>
      <c r="N156" s="249" t="s">
        <v>44</v>
      </c>
      <c r="O156" s="88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6" t="s">
        <v>178</v>
      </c>
      <c r="AT156" s="226" t="s">
        <v>525</v>
      </c>
      <c r="AU156" s="226" t="s">
        <v>89</v>
      </c>
      <c r="AY156" s="14" t="s">
        <v>149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4" t="s">
        <v>87</v>
      </c>
      <c r="BK156" s="227">
        <f>ROUND(I156*H156,2)</f>
        <v>0</v>
      </c>
      <c r="BL156" s="14" t="s">
        <v>156</v>
      </c>
      <c r="BM156" s="226" t="s">
        <v>199</v>
      </c>
    </row>
    <row r="157" s="2" customFormat="1">
      <c r="A157" s="35"/>
      <c r="B157" s="36"/>
      <c r="C157" s="37"/>
      <c r="D157" s="228" t="s">
        <v>157</v>
      </c>
      <c r="E157" s="37"/>
      <c r="F157" s="229" t="s">
        <v>1953</v>
      </c>
      <c r="G157" s="37"/>
      <c r="H157" s="37"/>
      <c r="I157" s="230"/>
      <c r="J157" s="37"/>
      <c r="K157" s="37"/>
      <c r="L157" s="41"/>
      <c r="M157" s="231"/>
      <c r="N157" s="232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157</v>
      </c>
      <c r="AU157" s="14" t="s">
        <v>89</v>
      </c>
    </row>
    <row r="158" s="2" customFormat="1" ht="16.5" customHeight="1">
      <c r="A158" s="35"/>
      <c r="B158" s="36"/>
      <c r="C158" s="240" t="s">
        <v>161</v>
      </c>
      <c r="D158" s="240" t="s">
        <v>525</v>
      </c>
      <c r="E158" s="241" t="s">
        <v>1954</v>
      </c>
      <c r="F158" s="242" t="s">
        <v>1955</v>
      </c>
      <c r="G158" s="243" t="s">
        <v>1501</v>
      </c>
      <c r="H158" s="244">
        <v>5</v>
      </c>
      <c r="I158" s="245"/>
      <c r="J158" s="246">
        <f>ROUND(I158*H158,2)</f>
        <v>0</v>
      </c>
      <c r="K158" s="242" t="s">
        <v>1</v>
      </c>
      <c r="L158" s="247"/>
      <c r="M158" s="248" t="s">
        <v>1</v>
      </c>
      <c r="N158" s="249" t="s">
        <v>44</v>
      </c>
      <c r="O158" s="88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6" t="s">
        <v>178</v>
      </c>
      <c r="AT158" s="226" t="s">
        <v>525</v>
      </c>
      <c r="AU158" s="226" t="s">
        <v>89</v>
      </c>
      <c r="AY158" s="14" t="s">
        <v>149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4" t="s">
        <v>87</v>
      </c>
      <c r="BK158" s="227">
        <f>ROUND(I158*H158,2)</f>
        <v>0</v>
      </c>
      <c r="BL158" s="14" t="s">
        <v>156</v>
      </c>
      <c r="BM158" s="226" t="s">
        <v>206</v>
      </c>
    </row>
    <row r="159" s="2" customFormat="1">
      <c r="A159" s="35"/>
      <c r="B159" s="36"/>
      <c r="C159" s="37"/>
      <c r="D159" s="228" t="s">
        <v>157</v>
      </c>
      <c r="E159" s="37"/>
      <c r="F159" s="229" t="s">
        <v>1955</v>
      </c>
      <c r="G159" s="37"/>
      <c r="H159" s="37"/>
      <c r="I159" s="230"/>
      <c r="J159" s="37"/>
      <c r="K159" s="37"/>
      <c r="L159" s="41"/>
      <c r="M159" s="231"/>
      <c r="N159" s="232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157</v>
      </c>
      <c r="AU159" s="14" t="s">
        <v>89</v>
      </c>
    </row>
    <row r="160" s="2" customFormat="1" ht="16.5" customHeight="1">
      <c r="A160" s="35"/>
      <c r="B160" s="36"/>
      <c r="C160" s="240" t="s">
        <v>184</v>
      </c>
      <c r="D160" s="240" t="s">
        <v>525</v>
      </c>
      <c r="E160" s="241" t="s">
        <v>1956</v>
      </c>
      <c r="F160" s="242" t="s">
        <v>1957</v>
      </c>
      <c r="G160" s="243" t="s">
        <v>1501</v>
      </c>
      <c r="H160" s="244">
        <v>13</v>
      </c>
      <c r="I160" s="245"/>
      <c r="J160" s="246">
        <f>ROUND(I160*H160,2)</f>
        <v>0</v>
      </c>
      <c r="K160" s="242" t="s">
        <v>1</v>
      </c>
      <c r="L160" s="247"/>
      <c r="M160" s="248" t="s">
        <v>1</v>
      </c>
      <c r="N160" s="249" t="s">
        <v>44</v>
      </c>
      <c r="O160" s="88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6" t="s">
        <v>178</v>
      </c>
      <c r="AT160" s="226" t="s">
        <v>525</v>
      </c>
      <c r="AU160" s="226" t="s">
        <v>89</v>
      </c>
      <c r="AY160" s="14" t="s">
        <v>149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4" t="s">
        <v>87</v>
      </c>
      <c r="BK160" s="227">
        <f>ROUND(I160*H160,2)</f>
        <v>0</v>
      </c>
      <c r="BL160" s="14" t="s">
        <v>156</v>
      </c>
      <c r="BM160" s="226" t="s">
        <v>211</v>
      </c>
    </row>
    <row r="161" s="2" customFormat="1">
      <c r="A161" s="35"/>
      <c r="B161" s="36"/>
      <c r="C161" s="37"/>
      <c r="D161" s="228" t="s">
        <v>157</v>
      </c>
      <c r="E161" s="37"/>
      <c r="F161" s="229" t="s">
        <v>1957</v>
      </c>
      <c r="G161" s="37"/>
      <c r="H161" s="37"/>
      <c r="I161" s="230"/>
      <c r="J161" s="37"/>
      <c r="K161" s="37"/>
      <c r="L161" s="41"/>
      <c r="M161" s="231"/>
      <c r="N161" s="232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157</v>
      </c>
      <c r="AU161" s="14" t="s">
        <v>89</v>
      </c>
    </row>
    <row r="162" s="2" customFormat="1" ht="16.5" customHeight="1">
      <c r="A162" s="35"/>
      <c r="B162" s="36"/>
      <c r="C162" s="240" t="s">
        <v>214</v>
      </c>
      <c r="D162" s="240" t="s">
        <v>525</v>
      </c>
      <c r="E162" s="241" t="s">
        <v>1958</v>
      </c>
      <c r="F162" s="242" t="s">
        <v>1959</v>
      </c>
      <c r="G162" s="243" t="s">
        <v>1501</v>
      </c>
      <c r="H162" s="244">
        <v>13</v>
      </c>
      <c r="I162" s="245"/>
      <c r="J162" s="246">
        <f>ROUND(I162*H162,2)</f>
        <v>0</v>
      </c>
      <c r="K162" s="242" t="s">
        <v>1</v>
      </c>
      <c r="L162" s="247"/>
      <c r="M162" s="248" t="s">
        <v>1</v>
      </c>
      <c r="N162" s="249" t="s">
        <v>44</v>
      </c>
      <c r="O162" s="88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6" t="s">
        <v>178</v>
      </c>
      <c r="AT162" s="226" t="s">
        <v>525</v>
      </c>
      <c r="AU162" s="226" t="s">
        <v>89</v>
      </c>
      <c r="AY162" s="14" t="s">
        <v>149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4" t="s">
        <v>87</v>
      </c>
      <c r="BK162" s="227">
        <f>ROUND(I162*H162,2)</f>
        <v>0</v>
      </c>
      <c r="BL162" s="14" t="s">
        <v>156</v>
      </c>
      <c r="BM162" s="226" t="s">
        <v>217</v>
      </c>
    </row>
    <row r="163" s="2" customFormat="1">
      <c r="A163" s="35"/>
      <c r="B163" s="36"/>
      <c r="C163" s="37"/>
      <c r="D163" s="228" t="s">
        <v>157</v>
      </c>
      <c r="E163" s="37"/>
      <c r="F163" s="229" t="s">
        <v>1959</v>
      </c>
      <c r="G163" s="37"/>
      <c r="H163" s="37"/>
      <c r="I163" s="230"/>
      <c r="J163" s="37"/>
      <c r="K163" s="37"/>
      <c r="L163" s="41"/>
      <c r="M163" s="231"/>
      <c r="N163" s="232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157</v>
      </c>
      <c r="AU163" s="14" t="s">
        <v>89</v>
      </c>
    </row>
    <row r="164" s="2" customFormat="1" ht="16.5" customHeight="1">
      <c r="A164" s="35"/>
      <c r="B164" s="36"/>
      <c r="C164" s="240" t="s">
        <v>8</v>
      </c>
      <c r="D164" s="240" t="s">
        <v>525</v>
      </c>
      <c r="E164" s="241" t="s">
        <v>1960</v>
      </c>
      <c r="F164" s="242" t="s">
        <v>1961</v>
      </c>
      <c r="G164" s="243" t="s">
        <v>1501</v>
      </c>
      <c r="H164" s="244">
        <v>5</v>
      </c>
      <c r="I164" s="245"/>
      <c r="J164" s="246">
        <f>ROUND(I164*H164,2)</f>
        <v>0</v>
      </c>
      <c r="K164" s="242" t="s">
        <v>1</v>
      </c>
      <c r="L164" s="247"/>
      <c r="M164" s="248" t="s">
        <v>1</v>
      </c>
      <c r="N164" s="249" t="s">
        <v>44</v>
      </c>
      <c r="O164" s="88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6" t="s">
        <v>178</v>
      </c>
      <c r="AT164" s="226" t="s">
        <v>525</v>
      </c>
      <c r="AU164" s="226" t="s">
        <v>89</v>
      </c>
      <c r="AY164" s="14" t="s">
        <v>149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4" t="s">
        <v>87</v>
      </c>
      <c r="BK164" s="227">
        <f>ROUND(I164*H164,2)</f>
        <v>0</v>
      </c>
      <c r="BL164" s="14" t="s">
        <v>156</v>
      </c>
      <c r="BM164" s="226" t="s">
        <v>222</v>
      </c>
    </row>
    <row r="165" s="2" customFormat="1">
      <c r="A165" s="35"/>
      <c r="B165" s="36"/>
      <c r="C165" s="37"/>
      <c r="D165" s="228" t="s">
        <v>157</v>
      </c>
      <c r="E165" s="37"/>
      <c r="F165" s="229" t="s">
        <v>1961</v>
      </c>
      <c r="G165" s="37"/>
      <c r="H165" s="37"/>
      <c r="I165" s="230"/>
      <c r="J165" s="37"/>
      <c r="K165" s="37"/>
      <c r="L165" s="41"/>
      <c r="M165" s="231"/>
      <c r="N165" s="232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157</v>
      </c>
      <c r="AU165" s="14" t="s">
        <v>89</v>
      </c>
    </row>
    <row r="166" s="2" customFormat="1" ht="16.5" customHeight="1">
      <c r="A166" s="35"/>
      <c r="B166" s="36"/>
      <c r="C166" s="240" t="s">
        <v>227</v>
      </c>
      <c r="D166" s="240" t="s">
        <v>525</v>
      </c>
      <c r="E166" s="241" t="s">
        <v>1962</v>
      </c>
      <c r="F166" s="242" t="s">
        <v>1963</v>
      </c>
      <c r="G166" s="243" t="s">
        <v>1501</v>
      </c>
      <c r="H166" s="244">
        <v>1</v>
      </c>
      <c r="I166" s="245"/>
      <c r="J166" s="246">
        <f>ROUND(I166*H166,2)</f>
        <v>0</v>
      </c>
      <c r="K166" s="242" t="s">
        <v>1</v>
      </c>
      <c r="L166" s="247"/>
      <c r="M166" s="248" t="s">
        <v>1</v>
      </c>
      <c r="N166" s="249" t="s">
        <v>44</v>
      </c>
      <c r="O166" s="88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6" t="s">
        <v>178</v>
      </c>
      <c r="AT166" s="226" t="s">
        <v>525</v>
      </c>
      <c r="AU166" s="226" t="s">
        <v>89</v>
      </c>
      <c r="AY166" s="14" t="s">
        <v>149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4" t="s">
        <v>87</v>
      </c>
      <c r="BK166" s="227">
        <f>ROUND(I166*H166,2)</f>
        <v>0</v>
      </c>
      <c r="BL166" s="14" t="s">
        <v>156</v>
      </c>
      <c r="BM166" s="226" t="s">
        <v>231</v>
      </c>
    </row>
    <row r="167" s="2" customFormat="1">
      <c r="A167" s="35"/>
      <c r="B167" s="36"/>
      <c r="C167" s="37"/>
      <c r="D167" s="228" t="s">
        <v>157</v>
      </c>
      <c r="E167" s="37"/>
      <c r="F167" s="229" t="s">
        <v>1963</v>
      </c>
      <c r="G167" s="37"/>
      <c r="H167" s="37"/>
      <c r="I167" s="230"/>
      <c r="J167" s="37"/>
      <c r="K167" s="37"/>
      <c r="L167" s="41"/>
      <c r="M167" s="231"/>
      <c r="N167" s="232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157</v>
      </c>
      <c r="AU167" s="14" t="s">
        <v>89</v>
      </c>
    </row>
    <row r="168" s="2" customFormat="1" ht="16.5" customHeight="1">
      <c r="A168" s="35"/>
      <c r="B168" s="36"/>
      <c r="C168" s="240" t="s">
        <v>194</v>
      </c>
      <c r="D168" s="240" t="s">
        <v>525</v>
      </c>
      <c r="E168" s="241" t="s">
        <v>1964</v>
      </c>
      <c r="F168" s="242" t="s">
        <v>1965</v>
      </c>
      <c r="G168" s="243" t="s">
        <v>1501</v>
      </c>
      <c r="H168" s="244">
        <v>2</v>
      </c>
      <c r="I168" s="245"/>
      <c r="J168" s="246">
        <f>ROUND(I168*H168,2)</f>
        <v>0</v>
      </c>
      <c r="K168" s="242" t="s">
        <v>1</v>
      </c>
      <c r="L168" s="247"/>
      <c r="M168" s="248" t="s">
        <v>1</v>
      </c>
      <c r="N168" s="249" t="s">
        <v>44</v>
      </c>
      <c r="O168" s="88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6" t="s">
        <v>178</v>
      </c>
      <c r="AT168" s="226" t="s">
        <v>525</v>
      </c>
      <c r="AU168" s="226" t="s">
        <v>89</v>
      </c>
      <c r="AY168" s="14" t="s">
        <v>149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4" t="s">
        <v>87</v>
      </c>
      <c r="BK168" s="227">
        <f>ROUND(I168*H168,2)</f>
        <v>0</v>
      </c>
      <c r="BL168" s="14" t="s">
        <v>156</v>
      </c>
      <c r="BM168" s="226" t="s">
        <v>236</v>
      </c>
    </row>
    <row r="169" s="2" customFormat="1">
      <c r="A169" s="35"/>
      <c r="B169" s="36"/>
      <c r="C169" s="37"/>
      <c r="D169" s="228" t="s">
        <v>157</v>
      </c>
      <c r="E169" s="37"/>
      <c r="F169" s="229" t="s">
        <v>1965</v>
      </c>
      <c r="G169" s="37"/>
      <c r="H169" s="37"/>
      <c r="I169" s="230"/>
      <c r="J169" s="37"/>
      <c r="K169" s="37"/>
      <c r="L169" s="41"/>
      <c r="M169" s="231"/>
      <c r="N169" s="232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157</v>
      </c>
      <c r="AU169" s="14" t="s">
        <v>89</v>
      </c>
    </row>
    <row r="170" s="2" customFormat="1" ht="16.5" customHeight="1">
      <c r="A170" s="35"/>
      <c r="B170" s="36"/>
      <c r="C170" s="240" t="s">
        <v>239</v>
      </c>
      <c r="D170" s="240" t="s">
        <v>525</v>
      </c>
      <c r="E170" s="241" t="s">
        <v>1966</v>
      </c>
      <c r="F170" s="242" t="s">
        <v>1967</v>
      </c>
      <c r="G170" s="243" t="s">
        <v>1501</v>
      </c>
      <c r="H170" s="244">
        <v>6</v>
      </c>
      <c r="I170" s="245"/>
      <c r="J170" s="246">
        <f>ROUND(I170*H170,2)</f>
        <v>0</v>
      </c>
      <c r="K170" s="242" t="s">
        <v>1</v>
      </c>
      <c r="L170" s="247"/>
      <c r="M170" s="248" t="s">
        <v>1</v>
      </c>
      <c r="N170" s="249" t="s">
        <v>44</v>
      </c>
      <c r="O170" s="88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6" t="s">
        <v>178</v>
      </c>
      <c r="AT170" s="226" t="s">
        <v>525</v>
      </c>
      <c r="AU170" s="226" t="s">
        <v>89</v>
      </c>
      <c r="AY170" s="14" t="s">
        <v>149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4" t="s">
        <v>87</v>
      </c>
      <c r="BK170" s="227">
        <f>ROUND(I170*H170,2)</f>
        <v>0</v>
      </c>
      <c r="BL170" s="14" t="s">
        <v>156</v>
      </c>
      <c r="BM170" s="226" t="s">
        <v>242</v>
      </c>
    </row>
    <row r="171" s="2" customFormat="1">
      <c r="A171" s="35"/>
      <c r="B171" s="36"/>
      <c r="C171" s="37"/>
      <c r="D171" s="228" t="s">
        <v>157</v>
      </c>
      <c r="E171" s="37"/>
      <c r="F171" s="229" t="s">
        <v>1967</v>
      </c>
      <c r="G171" s="37"/>
      <c r="H171" s="37"/>
      <c r="I171" s="230"/>
      <c r="J171" s="37"/>
      <c r="K171" s="37"/>
      <c r="L171" s="41"/>
      <c r="M171" s="231"/>
      <c r="N171" s="232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157</v>
      </c>
      <c r="AU171" s="14" t="s">
        <v>89</v>
      </c>
    </row>
    <row r="172" s="2" customFormat="1" ht="16.5" customHeight="1">
      <c r="A172" s="35"/>
      <c r="B172" s="36"/>
      <c r="C172" s="240" t="s">
        <v>199</v>
      </c>
      <c r="D172" s="240" t="s">
        <v>525</v>
      </c>
      <c r="E172" s="241" t="s">
        <v>1968</v>
      </c>
      <c r="F172" s="242" t="s">
        <v>1969</v>
      </c>
      <c r="G172" s="243" t="s">
        <v>1501</v>
      </c>
      <c r="H172" s="244">
        <v>7</v>
      </c>
      <c r="I172" s="245"/>
      <c r="J172" s="246">
        <f>ROUND(I172*H172,2)</f>
        <v>0</v>
      </c>
      <c r="K172" s="242" t="s">
        <v>1</v>
      </c>
      <c r="L172" s="247"/>
      <c r="M172" s="248" t="s">
        <v>1</v>
      </c>
      <c r="N172" s="249" t="s">
        <v>44</v>
      </c>
      <c r="O172" s="88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6" t="s">
        <v>178</v>
      </c>
      <c r="AT172" s="226" t="s">
        <v>525</v>
      </c>
      <c r="AU172" s="226" t="s">
        <v>89</v>
      </c>
      <c r="AY172" s="14" t="s">
        <v>149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4" t="s">
        <v>87</v>
      </c>
      <c r="BK172" s="227">
        <f>ROUND(I172*H172,2)</f>
        <v>0</v>
      </c>
      <c r="BL172" s="14" t="s">
        <v>156</v>
      </c>
      <c r="BM172" s="226" t="s">
        <v>169</v>
      </c>
    </row>
    <row r="173" s="2" customFormat="1">
      <c r="A173" s="35"/>
      <c r="B173" s="36"/>
      <c r="C173" s="37"/>
      <c r="D173" s="228" t="s">
        <v>157</v>
      </c>
      <c r="E173" s="37"/>
      <c r="F173" s="229" t="s">
        <v>1969</v>
      </c>
      <c r="G173" s="37"/>
      <c r="H173" s="37"/>
      <c r="I173" s="230"/>
      <c r="J173" s="37"/>
      <c r="K173" s="37"/>
      <c r="L173" s="41"/>
      <c r="M173" s="231"/>
      <c r="N173" s="232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157</v>
      </c>
      <c r="AU173" s="14" t="s">
        <v>89</v>
      </c>
    </row>
    <row r="174" s="2" customFormat="1" ht="16.5" customHeight="1">
      <c r="A174" s="35"/>
      <c r="B174" s="36"/>
      <c r="C174" s="240" t="s">
        <v>254</v>
      </c>
      <c r="D174" s="240" t="s">
        <v>525</v>
      </c>
      <c r="E174" s="241" t="s">
        <v>1970</v>
      </c>
      <c r="F174" s="242" t="s">
        <v>1971</v>
      </c>
      <c r="G174" s="243" t="s">
        <v>1501</v>
      </c>
      <c r="H174" s="244">
        <v>8</v>
      </c>
      <c r="I174" s="245"/>
      <c r="J174" s="246">
        <f>ROUND(I174*H174,2)</f>
        <v>0</v>
      </c>
      <c r="K174" s="242" t="s">
        <v>1</v>
      </c>
      <c r="L174" s="247"/>
      <c r="M174" s="248" t="s">
        <v>1</v>
      </c>
      <c r="N174" s="249" t="s">
        <v>44</v>
      </c>
      <c r="O174" s="88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6" t="s">
        <v>178</v>
      </c>
      <c r="AT174" s="226" t="s">
        <v>525</v>
      </c>
      <c r="AU174" s="226" t="s">
        <v>89</v>
      </c>
      <c r="AY174" s="14" t="s">
        <v>149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4" t="s">
        <v>87</v>
      </c>
      <c r="BK174" s="227">
        <f>ROUND(I174*H174,2)</f>
        <v>0</v>
      </c>
      <c r="BL174" s="14" t="s">
        <v>156</v>
      </c>
      <c r="BM174" s="226" t="s">
        <v>257</v>
      </c>
    </row>
    <row r="175" s="2" customFormat="1">
      <c r="A175" s="35"/>
      <c r="B175" s="36"/>
      <c r="C175" s="37"/>
      <c r="D175" s="228" t="s">
        <v>157</v>
      </c>
      <c r="E175" s="37"/>
      <c r="F175" s="229" t="s">
        <v>1971</v>
      </c>
      <c r="G175" s="37"/>
      <c r="H175" s="37"/>
      <c r="I175" s="230"/>
      <c r="J175" s="37"/>
      <c r="K175" s="37"/>
      <c r="L175" s="41"/>
      <c r="M175" s="231"/>
      <c r="N175" s="232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157</v>
      </c>
      <c r="AU175" s="14" t="s">
        <v>89</v>
      </c>
    </row>
    <row r="176" s="2" customFormat="1" ht="16.5" customHeight="1">
      <c r="A176" s="35"/>
      <c r="B176" s="36"/>
      <c r="C176" s="240" t="s">
        <v>206</v>
      </c>
      <c r="D176" s="240" t="s">
        <v>525</v>
      </c>
      <c r="E176" s="241" t="s">
        <v>1972</v>
      </c>
      <c r="F176" s="242" t="s">
        <v>1973</v>
      </c>
      <c r="G176" s="243" t="s">
        <v>1501</v>
      </c>
      <c r="H176" s="244">
        <v>1</v>
      </c>
      <c r="I176" s="245"/>
      <c r="J176" s="246">
        <f>ROUND(I176*H176,2)</f>
        <v>0</v>
      </c>
      <c r="K176" s="242" t="s">
        <v>1</v>
      </c>
      <c r="L176" s="247"/>
      <c r="M176" s="248" t="s">
        <v>1</v>
      </c>
      <c r="N176" s="249" t="s">
        <v>44</v>
      </c>
      <c r="O176" s="88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6" t="s">
        <v>178</v>
      </c>
      <c r="AT176" s="226" t="s">
        <v>525</v>
      </c>
      <c r="AU176" s="226" t="s">
        <v>89</v>
      </c>
      <c r="AY176" s="14" t="s">
        <v>149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4" t="s">
        <v>87</v>
      </c>
      <c r="BK176" s="227">
        <f>ROUND(I176*H176,2)</f>
        <v>0</v>
      </c>
      <c r="BL176" s="14" t="s">
        <v>156</v>
      </c>
      <c r="BM176" s="226" t="s">
        <v>265</v>
      </c>
    </row>
    <row r="177" s="2" customFormat="1">
      <c r="A177" s="35"/>
      <c r="B177" s="36"/>
      <c r="C177" s="37"/>
      <c r="D177" s="228" t="s">
        <v>157</v>
      </c>
      <c r="E177" s="37"/>
      <c r="F177" s="229" t="s">
        <v>1973</v>
      </c>
      <c r="G177" s="37"/>
      <c r="H177" s="37"/>
      <c r="I177" s="230"/>
      <c r="J177" s="37"/>
      <c r="K177" s="37"/>
      <c r="L177" s="41"/>
      <c r="M177" s="231"/>
      <c r="N177" s="232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157</v>
      </c>
      <c r="AU177" s="14" t="s">
        <v>89</v>
      </c>
    </row>
    <row r="178" s="12" customFormat="1" ht="25.92" customHeight="1">
      <c r="A178" s="12"/>
      <c r="B178" s="199"/>
      <c r="C178" s="200"/>
      <c r="D178" s="201" t="s">
        <v>78</v>
      </c>
      <c r="E178" s="202" t="s">
        <v>1556</v>
      </c>
      <c r="F178" s="202" t="s">
        <v>1974</v>
      </c>
      <c r="G178" s="200"/>
      <c r="H178" s="200"/>
      <c r="I178" s="203"/>
      <c r="J178" s="204">
        <f>BK178</f>
        <v>0</v>
      </c>
      <c r="K178" s="200"/>
      <c r="L178" s="205"/>
      <c r="M178" s="206"/>
      <c r="N178" s="207"/>
      <c r="O178" s="207"/>
      <c r="P178" s="208">
        <f>P179+P184</f>
        <v>0</v>
      </c>
      <c r="Q178" s="207"/>
      <c r="R178" s="208">
        <f>R179+R184</f>
        <v>0</v>
      </c>
      <c r="S178" s="207"/>
      <c r="T178" s="209">
        <f>T179+T184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87</v>
      </c>
      <c r="AT178" s="211" t="s">
        <v>78</v>
      </c>
      <c r="AU178" s="211" t="s">
        <v>79</v>
      </c>
      <c r="AY178" s="210" t="s">
        <v>149</v>
      </c>
      <c r="BK178" s="212">
        <f>BK179+BK184</f>
        <v>0</v>
      </c>
    </row>
    <row r="179" s="12" customFormat="1" ht="22.8" customHeight="1">
      <c r="A179" s="12"/>
      <c r="B179" s="199"/>
      <c r="C179" s="200"/>
      <c r="D179" s="201" t="s">
        <v>78</v>
      </c>
      <c r="E179" s="213" t="s">
        <v>1497</v>
      </c>
      <c r="F179" s="213" t="s">
        <v>1936</v>
      </c>
      <c r="G179" s="200"/>
      <c r="H179" s="200"/>
      <c r="I179" s="203"/>
      <c r="J179" s="214">
        <f>BK179</f>
        <v>0</v>
      </c>
      <c r="K179" s="200"/>
      <c r="L179" s="205"/>
      <c r="M179" s="206"/>
      <c r="N179" s="207"/>
      <c r="O179" s="207"/>
      <c r="P179" s="208">
        <f>SUM(P180:P183)</f>
        <v>0</v>
      </c>
      <c r="Q179" s="207"/>
      <c r="R179" s="208">
        <f>SUM(R180:R183)</f>
        <v>0</v>
      </c>
      <c r="S179" s="207"/>
      <c r="T179" s="209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87</v>
      </c>
      <c r="AT179" s="211" t="s">
        <v>78</v>
      </c>
      <c r="AU179" s="211" t="s">
        <v>87</v>
      </c>
      <c r="AY179" s="210" t="s">
        <v>149</v>
      </c>
      <c r="BK179" s="212">
        <f>SUM(BK180:BK183)</f>
        <v>0</v>
      </c>
    </row>
    <row r="180" s="2" customFormat="1" ht="16.5" customHeight="1">
      <c r="A180" s="35"/>
      <c r="B180" s="36"/>
      <c r="C180" s="240" t="s">
        <v>270</v>
      </c>
      <c r="D180" s="240" t="s">
        <v>525</v>
      </c>
      <c r="E180" s="241" t="s">
        <v>1975</v>
      </c>
      <c r="F180" s="242" t="s">
        <v>1948</v>
      </c>
      <c r="G180" s="243" t="s">
        <v>264</v>
      </c>
      <c r="H180" s="244">
        <v>70</v>
      </c>
      <c r="I180" s="245"/>
      <c r="J180" s="246">
        <f>ROUND(I180*H180,2)</f>
        <v>0</v>
      </c>
      <c r="K180" s="242" t="s">
        <v>1</v>
      </c>
      <c r="L180" s="247"/>
      <c r="M180" s="248" t="s">
        <v>1</v>
      </c>
      <c r="N180" s="249" t="s">
        <v>44</v>
      </c>
      <c r="O180" s="88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6" t="s">
        <v>178</v>
      </c>
      <c r="AT180" s="226" t="s">
        <v>525</v>
      </c>
      <c r="AU180" s="226" t="s">
        <v>89</v>
      </c>
      <c r="AY180" s="14" t="s">
        <v>149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4" t="s">
        <v>87</v>
      </c>
      <c r="BK180" s="227">
        <f>ROUND(I180*H180,2)</f>
        <v>0</v>
      </c>
      <c r="BL180" s="14" t="s">
        <v>156</v>
      </c>
      <c r="BM180" s="226" t="s">
        <v>273</v>
      </c>
    </row>
    <row r="181" s="2" customFormat="1">
      <c r="A181" s="35"/>
      <c r="B181" s="36"/>
      <c r="C181" s="37"/>
      <c r="D181" s="228" t="s">
        <v>157</v>
      </c>
      <c r="E181" s="37"/>
      <c r="F181" s="229" t="s">
        <v>1948</v>
      </c>
      <c r="G181" s="37"/>
      <c r="H181" s="37"/>
      <c r="I181" s="230"/>
      <c r="J181" s="37"/>
      <c r="K181" s="37"/>
      <c r="L181" s="41"/>
      <c r="M181" s="231"/>
      <c r="N181" s="232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157</v>
      </c>
      <c r="AU181" s="14" t="s">
        <v>89</v>
      </c>
    </row>
    <row r="182" s="2" customFormat="1" ht="16.5" customHeight="1">
      <c r="A182" s="35"/>
      <c r="B182" s="36"/>
      <c r="C182" s="240" t="s">
        <v>211</v>
      </c>
      <c r="D182" s="240" t="s">
        <v>525</v>
      </c>
      <c r="E182" s="241" t="s">
        <v>1976</v>
      </c>
      <c r="F182" s="242" t="s">
        <v>1977</v>
      </c>
      <c r="G182" s="243" t="s">
        <v>264</v>
      </c>
      <c r="H182" s="244">
        <v>25.5</v>
      </c>
      <c r="I182" s="245"/>
      <c r="J182" s="246">
        <f>ROUND(I182*H182,2)</f>
        <v>0</v>
      </c>
      <c r="K182" s="242" t="s">
        <v>1</v>
      </c>
      <c r="L182" s="247"/>
      <c r="M182" s="248" t="s">
        <v>1</v>
      </c>
      <c r="N182" s="249" t="s">
        <v>44</v>
      </c>
      <c r="O182" s="88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6" t="s">
        <v>178</v>
      </c>
      <c r="AT182" s="226" t="s">
        <v>525</v>
      </c>
      <c r="AU182" s="226" t="s">
        <v>89</v>
      </c>
      <c r="AY182" s="14" t="s">
        <v>149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4" t="s">
        <v>87</v>
      </c>
      <c r="BK182" s="227">
        <f>ROUND(I182*H182,2)</f>
        <v>0</v>
      </c>
      <c r="BL182" s="14" t="s">
        <v>156</v>
      </c>
      <c r="BM182" s="226" t="s">
        <v>281</v>
      </c>
    </row>
    <row r="183" s="2" customFormat="1">
      <c r="A183" s="35"/>
      <c r="B183" s="36"/>
      <c r="C183" s="37"/>
      <c r="D183" s="228" t="s">
        <v>157</v>
      </c>
      <c r="E183" s="37"/>
      <c r="F183" s="229" t="s">
        <v>1977</v>
      </c>
      <c r="G183" s="37"/>
      <c r="H183" s="37"/>
      <c r="I183" s="230"/>
      <c r="J183" s="37"/>
      <c r="K183" s="37"/>
      <c r="L183" s="41"/>
      <c r="M183" s="231"/>
      <c r="N183" s="232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157</v>
      </c>
      <c r="AU183" s="14" t="s">
        <v>89</v>
      </c>
    </row>
    <row r="184" s="12" customFormat="1" ht="22.8" customHeight="1">
      <c r="A184" s="12"/>
      <c r="B184" s="199"/>
      <c r="C184" s="200"/>
      <c r="D184" s="201" t="s">
        <v>78</v>
      </c>
      <c r="E184" s="213" t="s">
        <v>1587</v>
      </c>
      <c r="F184" s="213" t="s">
        <v>1978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SUM(P185:P192)</f>
        <v>0</v>
      </c>
      <c r="Q184" s="207"/>
      <c r="R184" s="208">
        <f>SUM(R185:R192)</f>
        <v>0</v>
      </c>
      <c r="S184" s="207"/>
      <c r="T184" s="209">
        <f>SUM(T185:T192)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87</v>
      </c>
      <c r="AT184" s="211" t="s">
        <v>78</v>
      </c>
      <c r="AU184" s="211" t="s">
        <v>87</v>
      </c>
      <c r="AY184" s="210" t="s">
        <v>149</v>
      </c>
      <c r="BK184" s="212">
        <f>SUM(BK185:BK192)</f>
        <v>0</v>
      </c>
    </row>
    <row r="185" s="2" customFormat="1" ht="16.5" customHeight="1">
      <c r="A185" s="35"/>
      <c r="B185" s="36"/>
      <c r="C185" s="240" t="s">
        <v>7</v>
      </c>
      <c r="D185" s="240" t="s">
        <v>525</v>
      </c>
      <c r="E185" s="241" t="s">
        <v>1979</v>
      </c>
      <c r="F185" s="242" t="s">
        <v>1980</v>
      </c>
      <c r="G185" s="243" t="s">
        <v>1501</v>
      </c>
      <c r="H185" s="244">
        <v>3</v>
      </c>
      <c r="I185" s="245"/>
      <c r="J185" s="246">
        <f>ROUND(I185*H185,2)</f>
        <v>0</v>
      </c>
      <c r="K185" s="242" t="s">
        <v>1</v>
      </c>
      <c r="L185" s="247"/>
      <c r="M185" s="248" t="s">
        <v>1</v>
      </c>
      <c r="N185" s="249" t="s">
        <v>44</v>
      </c>
      <c r="O185" s="88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6" t="s">
        <v>178</v>
      </c>
      <c r="AT185" s="226" t="s">
        <v>525</v>
      </c>
      <c r="AU185" s="226" t="s">
        <v>89</v>
      </c>
      <c r="AY185" s="14" t="s">
        <v>149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4" t="s">
        <v>87</v>
      </c>
      <c r="BK185" s="227">
        <f>ROUND(I185*H185,2)</f>
        <v>0</v>
      </c>
      <c r="BL185" s="14" t="s">
        <v>156</v>
      </c>
      <c r="BM185" s="226" t="s">
        <v>285</v>
      </c>
    </row>
    <row r="186" s="2" customFormat="1">
      <c r="A186" s="35"/>
      <c r="B186" s="36"/>
      <c r="C186" s="37"/>
      <c r="D186" s="228" t="s">
        <v>157</v>
      </c>
      <c r="E186" s="37"/>
      <c r="F186" s="229" t="s">
        <v>1980</v>
      </c>
      <c r="G186" s="37"/>
      <c r="H186" s="37"/>
      <c r="I186" s="230"/>
      <c r="J186" s="37"/>
      <c r="K186" s="37"/>
      <c r="L186" s="41"/>
      <c r="M186" s="231"/>
      <c r="N186" s="232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157</v>
      </c>
      <c r="AU186" s="14" t="s">
        <v>89</v>
      </c>
    </row>
    <row r="187" s="2" customFormat="1" ht="16.5" customHeight="1">
      <c r="A187" s="35"/>
      <c r="B187" s="36"/>
      <c r="C187" s="240" t="s">
        <v>217</v>
      </c>
      <c r="D187" s="240" t="s">
        <v>525</v>
      </c>
      <c r="E187" s="241" t="s">
        <v>1981</v>
      </c>
      <c r="F187" s="242" t="s">
        <v>1982</v>
      </c>
      <c r="G187" s="243" t="s">
        <v>154</v>
      </c>
      <c r="H187" s="244">
        <v>10</v>
      </c>
      <c r="I187" s="245"/>
      <c r="J187" s="246">
        <f>ROUND(I187*H187,2)</f>
        <v>0</v>
      </c>
      <c r="K187" s="242" t="s">
        <v>1</v>
      </c>
      <c r="L187" s="247"/>
      <c r="M187" s="248" t="s">
        <v>1</v>
      </c>
      <c r="N187" s="249" t="s">
        <v>44</v>
      </c>
      <c r="O187" s="88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6" t="s">
        <v>178</v>
      </c>
      <c r="AT187" s="226" t="s">
        <v>525</v>
      </c>
      <c r="AU187" s="226" t="s">
        <v>89</v>
      </c>
      <c r="AY187" s="14" t="s">
        <v>149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4" t="s">
        <v>87</v>
      </c>
      <c r="BK187" s="227">
        <f>ROUND(I187*H187,2)</f>
        <v>0</v>
      </c>
      <c r="BL187" s="14" t="s">
        <v>156</v>
      </c>
      <c r="BM187" s="226" t="s">
        <v>291</v>
      </c>
    </row>
    <row r="188" s="2" customFormat="1">
      <c r="A188" s="35"/>
      <c r="B188" s="36"/>
      <c r="C188" s="37"/>
      <c r="D188" s="228" t="s">
        <v>157</v>
      </c>
      <c r="E188" s="37"/>
      <c r="F188" s="229" t="s">
        <v>1982</v>
      </c>
      <c r="G188" s="37"/>
      <c r="H188" s="37"/>
      <c r="I188" s="230"/>
      <c r="J188" s="37"/>
      <c r="K188" s="37"/>
      <c r="L188" s="41"/>
      <c r="M188" s="231"/>
      <c r="N188" s="232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157</v>
      </c>
      <c r="AU188" s="14" t="s">
        <v>89</v>
      </c>
    </row>
    <row r="189" s="2" customFormat="1" ht="16.5" customHeight="1">
      <c r="A189" s="35"/>
      <c r="B189" s="36"/>
      <c r="C189" s="240" t="s">
        <v>296</v>
      </c>
      <c r="D189" s="240" t="s">
        <v>525</v>
      </c>
      <c r="E189" s="241" t="s">
        <v>1983</v>
      </c>
      <c r="F189" s="242" t="s">
        <v>1984</v>
      </c>
      <c r="G189" s="243" t="s">
        <v>1501</v>
      </c>
      <c r="H189" s="244">
        <v>143</v>
      </c>
      <c r="I189" s="245"/>
      <c r="J189" s="246">
        <f>ROUND(I189*H189,2)</f>
        <v>0</v>
      </c>
      <c r="K189" s="242" t="s">
        <v>1</v>
      </c>
      <c r="L189" s="247"/>
      <c r="M189" s="248" t="s">
        <v>1</v>
      </c>
      <c r="N189" s="249" t="s">
        <v>44</v>
      </c>
      <c r="O189" s="88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6" t="s">
        <v>178</v>
      </c>
      <c r="AT189" s="226" t="s">
        <v>525</v>
      </c>
      <c r="AU189" s="226" t="s">
        <v>89</v>
      </c>
      <c r="AY189" s="14" t="s">
        <v>149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4" t="s">
        <v>87</v>
      </c>
      <c r="BK189" s="227">
        <f>ROUND(I189*H189,2)</f>
        <v>0</v>
      </c>
      <c r="BL189" s="14" t="s">
        <v>156</v>
      </c>
      <c r="BM189" s="226" t="s">
        <v>299</v>
      </c>
    </row>
    <row r="190" s="2" customFormat="1">
      <c r="A190" s="35"/>
      <c r="B190" s="36"/>
      <c r="C190" s="37"/>
      <c r="D190" s="228" t="s">
        <v>157</v>
      </c>
      <c r="E190" s="37"/>
      <c r="F190" s="229" t="s">
        <v>1984</v>
      </c>
      <c r="G190" s="37"/>
      <c r="H190" s="37"/>
      <c r="I190" s="230"/>
      <c r="J190" s="37"/>
      <c r="K190" s="37"/>
      <c r="L190" s="41"/>
      <c r="M190" s="231"/>
      <c r="N190" s="232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157</v>
      </c>
      <c r="AU190" s="14" t="s">
        <v>89</v>
      </c>
    </row>
    <row r="191" s="2" customFormat="1" ht="16.5" customHeight="1">
      <c r="A191" s="35"/>
      <c r="B191" s="36"/>
      <c r="C191" s="240" t="s">
        <v>222</v>
      </c>
      <c r="D191" s="240" t="s">
        <v>525</v>
      </c>
      <c r="E191" s="241" t="s">
        <v>1985</v>
      </c>
      <c r="F191" s="242" t="s">
        <v>1986</v>
      </c>
      <c r="G191" s="243" t="s">
        <v>1501</v>
      </c>
      <c r="H191" s="244">
        <v>1</v>
      </c>
      <c r="I191" s="245"/>
      <c r="J191" s="246">
        <f>ROUND(I191*H191,2)</f>
        <v>0</v>
      </c>
      <c r="K191" s="242" t="s">
        <v>1</v>
      </c>
      <c r="L191" s="247"/>
      <c r="M191" s="248" t="s">
        <v>1</v>
      </c>
      <c r="N191" s="249" t="s">
        <v>44</v>
      </c>
      <c r="O191" s="88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6" t="s">
        <v>178</v>
      </c>
      <c r="AT191" s="226" t="s">
        <v>525</v>
      </c>
      <c r="AU191" s="226" t="s">
        <v>89</v>
      </c>
      <c r="AY191" s="14" t="s">
        <v>149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4" t="s">
        <v>87</v>
      </c>
      <c r="BK191" s="227">
        <f>ROUND(I191*H191,2)</f>
        <v>0</v>
      </c>
      <c r="BL191" s="14" t="s">
        <v>156</v>
      </c>
      <c r="BM191" s="226" t="s">
        <v>305</v>
      </c>
    </row>
    <row r="192" s="2" customFormat="1">
      <c r="A192" s="35"/>
      <c r="B192" s="36"/>
      <c r="C192" s="37"/>
      <c r="D192" s="228" t="s">
        <v>157</v>
      </c>
      <c r="E192" s="37"/>
      <c r="F192" s="229" t="s">
        <v>1986</v>
      </c>
      <c r="G192" s="37"/>
      <c r="H192" s="37"/>
      <c r="I192" s="230"/>
      <c r="J192" s="37"/>
      <c r="K192" s="37"/>
      <c r="L192" s="41"/>
      <c r="M192" s="231"/>
      <c r="N192" s="232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157</v>
      </c>
      <c r="AU192" s="14" t="s">
        <v>89</v>
      </c>
    </row>
    <row r="193" s="12" customFormat="1" ht="25.92" customHeight="1">
      <c r="A193" s="12"/>
      <c r="B193" s="199"/>
      <c r="C193" s="200"/>
      <c r="D193" s="201" t="s">
        <v>78</v>
      </c>
      <c r="E193" s="202" t="s">
        <v>1607</v>
      </c>
      <c r="F193" s="202" t="s">
        <v>1987</v>
      </c>
      <c r="G193" s="200"/>
      <c r="H193" s="200"/>
      <c r="I193" s="203"/>
      <c r="J193" s="204">
        <f>BK193</f>
        <v>0</v>
      </c>
      <c r="K193" s="200"/>
      <c r="L193" s="205"/>
      <c r="M193" s="206"/>
      <c r="N193" s="207"/>
      <c r="O193" s="207"/>
      <c r="P193" s="208">
        <f>P194+P207+P220+P237+P252+P259</f>
        <v>0</v>
      </c>
      <c r="Q193" s="207"/>
      <c r="R193" s="208">
        <f>R194+R207+R220+R237+R252+R259</f>
        <v>0</v>
      </c>
      <c r="S193" s="207"/>
      <c r="T193" s="209">
        <f>T194+T207+T220+T237+T252+T259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0" t="s">
        <v>87</v>
      </c>
      <c r="AT193" s="211" t="s">
        <v>78</v>
      </c>
      <c r="AU193" s="211" t="s">
        <v>79</v>
      </c>
      <c r="AY193" s="210" t="s">
        <v>149</v>
      </c>
      <c r="BK193" s="212">
        <f>BK194+BK207+BK220+BK237+BK252+BK259</f>
        <v>0</v>
      </c>
    </row>
    <row r="194" s="12" customFormat="1" ht="22.8" customHeight="1">
      <c r="A194" s="12"/>
      <c r="B194" s="199"/>
      <c r="C194" s="200"/>
      <c r="D194" s="201" t="s">
        <v>78</v>
      </c>
      <c r="E194" s="213" t="s">
        <v>1618</v>
      </c>
      <c r="F194" s="213" t="s">
        <v>1988</v>
      </c>
      <c r="G194" s="200"/>
      <c r="H194" s="200"/>
      <c r="I194" s="203"/>
      <c r="J194" s="214">
        <f>BK194</f>
        <v>0</v>
      </c>
      <c r="K194" s="200"/>
      <c r="L194" s="205"/>
      <c r="M194" s="206"/>
      <c r="N194" s="207"/>
      <c r="O194" s="207"/>
      <c r="P194" s="208">
        <f>SUM(P195:P206)</f>
        <v>0</v>
      </c>
      <c r="Q194" s="207"/>
      <c r="R194" s="208">
        <f>SUM(R195:R206)</f>
        <v>0</v>
      </c>
      <c r="S194" s="207"/>
      <c r="T194" s="209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0" t="s">
        <v>87</v>
      </c>
      <c r="AT194" s="211" t="s">
        <v>78</v>
      </c>
      <c r="AU194" s="211" t="s">
        <v>87</v>
      </c>
      <c r="AY194" s="210" t="s">
        <v>149</v>
      </c>
      <c r="BK194" s="212">
        <f>SUM(BK195:BK206)</f>
        <v>0</v>
      </c>
    </row>
    <row r="195" s="2" customFormat="1" ht="37.8" customHeight="1">
      <c r="A195" s="35"/>
      <c r="B195" s="36"/>
      <c r="C195" s="240" t="s">
        <v>308</v>
      </c>
      <c r="D195" s="240" t="s">
        <v>525</v>
      </c>
      <c r="E195" s="241" t="s">
        <v>1989</v>
      </c>
      <c r="F195" s="242" t="s">
        <v>1990</v>
      </c>
      <c r="G195" s="243" t="s">
        <v>264</v>
      </c>
      <c r="H195" s="244">
        <v>40</v>
      </c>
      <c r="I195" s="245"/>
      <c r="J195" s="246">
        <f>ROUND(I195*H195,2)</f>
        <v>0</v>
      </c>
      <c r="K195" s="242" t="s">
        <v>1</v>
      </c>
      <c r="L195" s="247"/>
      <c r="M195" s="248" t="s">
        <v>1</v>
      </c>
      <c r="N195" s="249" t="s">
        <v>44</v>
      </c>
      <c r="O195" s="88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6" t="s">
        <v>178</v>
      </c>
      <c r="AT195" s="226" t="s">
        <v>525</v>
      </c>
      <c r="AU195" s="226" t="s">
        <v>89</v>
      </c>
      <c r="AY195" s="14" t="s">
        <v>149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4" t="s">
        <v>87</v>
      </c>
      <c r="BK195" s="227">
        <f>ROUND(I195*H195,2)</f>
        <v>0</v>
      </c>
      <c r="BL195" s="14" t="s">
        <v>156</v>
      </c>
      <c r="BM195" s="226" t="s">
        <v>311</v>
      </c>
    </row>
    <row r="196" s="2" customFormat="1">
      <c r="A196" s="35"/>
      <c r="B196" s="36"/>
      <c r="C196" s="37"/>
      <c r="D196" s="228" t="s">
        <v>157</v>
      </c>
      <c r="E196" s="37"/>
      <c r="F196" s="229" t="s">
        <v>1990</v>
      </c>
      <c r="G196" s="37"/>
      <c r="H196" s="37"/>
      <c r="I196" s="230"/>
      <c r="J196" s="37"/>
      <c r="K196" s="37"/>
      <c r="L196" s="41"/>
      <c r="M196" s="231"/>
      <c r="N196" s="232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157</v>
      </c>
      <c r="AU196" s="14" t="s">
        <v>89</v>
      </c>
    </row>
    <row r="197" s="2" customFormat="1" ht="37.8" customHeight="1">
      <c r="A197" s="35"/>
      <c r="B197" s="36"/>
      <c r="C197" s="240" t="s">
        <v>231</v>
      </c>
      <c r="D197" s="240" t="s">
        <v>525</v>
      </c>
      <c r="E197" s="241" t="s">
        <v>1991</v>
      </c>
      <c r="F197" s="242" t="s">
        <v>1992</v>
      </c>
      <c r="G197" s="243" t="s">
        <v>264</v>
      </c>
      <c r="H197" s="244">
        <v>12</v>
      </c>
      <c r="I197" s="245"/>
      <c r="J197" s="246">
        <f>ROUND(I197*H197,2)</f>
        <v>0</v>
      </c>
      <c r="K197" s="242" t="s">
        <v>1</v>
      </c>
      <c r="L197" s="247"/>
      <c r="M197" s="248" t="s">
        <v>1</v>
      </c>
      <c r="N197" s="249" t="s">
        <v>44</v>
      </c>
      <c r="O197" s="88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6" t="s">
        <v>178</v>
      </c>
      <c r="AT197" s="226" t="s">
        <v>525</v>
      </c>
      <c r="AU197" s="226" t="s">
        <v>89</v>
      </c>
      <c r="AY197" s="14" t="s">
        <v>149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4" t="s">
        <v>87</v>
      </c>
      <c r="BK197" s="227">
        <f>ROUND(I197*H197,2)</f>
        <v>0</v>
      </c>
      <c r="BL197" s="14" t="s">
        <v>156</v>
      </c>
      <c r="BM197" s="226" t="s">
        <v>318</v>
      </c>
    </row>
    <row r="198" s="2" customFormat="1">
      <c r="A198" s="35"/>
      <c r="B198" s="36"/>
      <c r="C198" s="37"/>
      <c r="D198" s="228" t="s">
        <v>157</v>
      </c>
      <c r="E198" s="37"/>
      <c r="F198" s="229" t="s">
        <v>1992</v>
      </c>
      <c r="G198" s="37"/>
      <c r="H198" s="37"/>
      <c r="I198" s="230"/>
      <c r="J198" s="37"/>
      <c r="K198" s="37"/>
      <c r="L198" s="41"/>
      <c r="M198" s="231"/>
      <c r="N198" s="232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157</v>
      </c>
      <c r="AU198" s="14" t="s">
        <v>89</v>
      </c>
    </row>
    <row r="199" s="2" customFormat="1" ht="37.8" customHeight="1">
      <c r="A199" s="35"/>
      <c r="B199" s="36"/>
      <c r="C199" s="240" t="s">
        <v>321</v>
      </c>
      <c r="D199" s="240" t="s">
        <v>525</v>
      </c>
      <c r="E199" s="241" t="s">
        <v>1993</v>
      </c>
      <c r="F199" s="242" t="s">
        <v>1994</v>
      </c>
      <c r="G199" s="243" t="s">
        <v>264</v>
      </c>
      <c r="H199" s="244">
        <v>40</v>
      </c>
      <c r="I199" s="245"/>
      <c r="J199" s="246">
        <f>ROUND(I199*H199,2)</f>
        <v>0</v>
      </c>
      <c r="K199" s="242" t="s">
        <v>1</v>
      </c>
      <c r="L199" s="247"/>
      <c r="M199" s="248" t="s">
        <v>1</v>
      </c>
      <c r="N199" s="249" t="s">
        <v>44</v>
      </c>
      <c r="O199" s="88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6" t="s">
        <v>178</v>
      </c>
      <c r="AT199" s="226" t="s">
        <v>525</v>
      </c>
      <c r="AU199" s="226" t="s">
        <v>89</v>
      </c>
      <c r="AY199" s="14" t="s">
        <v>149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4" t="s">
        <v>87</v>
      </c>
      <c r="BK199" s="227">
        <f>ROUND(I199*H199,2)</f>
        <v>0</v>
      </c>
      <c r="BL199" s="14" t="s">
        <v>156</v>
      </c>
      <c r="BM199" s="226" t="s">
        <v>324</v>
      </c>
    </row>
    <row r="200" s="2" customFormat="1">
      <c r="A200" s="35"/>
      <c r="B200" s="36"/>
      <c r="C200" s="37"/>
      <c r="D200" s="228" t="s">
        <v>157</v>
      </c>
      <c r="E200" s="37"/>
      <c r="F200" s="229" t="s">
        <v>1994</v>
      </c>
      <c r="G200" s="37"/>
      <c r="H200" s="37"/>
      <c r="I200" s="230"/>
      <c r="J200" s="37"/>
      <c r="K200" s="37"/>
      <c r="L200" s="41"/>
      <c r="M200" s="231"/>
      <c r="N200" s="232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157</v>
      </c>
      <c r="AU200" s="14" t="s">
        <v>89</v>
      </c>
    </row>
    <row r="201" s="2" customFormat="1" ht="37.8" customHeight="1">
      <c r="A201" s="35"/>
      <c r="B201" s="36"/>
      <c r="C201" s="240" t="s">
        <v>236</v>
      </c>
      <c r="D201" s="240" t="s">
        <v>525</v>
      </c>
      <c r="E201" s="241" t="s">
        <v>1995</v>
      </c>
      <c r="F201" s="242" t="s">
        <v>1996</v>
      </c>
      <c r="G201" s="243" t="s">
        <v>264</v>
      </c>
      <c r="H201" s="244">
        <v>26.5</v>
      </c>
      <c r="I201" s="245"/>
      <c r="J201" s="246">
        <f>ROUND(I201*H201,2)</f>
        <v>0</v>
      </c>
      <c r="K201" s="242" t="s">
        <v>1</v>
      </c>
      <c r="L201" s="247"/>
      <c r="M201" s="248" t="s">
        <v>1</v>
      </c>
      <c r="N201" s="249" t="s">
        <v>44</v>
      </c>
      <c r="O201" s="88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6" t="s">
        <v>178</v>
      </c>
      <c r="AT201" s="226" t="s">
        <v>525</v>
      </c>
      <c r="AU201" s="226" t="s">
        <v>89</v>
      </c>
      <c r="AY201" s="14" t="s">
        <v>149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4" t="s">
        <v>87</v>
      </c>
      <c r="BK201" s="227">
        <f>ROUND(I201*H201,2)</f>
        <v>0</v>
      </c>
      <c r="BL201" s="14" t="s">
        <v>156</v>
      </c>
      <c r="BM201" s="226" t="s">
        <v>439</v>
      </c>
    </row>
    <row r="202" s="2" customFormat="1">
      <c r="A202" s="35"/>
      <c r="B202" s="36"/>
      <c r="C202" s="37"/>
      <c r="D202" s="228" t="s">
        <v>157</v>
      </c>
      <c r="E202" s="37"/>
      <c r="F202" s="229" t="s">
        <v>1996</v>
      </c>
      <c r="G202" s="37"/>
      <c r="H202" s="37"/>
      <c r="I202" s="230"/>
      <c r="J202" s="37"/>
      <c r="K202" s="37"/>
      <c r="L202" s="41"/>
      <c r="M202" s="231"/>
      <c r="N202" s="232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157</v>
      </c>
      <c r="AU202" s="14" t="s">
        <v>89</v>
      </c>
    </row>
    <row r="203" s="2" customFormat="1" ht="37.8" customHeight="1">
      <c r="A203" s="35"/>
      <c r="B203" s="36"/>
      <c r="C203" s="240" t="s">
        <v>442</v>
      </c>
      <c r="D203" s="240" t="s">
        <v>525</v>
      </c>
      <c r="E203" s="241" t="s">
        <v>1997</v>
      </c>
      <c r="F203" s="242" t="s">
        <v>1998</v>
      </c>
      <c r="G203" s="243" t="s">
        <v>264</v>
      </c>
      <c r="H203" s="244">
        <v>6</v>
      </c>
      <c r="I203" s="245"/>
      <c r="J203" s="246">
        <f>ROUND(I203*H203,2)</f>
        <v>0</v>
      </c>
      <c r="K203" s="242" t="s">
        <v>1</v>
      </c>
      <c r="L203" s="247"/>
      <c r="M203" s="248" t="s">
        <v>1</v>
      </c>
      <c r="N203" s="249" t="s">
        <v>44</v>
      </c>
      <c r="O203" s="88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6" t="s">
        <v>178</v>
      </c>
      <c r="AT203" s="226" t="s">
        <v>525</v>
      </c>
      <c r="AU203" s="226" t="s">
        <v>89</v>
      </c>
      <c r="AY203" s="14" t="s">
        <v>149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4" t="s">
        <v>87</v>
      </c>
      <c r="BK203" s="227">
        <f>ROUND(I203*H203,2)</f>
        <v>0</v>
      </c>
      <c r="BL203" s="14" t="s">
        <v>156</v>
      </c>
      <c r="BM203" s="226" t="s">
        <v>445</v>
      </c>
    </row>
    <row r="204" s="2" customFormat="1">
      <c r="A204" s="35"/>
      <c r="B204" s="36"/>
      <c r="C204" s="37"/>
      <c r="D204" s="228" t="s">
        <v>157</v>
      </c>
      <c r="E204" s="37"/>
      <c r="F204" s="229" t="s">
        <v>1998</v>
      </c>
      <c r="G204" s="37"/>
      <c r="H204" s="37"/>
      <c r="I204" s="230"/>
      <c r="J204" s="37"/>
      <c r="K204" s="37"/>
      <c r="L204" s="41"/>
      <c r="M204" s="231"/>
      <c r="N204" s="232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157</v>
      </c>
      <c r="AU204" s="14" t="s">
        <v>89</v>
      </c>
    </row>
    <row r="205" s="2" customFormat="1" ht="37.8" customHeight="1">
      <c r="A205" s="35"/>
      <c r="B205" s="36"/>
      <c r="C205" s="240" t="s">
        <v>242</v>
      </c>
      <c r="D205" s="240" t="s">
        <v>525</v>
      </c>
      <c r="E205" s="241" t="s">
        <v>1999</v>
      </c>
      <c r="F205" s="242" t="s">
        <v>2000</v>
      </c>
      <c r="G205" s="243" t="s">
        <v>264</v>
      </c>
      <c r="H205" s="244">
        <v>7</v>
      </c>
      <c r="I205" s="245"/>
      <c r="J205" s="246">
        <f>ROUND(I205*H205,2)</f>
        <v>0</v>
      </c>
      <c r="K205" s="242" t="s">
        <v>1</v>
      </c>
      <c r="L205" s="247"/>
      <c r="M205" s="248" t="s">
        <v>1</v>
      </c>
      <c r="N205" s="249" t="s">
        <v>44</v>
      </c>
      <c r="O205" s="88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6" t="s">
        <v>178</v>
      </c>
      <c r="AT205" s="226" t="s">
        <v>525</v>
      </c>
      <c r="AU205" s="226" t="s">
        <v>89</v>
      </c>
      <c r="AY205" s="14" t="s">
        <v>149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4" t="s">
        <v>87</v>
      </c>
      <c r="BK205" s="227">
        <f>ROUND(I205*H205,2)</f>
        <v>0</v>
      </c>
      <c r="BL205" s="14" t="s">
        <v>156</v>
      </c>
      <c r="BM205" s="226" t="s">
        <v>450</v>
      </c>
    </row>
    <row r="206" s="2" customFormat="1">
      <c r="A206" s="35"/>
      <c r="B206" s="36"/>
      <c r="C206" s="37"/>
      <c r="D206" s="228" t="s">
        <v>157</v>
      </c>
      <c r="E206" s="37"/>
      <c r="F206" s="229" t="s">
        <v>2000</v>
      </c>
      <c r="G206" s="37"/>
      <c r="H206" s="37"/>
      <c r="I206" s="230"/>
      <c r="J206" s="37"/>
      <c r="K206" s="37"/>
      <c r="L206" s="41"/>
      <c r="M206" s="231"/>
      <c r="N206" s="232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157</v>
      </c>
      <c r="AU206" s="14" t="s">
        <v>89</v>
      </c>
    </row>
    <row r="207" s="12" customFormat="1" ht="22.8" customHeight="1">
      <c r="A207" s="12"/>
      <c r="B207" s="199"/>
      <c r="C207" s="200"/>
      <c r="D207" s="201" t="s">
        <v>78</v>
      </c>
      <c r="E207" s="213" t="s">
        <v>1653</v>
      </c>
      <c r="F207" s="213" t="s">
        <v>2001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SUM(P208:P219)</f>
        <v>0</v>
      </c>
      <c r="Q207" s="207"/>
      <c r="R207" s="208">
        <f>SUM(R208:R219)</f>
        <v>0</v>
      </c>
      <c r="S207" s="207"/>
      <c r="T207" s="209">
        <f>SUM(T208:T219)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87</v>
      </c>
      <c r="AT207" s="211" t="s">
        <v>78</v>
      </c>
      <c r="AU207" s="211" t="s">
        <v>87</v>
      </c>
      <c r="AY207" s="210" t="s">
        <v>149</v>
      </c>
      <c r="BK207" s="212">
        <f>SUM(BK208:BK219)</f>
        <v>0</v>
      </c>
    </row>
    <row r="208" s="2" customFormat="1" ht="24.15" customHeight="1">
      <c r="A208" s="35"/>
      <c r="B208" s="36"/>
      <c r="C208" s="240" t="s">
        <v>163</v>
      </c>
      <c r="D208" s="240" t="s">
        <v>525</v>
      </c>
      <c r="E208" s="241" t="s">
        <v>2002</v>
      </c>
      <c r="F208" s="242" t="s">
        <v>2003</v>
      </c>
      <c r="G208" s="243" t="s">
        <v>264</v>
      </c>
      <c r="H208" s="244">
        <v>40</v>
      </c>
      <c r="I208" s="245"/>
      <c r="J208" s="246">
        <f>ROUND(I208*H208,2)</f>
        <v>0</v>
      </c>
      <c r="K208" s="242" t="s">
        <v>1</v>
      </c>
      <c r="L208" s="247"/>
      <c r="M208" s="248" t="s">
        <v>1</v>
      </c>
      <c r="N208" s="249" t="s">
        <v>44</v>
      </c>
      <c r="O208" s="88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6" t="s">
        <v>178</v>
      </c>
      <c r="AT208" s="226" t="s">
        <v>525</v>
      </c>
      <c r="AU208" s="226" t="s">
        <v>89</v>
      </c>
      <c r="AY208" s="14" t="s">
        <v>149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4" t="s">
        <v>87</v>
      </c>
      <c r="BK208" s="227">
        <f>ROUND(I208*H208,2)</f>
        <v>0</v>
      </c>
      <c r="BL208" s="14" t="s">
        <v>156</v>
      </c>
      <c r="BM208" s="226" t="s">
        <v>455</v>
      </c>
    </row>
    <row r="209" s="2" customFormat="1">
      <c r="A209" s="35"/>
      <c r="B209" s="36"/>
      <c r="C209" s="37"/>
      <c r="D209" s="228" t="s">
        <v>157</v>
      </c>
      <c r="E209" s="37"/>
      <c r="F209" s="229" t="s">
        <v>2003</v>
      </c>
      <c r="G209" s="37"/>
      <c r="H209" s="37"/>
      <c r="I209" s="230"/>
      <c r="J209" s="37"/>
      <c r="K209" s="37"/>
      <c r="L209" s="41"/>
      <c r="M209" s="231"/>
      <c r="N209" s="232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157</v>
      </c>
      <c r="AU209" s="14" t="s">
        <v>89</v>
      </c>
    </row>
    <row r="210" s="2" customFormat="1" ht="24.15" customHeight="1">
      <c r="A210" s="35"/>
      <c r="B210" s="36"/>
      <c r="C210" s="240" t="s">
        <v>169</v>
      </c>
      <c r="D210" s="240" t="s">
        <v>525</v>
      </c>
      <c r="E210" s="241" t="s">
        <v>2004</v>
      </c>
      <c r="F210" s="242" t="s">
        <v>2005</v>
      </c>
      <c r="G210" s="243" t="s">
        <v>264</v>
      </c>
      <c r="H210" s="244">
        <v>12</v>
      </c>
      <c r="I210" s="245"/>
      <c r="J210" s="246">
        <f>ROUND(I210*H210,2)</f>
        <v>0</v>
      </c>
      <c r="K210" s="242" t="s">
        <v>1</v>
      </c>
      <c r="L210" s="247"/>
      <c r="M210" s="248" t="s">
        <v>1</v>
      </c>
      <c r="N210" s="249" t="s">
        <v>44</v>
      </c>
      <c r="O210" s="88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6" t="s">
        <v>178</v>
      </c>
      <c r="AT210" s="226" t="s">
        <v>525</v>
      </c>
      <c r="AU210" s="226" t="s">
        <v>89</v>
      </c>
      <c r="AY210" s="14" t="s">
        <v>149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4" t="s">
        <v>87</v>
      </c>
      <c r="BK210" s="227">
        <f>ROUND(I210*H210,2)</f>
        <v>0</v>
      </c>
      <c r="BL210" s="14" t="s">
        <v>156</v>
      </c>
      <c r="BM210" s="226" t="s">
        <v>460</v>
      </c>
    </row>
    <row r="211" s="2" customFormat="1">
      <c r="A211" s="35"/>
      <c r="B211" s="36"/>
      <c r="C211" s="37"/>
      <c r="D211" s="228" t="s">
        <v>157</v>
      </c>
      <c r="E211" s="37"/>
      <c r="F211" s="229" t="s">
        <v>2005</v>
      </c>
      <c r="G211" s="37"/>
      <c r="H211" s="37"/>
      <c r="I211" s="230"/>
      <c r="J211" s="37"/>
      <c r="K211" s="37"/>
      <c r="L211" s="41"/>
      <c r="M211" s="231"/>
      <c r="N211" s="232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157</v>
      </c>
      <c r="AU211" s="14" t="s">
        <v>89</v>
      </c>
    </row>
    <row r="212" s="2" customFormat="1" ht="24.15" customHeight="1">
      <c r="A212" s="35"/>
      <c r="B212" s="36"/>
      <c r="C212" s="240" t="s">
        <v>175</v>
      </c>
      <c r="D212" s="240" t="s">
        <v>525</v>
      </c>
      <c r="E212" s="241" t="s">
        <v>2006</v>
      </c>
      <c r="F212" s="242" t="s">
        <v>2007</v>
      </c>
      <c r="G212" s="243" t="s">
        <v>264</v>
      </c>
      <c r="H212" s="244">
        <v>40</v>
      </c>
      <c r="I212" s="245"/>
      <c r="J212" s="246">
        <f>ROUND(I212*H212,2)</f>
        <v>0</v>
      </c>
      <c r="K212" s="242" t="s">
        <v>1</v>
      </c>
      <c r="L212" s="247"/>
      <c r="M212" s="248" t="s">
        <v>1</v>
      </c>
      <c r="N212" s="249" t="s">
        <v>44</v>
      </c>
      <c r="O212" s="88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6" t="s">
        <v>178</v>
      </c>
      <c r="AT212" s="226" t="s">
        <v>525</v>
      </c>
      <c r="AU212" s="226" t="s">
        <v>89</v>
      </c>
      <c r="AY212" s="14" t="s">
        <v>149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4" t="s">
        <v>87</v>
      </c>
      <c r="BK212" s="227">
        <f>ROUND(I212*H212,2)</f>
        <v>0</v>
      </c>
      <c r="BL212" s="14" t="s">
        <v>156</v>
      </c>
      <c r="BM212" s="226" t="s">
        <v>465</v>
      </c>
    </row>
    <row r="213" s="2" customFormat="1">
      <c r="A213" s="35"/>
      <c r="B213" s="36"/>
      <c r="C213" s="37"/>
      <c r="D213" s="228" t="s">
        <v>157</v>
      </c>
      <c r="E213" s="37"/>
      <c r="F213" s="229" t="s">
        <v>2007</v>
      </c>
      <c r="G213" s="37"/>
      <c r="H213" s="37"/>
      <c r="I213" s="230"/>
      <c r="J213" s="37"/>
      <c r="K213" s="37"/>
      <c r="L213" s="41"/>
      <c r="M213" s="231"/>
      <c r="N213" s="232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157</v>
      </c>
      <c r="AU213" s="14" t="s">
        <v>89</v>
      </c>
    </row>
    <row r="214" s="2" customFormat="1" ht="24.15" customHeight="1">
      <c r="A214" s="35"/>
      <c r="B214" s="36"/>
      <c r="C214" s="240" t="s">
        <v>257</v>
      </c>
      <c r="D214" s="240" t="s">
        <v>525</v>
      </c>
      <c r="E214" s="241" t="s">
        <v>2008</v>
      </c>
      <c r="F214" s="242" t="s">
        <v>2009</v>
      </c>
      <c r="G214" s="243" t="s">
        <v>264</v>
      </c>
      <c r="H214" s="244">
        <v>26.5</v>
      </c>
      <c r="I214" s="245"/>
      <c r="J214" s="246">
        <f>ROUND(I214*H214,2)</f>
        <v>0</v>
      </c>
      <c r="K214" s="242" t="s">
        <v>1</v>
      </c>
      <c r="L214" s="247"/>
      <c r="M214" s="248" t="s">
        <v>1</v>
      </c>
      <c r="N214" s="249" t="s">
        <v>44</v>
      </c>
      <c r="O214" s="88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6" t="s">
        <v>178</v>
      </c>
      <c r="AT214" s="226" t="s">
        <v>525</v>
      </c>
      <c r="AU214" s="226" t="s">
        <v>89</v>
      </c>
      <c r="AY214" s="14" t="s">
        <v>149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4" t="s">
        <v>87</v>
      </c>
      <c r="BK214" s="227">
        <f>ROUND(I214*H214,2)</f>
        <v>0</v>
      </c>
      <c r="BL214" s="14" t="s">
        <v>156</v>
      </c>
      <c r="BM214" s="226" t="s">
        <v>469</v>
      </c>
    </row>
    <row r="215" s="2" customFormat="1">
      <c r="A215" s="35"/>
      <c r="B215" s="36"/>
      <c r="C215" s="37"/>
      <c r="D215" s="228" t="s">
        <v>157</v>
      </c>
      <c r="E215" s="37"/>
      <c r="F215" s="229" t="s">
        <v>2009</v>
      </c>
      <c r="G215" s="37"/>
      <c r="H215" s="37"/>
      <c r="I215" s="230"/>
      <c r="J215" s="37"/>
      <c r="K215" s="37"/>
      <c r="L215" s="41"/>
      <c r="M215" s="231"/>
      <c r="N215" s="232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157</v>
      </c>
      <c r="AU215" s="14" t="s">
        <v>89</v>
      </c>
    </row>
    <row r="216" s="2" customFormat="1" ht="24.15" customHeight="1">
      <c r="A216" s="35"/>
      <c r="B216" s="36"/>
      <c r="C216" s="240" t="s">
        <v>472</v>
      </c>
      <c r="D216" s="240" t="s">
        <v>525</v>
      </c>
      <c r="E216" s="241" t="s">
        <v>2010</v>
      </c>
      <c r="F216" s="242" t="s">
        <v>2011</v>
      </c>
      <c r="G216" s="243" t="s">
        <v>264</v>
      </c>
      <c r="H216" s="244">
        <v>6</v>
      </c>
      <c r="I216" s="245"/>
      <c r="J216" s="246">
        <f>ROUND(I216*H216,2)</f>
        <v>0</v>
      </c>
      <c r="K216" s="242" t="s">
        <v>1</v>
      </c>
      <c r="L216" s="247"/>
      <c r="M216" s="248" t="s">
        <v>1</v>
      </c>
      <c r="N216" s="249" t="s">
        <v>44</v>
      </c>
      <c r="O216" s="88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6" t="s">
        <v>178</v>
      </c>
      <c r="AT216" s="226" t="s">
        <v>525</v>
      </c>
      <c r="AU216" s="226" t="s">
        <v>89</v>
      </c>
      <c r="AY216" s="14" t="s">
        <v>149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4" t="s">
        <v>87</v>
      </c>
      <c r="BK216" s="227">
        <f>ROUND(I216*H216,2)</f>
        <v>0</v>
      </c>
      <c r="BL216" s="14" t="s">
        <v>156</v>
      </c>
      <c r="BM216" s="226" t="s">
        <v>475</v>
      </c>
    </row>
    <row r="217" s="2" customFormat="1">
      <c r="A217" s="35"/>
      <c r="B217" s="36"/>
      <c r="C217" s="37"/>
      <c r="D217" s="228" t="s">
        <v>157</v>
      </c>
      <c r="E217" s="37"/>
      <c r="F217" s="229" t="s">
        <v>2011</v>
      </c>
      <c r="G217" s="37"/>
      <c r="H217" s="37"/>
      <c r="I217" s="230"/>
      <c r="J217" s="37"/>
      <c r="K217" s="37"/>
      <c r="L217" s="41"/>
      <c r="M217" s="231"/>
      <c r="N217" s="232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157</v>
      </c>
      <c r="AU217" s="14" t="s">
        <v>89</v>
      </c>
    </row>
    <row r="218" s="2" customFormat="1" ht="24.15" customHeight="1">
      <c r="A218" s="35"/>
      <c r="B218" s="36"/>
      <c r="C218" s="240" t="s">
        <v>265</v>
      </c>
      <c r="D218" s="240" t="s">
        <v>525</v>
      </c>
      <c r="E218" s="241" t="s">
        <v>2012</v>
      </c>
      <c r="F218" s="242" t="s">
        <v>2013</v>
      </c>
      <c r="G218" s="243" t="s">
        <v>264</v>
      </c>
      <c r="H218" s="244">
        <v>7</v>
      </c>
      <c r="I218" s="245"/>
      <c r="J218" s="246">
        <f>ROUND(I218*H218,2)</f>
        <v>0</v>
      </c>
      <c r="K218" s="242" t="s">
        <v>1</v>
      </c>
      <c r="L218" s="247"/>
      <c r="M218" s="248" t="s">
        <v>1</v>
      </c>
      <c r="N218" s="249" t="s">
        <v>44</v>
      </c>
      <c r="O218" s="88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6" t="s">
        <v>178</v>
      </c>
      <c r="AT218" s="226" t="s">
        <v>525</v>
      </c>
      <c r="AU218" s="226" t="s">
        <v>89</v>
      </c>
      <c r="AY218" s="14" t="s">
        <v>149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4" t="s">
        <v>87</v>
      </c>
      <c r="BK218" s="227">
        <f>ROUND(I218*H218,2)</f>
        <v>0</v>
      </c>
      <c r="BL218" s="14" t="s">
        <v>156</v>
      </c>
      <c r="BM218" s="226" t="s">
        <v>480</v>
      </c>
    </row>
    <row r="219" s="2" customFormat="1">
      <c r="A219" s="35"/>
      <c r="B219" s="36"/>
      <c r="C219" s="37"/>
      <c r="D219" s="228" t="s">
        <v>157</v>
      </c>
      <c r="E219" s="37"/>
      <c r="F219" s="229" t="s">
        <v>2013</v>
      </c>
      <c r="G219" s="37"/>
      <c r="H219" s="37"/>
      <c r="I219" s="230"/>
      <c r="J219" s="37"/>
      <c r="K219" s="37"/>
      <c r="L219" s="41"/>
      <c r="M219" s="231"/>
      <c r="N219" s="232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157</v>
      </c>
      <c r="AU219" s="14" t="s">
        <v>89</v>
      </c>
    </row>
    <row r="220" s="12" customFormat="1" ht="22.8" customHeight="1">
      <c r="A220" s="12"/>
      <c r="B220" s="199"/>
      <c r="C220" s="200"/>
      <c r="D220" s="201" t="s">
        <v>78</v>
      </c>
      <c r="E220" s="213" t="s">
        <v>2014</v>
      </c>
      <c r="F220" s="213" t="s">
        <v>2015</v>
      </c>
      <c r="G220" s="200"/>
      <c r="H220" s="200"/>
      <c r="I220" s="203"/>
      <c r="J220" s="214">
        <f>BK220</f>
        <v>0</v>
      </c>
      <c r="K220" s="200"/>
      <c r="L220" s="205"/>
      <c r="M220" s="206"/>
      <c r="N220" s="207"/>
      <c r="O220" s="207"/>
      <c r="P220" s="208">
        <f>SUM(P221:P236)</f>
        <v>0</v>
      </c>
      <c r="Q220" s="207"/>
      <c r="R220" s="208">
        <f>SUM(R221:R236)</f>
        <v>0</v>
      </c>
      <c r="S220" s="207"/>
      <c r="T220" s="209">
        <f>SUM(T221:T236)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87</v>
      </c>
      <c r="AT220" s="211" t="s">
        <v>78</v>
      </c>
      <c r="AU220" s="211" t="s">
        <v>87</v>
      </c>
      <c r="AY220" s="210" t="s">
        <v>149</v>
      </c>
      <c r="BK220" s="212">
        <f>SUM(BK221:BK236)</f>
        <v>0</v>
      </c>
    </row>
    <row r="221" s="2" customFormat="1" ht="16.5" customHeight="1">
      <c r="A221" s="35"/>
      <c r="B221" s="36"/>
      <c r="C221" s="240" t="s">
        <v>483</v>
      </c>
      <c r="D221" s="240" t="s">
        <v>525</v>
      </c>
      <c r="E221" s="241" t="s">
        <v>2016</v>
      </c>
      <c r="F221" s="242" t="s">
        <v>2017</v>
      </c>
      <c r="G221" s="243" t="s">
        <v>1501</v>
      </c>
      <c r="H221" s="244">
        <v>1</v>
      </c>
      <c r="I221" s="245"/>
      <c r="J221" s="246">
        <f>ROUND(I221*H221,2)</f>
        <v>0</v>
      </c>
      <c r="K221" s="242" t="s">
        <v>1</v>
      </c>
      <c r="L221" s="247"/>
      <c r="M221" s="248" t="s">
        <v>1</v>
      </c>
      <c r="N221" s="249" t="s">
        <v>44</v>
      </c>
      <c r="O221" s="88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6" t="s">
        <v>178</v>
      </c>
      <c r="AT221" s="226" t="s">
        <v>525</v>
      </c>
      <c r="AU221" s="226" t="s">
        <v>89</v>
      </c>
      <c r="AY221" s="14" t="s">
        <v>149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4" t="s">
        <v>87</v>
      </c>
      <c r="BK221" s="227">
        <f>ROUND(I221*H221,2)</f>
        <v>0</v>
      </c>
      <c r="BL221" s="14" t="s">
        <v>156</v>
      </c>
      <c r="BM221" s="226" t="s">
        <v>486</v>
      </c>
    </row>
    <row r="222" s="2" customFormat="1">
      <c r="A222" s="35"/>
      <c r="B222" s="36"/>
      <c r="C222" s="37"/>
      <c r="D222" s="228" t="s">
        <v>157</v>
      </c>
      <c r="E222" s="37"/>
      <c r="F222" s="229" t="s">
        <v>2017</v>
      </c>
      <c r="G222" s="37"/>
      <c r="H222" s="37"/>
      <c r="I222" s="230"/>
      <c r="J222" s="37"/>
      <c r="K222" s="37"/>
      <c r="L222" s="41"/>
      <c r="M222" s="231"/>
      <c r="N222" s="232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157</v>
      </c>
      <c r="AU222" s="14" t="s">
        <v>89</v>
      </c>
    </row>
    <row r="223" s="2" customFormat="1" ht="21.75" customHeight="1">
      <c r="A223" s="35"/>
      <c r="B223" s="36"/>
      <c r="C223" s="240" t="s">
        <v>273</v>
      </c>
      <c r="D223" s="240" t="s">
        <v>525</v>
      </c>
      <c r="E223" s="241" t="s">
        <v>2018</v>
      </c>
      <c r="F223" s="242" t="s">
        <v>2019</v>
      </c>
      <c r="G223" s="243" t="s">
        <v>1501</v>
      </c>
      <c r="H223" s="244">
        <v>1</v>
      </c>
      <c r="I223" s="245"/>
      <c r="J223" s="246">
        <f>ROUND(I223*H223,2)</f>
        <v>0</v>
      </c>
      <c r="K223" s="242" t="s">
        <v>1</v>
      </c>
      <c r="L223" s="247"/>
      <c r="M223" s="248" t="s">
        <v>1</v>
      </c>
      <c r="N223" s="249" t="s">
        <v>44</v>
      </c>
      <c r="O223" s="88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6" t="s">
        <v>178</v>
      </c>
      <c r="AT223" s="226" t="s">
        <v>525</v>
      </c>
      <c r="AU223" s="226" t="s">
        <v>89</v>
      </c>
      <c r="AY223" s="14" t="s">
        <v>149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4" t="s">
        <v>87</v>
      </c>
      <c r="BK223" s="227">
        <f>ROUND(I223*H223,2)</f>
        <v>0</v>
      </c>
      <c r="BL223" s="14" t="s">
        <v>156</v>
      </c>
      <c r="BM223" s="226" t="s">
        <v>492</v>
      </c>
    </row>
    <row r="224" s="2" customFormat="1">
      <c r="A224" s="35"/>
      <c r="B224" s="36"/>
      <c r="C224" s="37"/>
      <c r="D224" s="228" t="s">
        <v>157</v>
      </c>
      <c r="E224" s="37"/>
      <c r="F224" s="229" t="s">
        <v>2019</v>
      </c>
      <c r="G224" s="37"/>
      <c r="H224" s="37"/>
      <c r="I224" s="230"/>
      <c r="J224" s="37"/>
      <c r="K224" s="37"/>
      <c r="L224" s="41"/>
      <c r="M224" s="231"/>
      <c r="N224" s="232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157</v>
      </c>
      <c r="AU224" s="14" t="s">
        <v>89</v>
      </c>
    </row>
    <row r="225" s="2" customFormat="1" ht="16.5" customHeight="1">
      <c r="A225" s="35"/>
      <c r="B225" s="36"/>
      <c r="C225" s="240" t="s">
        <v>495</v>
      </c>
      <c r="D225" s="240" t="s">
        <v>525</v>
      </c>
      <c r="E225" s="241" t="s">
        <v>2020</v>
      </c>
      <c r="F225" s="242" t="s">
        <v>2021</v>
      </c>
      <c r="G225" s="243" t="s">
        <v>1501</v>
      </c>
      <c r="H225" s="244">
        <v>3</v>
      </c>
      <c r="I225" s="245"/>
      <c r="J225" s="246">
        <f>ROUND(I225*H225,2)</f>
        <v>0</v>
      </c>
      <c r="K225" s="242" t="s">
        <v>1</v>
      </c>
      <c r="L225" s="247"/>
      <c r="M225" s="248" t="s">
        <v>1</v>
      </c>
      <c r="N225" s="249" t="s">
        <v>44</v>
      </c>
      <c r="O225" s="88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6" t="s">
        <v>178</v>
      </c>
      <c r="AT225" s="226" t="s">
        <v>525</v>
      </c>
      <c r="AU225" s="226" t="s">
        <v>89</v>
      </c>
      <c r="AY225" s="14" t="s">
        <v>149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4" t="s">
        <v>87</v>
      </c>
      <c r="BK225" s="227">
        <f>ROUND(I225*H225,2)</f>
        <v>0</v>
      </c>
      <c r="BL225" s="14" t="s">
        <v>156</v>
      </c>
      <c r="BM225" s="226" t="s">
        <v>498</v>
      </c>
    </row>
    <row r="226" s="2" customFormat="1">
      <c r="A226" s="35"/>
      <c r="B226" s="36"/>
      <c r="C226" s="37"/>
      <c r="D226" s="228" t="s">
        <v>157</v>
      </c>
      <c r="E226" s="37"/>
      <c r="F226" s="229" t="s">
        <v>2021</v>
      </c>
      <c r="G226" s="37"/>
      <c r="H226" s="37"/>
      <c r="I226" s="230"/>
      <c r="J226" s="37"/>
      <c r="K226" s="37"/>
      <c r="L226" s="41"/>
      <c r="M226" s="231"/>
      <c r="N226" s="232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157</v>
      </c>
      <c r="AU226" s="14" t="s">
        <v>89</v>
      </c>
    </row>
    <row r="227" s="2" customFormat="1" ht="16.5" customHeight="1">
      <c r="A227" s="35"/>
      <c r="B227" s="36"/>
      <c r="C227" s="240" t="s">
        <v>281</v>
      </c>
      <c r="D227" s="240" t="s">
        <v>525</v>
      </c>
      <c r="E227" s="241" t="s">
        <v>2022</v>
      </c>
      <c r="F227" s="242" t="s">
        <v>2023</v>
      </c>
      <c r="G227" s="243" t="s">
        <v>1501</v>
      </c>
      <c r="H227" s="244">
        <v>1</v>
      </c>
      <c r="I227" s="245"/>
      <c r="J227" s="246">
        <f>ROUND(I227*H227,2)</f>
        <v>0</v>
      </c>
      <c r="K227" s="242" t="s">
        <v>1</v>
      </c>
      <c r="L227" s="247"/>
      <c r="M227" s="248" t="s">
        <v>1</v>
      </c>
      <c r="N227" s="249" t="s">
        <v>44</v>
      </c>
      <c r="O227" s="88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6" t="s">
        <v>178</v>
      </c>
      <c r="AT227" s="226" t="s">
        <v>525</v>
      </c>
      <c r="AU227" s="226" t="s">
        <v>89</v>
      </c>
      <c r="AY227" s="14" t="s">
        <v>149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4" t="s">
        <v>87</v>
      </c>
      <c r="BK227" s="227">
        <f>ROUND(I227*H227,2)</f>
        <v>0</v>
      </c>
      <c r="BL227" s="14" t="s">
        <v>156</v>
      </c>
      <c r="BM227" s="226" t="s">
        <v>503</v>
      </c>
    </row>
    <row r="228" s="2" customFormat="1">
      <c r="A228" s="35"/>
      <c r="B228" s="36"/>
      <c r="C228" s="37"/>
      <c r="D228" s="228" t="s">
        <v>157</v>
      </c>
      <c r="E228" s="37"/>
      <c r="F228" s="229" t="s">
        <v>2023</v>
      </c>
      <c r="G228" s="37"/>
      <c r="H228" s="37"/>
      <c r="I228" s="230"/>
      <c r="J228" s="37"/>
      <c r="K228" s="37"/>
      <c r="L228" s="41"/>
      <c r="M228" s="231"/>
      <c r="N228" s="232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157</v>
      </c>
      <c r="AU228" s="14" t="s">
        <v>89</v>
      </c>
    </row>
    <row r="229" s="2" customFormat="1" ht="16.5" customHeight="1">
      <c r="A229" s="35"/>
      <c r="B229" s="36"/>
      <c r="C229" s="240" t="s">
        <v>506</v>
      </c>
      <c r="D229" s="240" t="s">
        <v>525</v>
      </c>
      <c r="E229" s="241" t="s">
        <v>2024</v>
      </c>
      <c r="F229" s="242" t="s">
        <v>2025</v>
      </c>
      <c r="G229" s="243" t="s">
        <v>1501</v>
      </c>
      <c r="H229" s="244">
        <v>2</v>
      </c>
      <c r="I229" s="245"/>
      <c r="J229" s="246">
        <f>ROUND(I229*H229,2)</f>
        <v>0</v>
      </c>
      <c r="K229" s="242" t="s">
        <v>1</v>
      </c>
      <c r="L229" s="247"/>
      <c r="M229" s="248" t="s">
        <v>1</v>
      </c>
      <c r="N229" s="249" t="s">
        <v>44</v>
      </c>
      <c r="O229" s="88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6" t="s">
        <v>178</v>
      </c>
      <c r="AT229" s="226" t="s">
        <v>525</v>
      </c>
      <c r="AU229" s="226" t="s">
        <v>89</v>
      </c>
      <c r="AY229" s="14" t="s">
        <v>149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4" t="s">
        <v>87</v>
      </c>
      <c r="BK229" s="227">
        <f>ROUND(I229*H229,2)</f>
        <v>0</v>
      </c>
      <c r="BL229" s="14" t="s">
        <v>156</v>
      </c>
      <c r="BM229" s="226" t="s">
        <v>509</v>
      </c>
    </row>
    <row r="230" s="2" customFormat="1">
      <c r="A230" s="35"/>
      <c r="B230" s="36"/>
      <c r="C230" s="37"/>
      <c r="D230" s="228" t="s">
        <v>157</v>
      </c>
      <c r="E230" s="37"/>
      <c r="F230" s="229" t="s">
        <v>2025</v>
      </c>
      <c r="G230" s="37"/>
      <c r="H230" s="37"/>
      <c r="I230" s="230"/>
      <c r="J230" s="37"/>
      <c r="K230" s="37"/>
      <c r="L230" s="41"/>
      <c r="M230" s="231"/>
      <c r="N230" s="232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157</v>
      </c>
      <c r="AU230" s="14" t="s">
        <v>89</v>
      </c>
    </row>
    <row r="231" s="2" customFormat="1" ht="16.5" customHeight="1">
      <c r="A231" s="35"/>
      <c r="B231" s="36"/>
      <c r="C231" s="240" t="s">
        <v>285</v>
      </c>
      <c r="D231" s="240" t="s">
        <v>525</v>
      </c>
      <c r="E231" s="241" t="s">
        <v>2026</v>
      </c>
      <c r="F231" s="242" t="s">
        <v>2027</v>
      </c>
      <c r="G231" s="243" t="s">
        <v>1501</v>
      </c>
      <c r="H231" s="244">
        <v>1</v>
      </c>
      <c r="I231" s="245"/>
      <c r="J231" s="246">
        <f>ROUND(I231*H231,2)</f>
        <v>0</v>
      </c>
      <c r="K231" s="242" t="s">
        <v>1</v>
      </c>
      <c r="L231" s="247"/>
      <c r="M231" s="248" t="s">
        <v>1</v>
      </c>
      <c r="N231" s="249" t="s">
        <v>44</v>
      </c>
      <c r="O231" s="88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6" t="s">
        <v>178</v>
      </c>
      <c r="AT231" s="226" t="s">
        <v>525</v>
      </c>
      <c r="AU231" s="226" t="s">
        <v>89</v>
      </c>
      <c r="AY231" s="14" t="s">
        <v>149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4" t="s">
        <v>87</v>
      </c>
      <c r="BK231" s="227">
        <f>ROUND(I231*H231,2)</f>
        <v>0</v>
      </c>
      <c r="BL231" s="14" t="s">
        <v>156</v>
      </c>
      <c r="BM231" s="226" t="s">
        <v>514</v>
      </c>
    </row>
    <row r="232" s="2" customFormat="1">
      <c r="A232" s="35"/>
      <c r="B232" s="36"/>
      <c r="C232" s="37"/>
      <c r="D232" s="228" t="s">
        <v>157</v>
      </c>
      <c r="E232" s="37"/>
      <c r="F232" s="229" t="s">
        <v>2027</v>
      </c>
      <c r="G232" s="37"/>
      <c r="H232" s="37"/>
      <c r="I232" s="230"/>
      <c r="J232" s="37"/>
      <c r="K232" s="37"/>
      <c r="L232" s="41"/>
      <c r="M232" s="231"/>
      <c r="N232" s="232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157</v>
      </c>
      <c r="AU232" s="14" t="s">
        <v>89</v>
      </c>
    </row>
    <row r="233" s="2" customFormat="1" ht="16.5" customHeight="1">
      <c r="A233" s="35"/>
      <c r="B233" s="36"/>
      <c r="C233" s="240" t="s">
        <v>517</v>
      </c>
      <c r="D233" s="240" t="s">
        <v>525</v>
      </c>
      <c r="E233" s="241" t="s">
        <v>2028</v>
      </c>
      <c r="F233" s="242" t="s">
        <v>2029</v>
      </c>
      <c r="G233" s="243" t="s">
        <v>1501</v>
      </c>
      <c r="H233" s="244">
        <v>1</v>
      </c>
      <c r="I233" s="245"/>
      <c r="J233" s="246">
        <f>ROUND(I233*H233,2)</f>
        <v>0</v>
      </c>
      <c r="K233" s="242" t="s">
        <v>1</v>
      </c>
      <c r="L233" s="247"/>
      <c r="M233" s="248" t="s">
        <v>1</v>
      </c>
      <c r="N233" s="249" t="s">
        <v>44</v>
      </c>
      <c r="O233" s="88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6" t="s">
        <v>178</v>
      </c>
      <c r="AT233" s="226" t="s">
        <v>525</v>
      </c>
      <c r="AU233" s="226" t="s">
        <v>89</v>
      </c>
      <c r="AY233" s="14" t="s">
        <v>149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4" t="s">
        <v>87</v>
      </c>
      <c r="BK233" s="227">
        <f>ROUND(I233*H233,2)</f>
        <v>0</v>
      </c>
      <c r="BL233" s="14" t="s">
        <v>156</v>
      </c>
      <c r="BM233" s="226" t="s">
        <v>518</v>
      </c>
    </row>
    <row r="234" s="2" customFormat="1">
      <c r="A234" s="35"/>
      <c r="B234" s="36"/>
      <c r="C234" s="37"/>
      <c r="D234" s="228" t="s">
        <v>157</v>
      </c>
      <c r="E234" s="37"/>
      <c r="F234" s="229" t="s">
        <v>2029</v>
      </c>
      <c r="G234" s="37"/>
      <c r="H234" s="37"/>
      <c r="I234" s="230"/>
      <c r="J234" s="37"/>
      <c r="K234" s="37"/>
      <c r="L234" s="41"/>
      <c r="M234" s="231"/>
      <c r="N234" s="232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157</v>
      </c>
      <c r="AU234" s="14" t="s">
        <v>89</v>
      </c>
    </row>
    <row r="235" s="2" customFormat="1" ht="16.5" customHeight="1">
      <c r="A235" s="35"/>
      <c r="B235" s="36"/>
      <c r="C235" s="240" t="s">
        <v>291</v>
      </c>
      <c r="D235" s="240" t="s">
        <v>525</v>
      </c>
      <c r="E235" s="241" t="s">
        <v>2030</v>
      </c>
      <c r="F235" s="242" t="s">
        <v>2031</v>
      </c>
      <c r="G235" s="243" t="s">
        <v>1501</v>
      </c>
      <c r="H235" s="244">
        <v>1</v>
      </c>
      <c r="I235" s="245"/>
      <c r="J235" s="246">
        <f>ROUND(I235*H235,2)</f>
        <v>0</v>
      </c>
      <c r="K235" s="242" t="s">
        <v>1</v>
      </c>
      <c r="L235" s="247"/>
      <c r="M235" s="248" t="s">
        <v>1</v>
      </c>
      <c r="N235" s="249" t="s">
        <v>44</v>
      </c>
      <c r="O235" s="88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6" t="s">
        <v>178</v>
      </c>
      <c r="AT235" s="226" t="s">
        <v>525</v>
      </c>
      <c r="AU235" s="226" t="s">
        <v>89</v>
      </c>
      <c r="AY235" s="14" t="s">
        <v>149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4" t="s">
        <v>87</v>
      </c>
      <c r="BK235" s="227">
        <f>ROUND(I235*H235,2)</f>
        <v>0</v>
      </c>
      <c r="BL235" s="14" t="s">
        <v>156</v>
      </c>
      <c r="BM235" s="226" t="s">
        <v>521</v>
      </c>
    </row>
    <row r="236" s="2" customFormat="1">
      <c r="A236" s="35"/>
      <c r="B236" s="36"/>
      <c r="C236" s="37"/>
      <c r="D236" s="228" t="s">
        <v>157</v>
      </c>
      <c r="E236" s="37"/>
      <c r="F236" s="229" t="s">
        <v>2031</v>
      </c>
      <c r="G236" s="37"/>
      <c r="H236" s="37"/>
      <c r="I236" s="230"/>
      <c r="J236" s="37"/>
      <c r="K236" s="37"/>
      <c r="L236" s="41"/>
      <c r="M236" s="231"/>
      <c r="N236" s="232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157</v>
      </c>
      <c r="AU236" s="14" t="s">
        <v>89</v>
      </c>
    </row>
    <row r="237" s="12" customFormat="1" ht="22.8" customHeight="1">
      <c r="A237" s="12"/>
      <c r="B237" s="199"/>
      <c r="C237" s="200"/>
      <c r="D237" s="201" t="s">
        <v>78</v>
      </c>
      <c r="E237" s="213" t="s">
        <v>2032</v>
      </c>
      <c r="F237" s="213" t="s">
        <v>2033</v>
      </c>
      <c r="G237" s="200"/>
      <c r="H237" s="200"/>
      <c r="I237" s="203"/>
      <c r="J237" s="214">
        <f>BK237</f>
        <v>0</v>
      </c>
      <c r="K237" s="200"/>
      <c r="L237" s="205"/>
      <c r="M237" s="206"/>
      <c r="N237" s="207"/>
      <c r="O237" s="207"/>
      <c r="P237" s="208">
        <f>SUM(P238:P251)</f>
        <v>0</v>
      </c>
      <c r="Q237" s="207"/>
      <c r="R237" s="208">
        <f>SUM(R238:R251)</f>
        <v>0</v>
      </c>
      <c r="S237" s="207"/>
      <c r="T237" s="209">
        <f>SUM(T238:T251)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0" t="s">
        <v>87</v>
      </c>
      <c r="AT237" s="211" t="s">
        <v>78</v>
      </c>
      <c r="AU237" s="211" t="s">
        <v>87</v>
      </c>
      <c r="AY237" s="210" t="s">
        <v>149</v>
      </c>
      <c r="BK237" s="212">
        <f>SUM(BK238:BK251)</f>
        <v>0</v>
      </c>
    </row>
    <row r="238" s="2" customFormat="1" ht="16.5" customHeight="1">
      <c r="A238" s="35"/>
      <c r="B238" s="36"/>
      <c r="C238" s="240" t="s">
        <v>524</v>
      </c>
      <c r="D238" s="240" t="s">
        <v>525</v>
      </c>
      <c r="E238" s="241" t="s">
        <v>2034</v>
      </c>
      <c r="F238" s="242" t="s">
        <v>2035</v>
      </c>
      <c r="G238" s="243" t="s">
        <v>1501</v>
      </c>
      <c r="H238" s="244">
        <v>3</v>
      </c>
      <c r="I238" s="245"/>
      <c r="J238" s="246">
        <f>ROUND(I238*H238,2)</f>
        <v>0</v>
      </c>
      <c r="K238" s="242" t="s">
        <v>1</v>
      </c>
      <c r="L238" s="247"/>
      <c r="M238" s="248" t="s">
        <v>1</v>
      </c>
      <c r="N238" s="249" t="s">
        <v>44</v>
      </c>
      <c r="O238" s="88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6" t="s">
        <v>178</v>
      </c>
      <c r="AT238" s="226" t="s">
        <v>525</v>
      </c>
      <c r="AU238" s="226" t="s">
        <v>89</v>
      </c>
      <c r="AY238" s="14" t="s">
        <v>149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4" t="s">
        <v>87</v>
      </c>
      <c r="BK238" s="227">
        <f>ROUND(I238*H238,2)</f>
        <v>0</v>
      </c>
      <c r="BL238" s="14" t="s">
        <v>156</v>
      </c>
      <c r="BM238" s="226" t="s">
        <v>529</v>
      </c>
    </row>
    <row r="239" s="2" customFormat="1">
      <c r="A239" s="35"/>
      <c r="B239" s="36"/>
      <c r="C239" s="37"/>
      <c r="D239" s="228" t="s">
        <v>157</v>
      </c>
      <c r="E239" s="37"/>
      <c r="F239" s="229" t="s">
        <v>2035</v>
      </c>
      <c r="G239" s="37"/>
      <c r="H239" s="37"/>
      <c r="I239" s="230"/>
      <c r="J239" s="37"/>
      <c r="K239" s="37"/>
      <c r="L239" s="41"/>
      <c r="M239" s="231"/>
      <c r="N239" s="232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157</v>
      </c>
      <c r="AU239" s="14" t="s">
        <v>89</v>
      </c>
    </row>
    <row r="240" s="2" customFormat="1" ht="16.5" customHeight="1">
      <c r="A240" s="35"/>
      <c r="B240" s="36"/>
      <c r="C240" s="240" t="s">
        <v>299</v>
      </c>
      <c r="D240" s="240" t="s">
        <v>525</v>
      </c>
      <c r="E240" s="241" t="s">
        <v>2036</v>
      </c>
      <c r="F240" s="242" t="s">
        <v>2037</v>
      </c>
      <c r="G240" s="243" t="s">
        <v>1501</v>
      </c>
      <c r="H240" s="244">
        <v>3</v>
      </c>
      <c r="I240" s="245"/>
      <c r="J240" s="246">
        <f>ROUND(I240*H240,2)</f>
        <v>0</v>
      </c>
      <c r="K240" s="242" t="s">
        <v>1</v>
      </c>
      <c r="L240" s="247"/>
      <c r="M240" s="248" t="s">
        <v>1</v>
      </c>
      <c r="N240" s="249" t="s">
        <v>44</v>
      </c>
      <c r="O240" s="88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6" t="s">
        <v>178</v>
      </c>
      <c r="AT240" s="226" t="s">
        <v>525</v>
      </c>
      <c r="AU240" s="226" t="s">
        <v>89</v>
      </c>
      <c r="AY240" s="14" t="s">
        <v>149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4" t="s">
        <v>87</v>
      </c>
      <c r="BK240" s="227">
        <f>ROUND(I240*H240,2)</f>
        <v>0</v>
      </c>
      <c r="BL240" s="14" t="s">
        <v>156</v>
      </c>
      <c r="BM240" s="226" t="s">
        <v>532</v>
      </c>
    </row>
    <row r="241" s="2" customFormat="1">
      <c r="A241" s="35"/>
      <c r="B241" s="36"/>
      <c r="C241" s="37"/>
      <c r="D241" s="228" t="s">
        <v>157</v>
      </c>
      <c r="E241" s="37"/>
      <c r="F241" s="229" t="s">
        <v>2037</v>
      </c>
      <c r="G241" s="37"/>
      <c r="H241" s="37"/>
      <c r="I241" s="230"/>
      <c r="J241" s="37"/>
      <c r="K241" s="37"/>
      <c r="L241" s="41"/>
      <c r="M241" s="231"/>
      <c r="N241" s="232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157</v>
      </c>
      <c r="AU241" s="14" t="s">
        <v>89</v>
      </c>
    </row>
    <row r="242" s="2" customFormat="1" ht="16.5" customHeight="1">
      <c r="A242" s="35"/>
      <c r="B242" s="36"/>
      <c r="C242" s="240" t="s">
        <v>535</v>
      </c>
      <c r="D242" s="240" t="s">
        <v>525</v>
      </c>
      <c r="E242" s="241" t="s">
        <v>2038</v>
      </c>
      <c r="F242" s="242" t="s">
        <v>2039</v>
      </c>
      <c r="G242" s="243" t="s">
        <v>1501</v>
      </c>
      <c r="H242" s="244">
        <v>1</v>
      </c>
      <c r="I242" s="245"/>
      <c r="J242" s="246">
        <f>ROUND(I242*H242,2)</f>
        <v>0</v>
      </c>
      <c r="K242" s="242" t="s">
        <v>1</v>
      </c>
      <c r="L242" s="247"/>
      <c r="M242" s="248" t="s">
        <v>1</v>
      </c>
      <c r="N242" s="249" t="s">
        <v>44</v>
      </c>
      <c r="O242" s="88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6" t="s">
        <v>178</v>
      </c>
      <c r="AT242" s="226" t="s">
        <v>525</v>
      </c>
      <c r="AU242" s="226" t="s">
        <v>89</v>
      </c>
      <c r="AY242" s="14" t="s">
        <v>149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4" t="s">
        <v>87</v>
      </c>
      <c r="BK242" s="227">
        <f>ROUND(I242*H242,2)</f>
        <v>0</v>
      </c>
      <c r="BL242" s="14" t="s">
        <v>156</v>
      </c>
      <c r="BM242" s="226" t="s">
        <v>538</v>
      </c>
    </row>
    <row r="243" s="2" customFormat="1">
      <c r="A243" s="35"/>
      <c r="B243" s="36"/>
      <c r="C243" s="37"/>
      <c r="D243" s="228" t="s">
        <v>157</v>
      </c>
      <c r="E243" s="37"/>
      <c r="F243" s="229" t="s">
        <v>2039</v>
      </c>
      <c r="G243" s="37"/>
      <c r="H243" s="37"/>
      <c r="I243" s="230"/>
      <c r="J243" s="37"/>
      <c r="K243" s="37"/>
      <c r="L243" s="41"/>
      <c r="M243" s="231"/>
      <c r="N243" s="232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157</v>
      </c>
      <c r="AU243" s="14" t="s">
        <v>89</v>
      </c>
    </row>
    <row r="244" s="2" customFormat="1" ht="16.5" customHeight="1">
      <c r="A244" s="35"/>
      <c r="B244" s="36"/>
      <c r="C244" s="240" t="s">
        <v>305</v>
      </c>
      <c r="D244" s="240" t="s">
        <v>525</v>
      </c>
      <c r="E244" s="241" t="s">
        <v>2040</v>
      </c>
      <c r="F244" s="242" t="s">
        <v>2041</v>
      </c>
      <c r="G244" s="243" t="s">
        <v>1501</v>
      </c>
      <c r="H244" s="244">
        <v>3</v>
      </c>
      <c r="I244" s="245"/>
      <c r="J244" s="246">
        <f>ROUND(I244*H244,2)</f>
        <v>0</v>
      </c>
      <c r="K244" s="242" t="s">
        <v>1</v>
      </c>
      <c r="L244" s="247"/>
      <c r="M244" s="248" t="s">
        <v>1</v>
      </c>
      <c r="N244" s="249" t="s">
        <v>44</v>
      </c>
      <c r="O244" s="88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6" t="s">
        <v>178</v>
      </c>
      <c r="AT244" s="226" t="s">
        <v>525</v>
      </c>
      <c r="AU244" s="226" t="s">
        <v>89</v>
      </c>
      <c r="AY244" s="14" t="s">
        <v>149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4" t="s">
        <v>87</v>
      </c>
      <c r="BK244" s="227">
        <f>ROUND(I244*H244,2)</f>
        <v>0</v>
      </c>
      <c r="BL244" s="14" t="s">
        <v>156</v>
      </c>
      <c r="BM244" s="226" t="s">
        <v>542</v>
      </c>
    </row>
    <row r="245" s="2" customFormat="1">
      <c r="A245" s="35"/>
      <c r="B245" s="36"/>
      <c r="C245" s="37"/>
      <c r="D245" s="228" t="s">
        <v>157</v>
      </c>
      <c r="E245" s="37"/>
      <c r="F245" s="229" t="s">
        <v>2041</v>
      </c>
      <c r="G245" s="37"/>
      <c r="H245" s="37"/>
      <c r="I245" s="230"/>
      <c r="J245" s="37"/>
      <c r="K245" s="37"/>
      <c r="L245" s="41"/>
      <c r="M245" s="231"/>
      <c r="N245" s="232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157</v>
      </c>
      <c r="AU245" s="14" t="s">
        <v>89</v>
      </c>
    </row>
    <row r="246" s="2" customFormat="1" ht="16.5" customHeight="1">
      <c r="A246" s="35"/>
      <c r="B246" s="36"/>
      <c r="C246" s="240" t="s">
        <v>546</v>
      </c>
      <c r="D246" s="240" t="s">
        <v>525</v>
      </c>
      <c r="E246" s="241" t="s">
        <v>2042</v>
      </c>
      <c r="F246" s="242" t="s">
        <v>2043</v>
      </c>
      <c r="G246" s="243" t="s">
        <v>1501</v>
      </c>
      <c r="H246" s="244">
        <v>4</v>
      </c>
      <c r="I246" s="245"/>
      <c r="J246" s="246">
        <f>ROUND(I246*H246,2)</f>
        <v>0</v>
      </c>
      <c r="K246" s="242" t="s">
        <v>1</v>
      </c>
      <c r="L246" s="247"/>
      <c r="M246" s="248" t="s">
        <v>1</v>
      </c>
      <c r="N246" s="249" t="s">
        <v>44</v>
      </c>
      <c r="O246" s="88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6" t="s">
        <v>178</v>
      </c>
      <c r="AT246" s="226" t="s">
        <v>525</v>
      </c>
      <c r="AU246" s="226" t="s">
        <v>89</v>
      </c>
      <c r="AY246" s="14" t="s">
        <v>149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4" t="s">
        <v>87</v>
      </c>
      <c r="BK246" s="227">
        <f>ROUND(I246*H246,2)</f>
        <v>0</v>
      </c>
      <c r="BL246" s="14" t="s">
        <v>156</v>
      </c>
      <c r="BM246" s="226" t="s">
        <v>549</v>
      </c>
    </row>
    <row r="247" s="2" customFormat="1">
      <c r="A247" s="35"/>
      <c r="B247" s="36"/>
      <c r="C247" s="37"/>
      <c r="D247" s="228" t="s">
        <v>157</v>
      </c>
      <c r="E247" s="37"/>
      <c r="F247" s="229" t="s">
        <v>2043</v>
      </c>
      <c r="G247" s="37"/>
      <c r="H247" s="37"/>
      <c r="I247" s="230"/>
      <c r="J247" s="37"/>
      <c r="K247" s="37"/>
      <c r="L247" s="41"/>
      <c r="M247" s="231"/>
      <c r="N247" s="232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157</v>
      </c>
      <c r="AU247" s="14" t="s">
        <v>89</v>
      </c>
    </row>
    <row r="248" s="2" customFormat="1" ht="16.5" customHeight="1">
      <c r="A248" s="35"/>
      <c r="B248" s="36"/>
      <c r="C248" s="240" t="s">
        <v>311</v>
      </c>
      <c r="D248" s="240" t="s">
        <v>525</v>
      </c>
      <c r="E248" s="241" t="s">
        <v>2044</v>
      </c>
      <c r="F248" s="242" t="s">
        <v>2045</v>
      </c>
      <c r="G248" s="243" t="s">
        <v>1501</v>
      </c>
      <c r="H248" s="244">
        <v>40</v>
      </c>
      <c r="I248" s="245"/>
      <c r="J248" s="246">
        <f>ROUND(I248*H248,2)</f>
        <v>0</v>
      </c>
      <c r="K248" s="242" t="s">
        <v>1</v>
      </c>
      <c r="L248" s="247"/>
      <c r="M248" s="248" t="s">
        <v>1</v>
      </c>
      <c r="N248" s="249" t="s">
        <v>44</v>
      </c>
      <c r="O248" s="88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6" t="s">
        <v>178</v>
      </c>
      <c r="AT248" s="226" t="s">
        <v>525</v>
      </c>
      <c r="AU248" s="226" t="s">
        <v>89</v>
      </c>
      <c r="AY248" s="14" t="s">
        <v>149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4" t="s">
        <v>87</v>
      </c>
      <c r="BK248" s="227">
        <f>ROUND(I248*H248,2)</f>
        <v>0</v>
      </c>
      <c r="BL248" s="14" t="s">
        <v>156</v>
      </c>
      <c r="BM248" s="226" t="s">
        <v>552</v>
      </c>
    </row>
    <row r="249" s="2" customFormat="1">
      <c r="A249" s="35"/>
      <c r="B249" s="36"/>
      <c r="C249" s="37"/>
      <c r="D249" s="228" t="s">
        <v>157</v>
      </c>
      <c r="E249" s="37"/>
      <c r="F249" s="229" t="s">
        <v>2045</v>
      </c>
      <c r="G249" s="37"/>
      <c r="H249" s="37"/>
      <c r="I249" s="230"/>
      <c r="J249" s="37"/>
      <c r="K249" s="37"/>
      <c r="L249" s="41"/>
      <c r="M249" s="231"/>
      <c r="N249" s="232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157</v>
      </c>
      <c r="AU249" s="14" t="s">
        <v>89</v>
      </c>
    </row>
    <row r="250" s="2" customFormat="1" ht="16.5" customHeight="1">
      <c r="A250" s="35"/>
      <c r="B250" s="36"/>
      <c r="C250" s="240" t="s">
        <v>555</v>
      </c>
      <c r="D250" s="240" t="s">
        <v>525</v>
      </c>
      <c r="E250" s="241" t="s">
        <v>2046</v>
      </c>
      <c r="F250" s="242" t="s">
        <v>2047</v>
      </c>
      <c r="G250" s="243" t="s">
        <v>1501</v>
      </c>
      <c r="H250" s="244">
        <v>10</v>
      </c>
      <c r="I250" s="245"/>
      <c r="J250" s="246">
        <f>ROUND(I250*H250,2)</f>
        <v>0</v>
      </c>
      <c r="K250" s="242" t="s">
        <v>1</v>
      </c>
      <c r="L250" s="247"/>
      <c r="M250" s="248" t="s">
        <v>1</v>
      </c>
      <c r="N250" s="249" t="s">
        <v>44</v>
      </c>
      <c r="O250" s="88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6" t="s">
        <v>178</v>
      </c>
      <c r="AT250" s="226" t="s">
        <v>525</v>
      </c>
      <c r="AU250" s="226" t="s">
        <v>89</v>
      </c>
      <c r="AY250" s="14" t="s">
        <v>149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4" t="s">
        <v>87</v>
      </c>
      <c r="BK250" s="227">
        <f>ROUND(I250*H250,2)</f>
        <v>0</v>
      </c>
      <c r="BL250" s="14" t="s">
        <v>156</v>
      </c>
      <c r="BM250" s="226" t="s">
        <v>558</v>
      </c>
    </row>
    <row r="251" s="2" customFormat="1">
      <c r="A251" s="35"/>
      <c r="B251" s="36"/>
      <c r="C251" s="37"/>
      <c r="D251" s="228" t="s">
        <v>157</v>
      </c>
      <c r="E251" s="37"/>
      <c r="F251" s="229" t="s">
        <v>2047</v>
      </c>
      <c r="G251" s="37"/>
      <c r="H251" s="37"/>
      <c r="I251" s="230"/>
      <c r="J251" s="37"/>
      <c r="K251" s="37"/>
      <c r="L251" s="41"/>
      <c r="M251" s="231"/>
      <c r="N251" s="232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157</v>
      </c>
      <c r="AU251" s="14" t="s">
        <v>89</v>
      </c>
    </row>
    <row r="252" s="12" customFormat="1" ht="22.8" customHeight="1">
      <c r="A252" s="12"/>
      <c r="B252" s="199"/>
      <c r="C252" s="200"/>
      <c r="D252" s="201" t="s">
        <v>78</v>
      </c>
      <c r="E252" s="213" t="s">
        <v>2048</v>
      </c>
      <c r="F252" s="213" t="s">
        <v>2049</v>
      </c>
      <c r="G252" s="200"/>
      <c r="H252" s="200"/>
      <c r="I252" s="203"/>
      <c r="J252" s="214">
        <f>BK252</f>
        <v>0</v>
      </c>
      <c r="K252" s="200"/>
      <c r="L252" s="205"/>
      <c r="M252" s="206"/>
      <c r="N252" s="207"/>
      <c r="O252" s="207"/>
      <c r="P252" s="208">
        <f>SUM(P253:P258)</f>
        <v>0</v>
      </c>
      <c r="Q252" s="207"/>
      <c r="R252" s="208">
        <f>SUM(R253:R258)</f>
        <v>0</v>
      </c>
      <c r="S252" s="207"/>
      <c r="T252" s="209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0" t="s">
        <v>87</v>
      </c>
      <c r="AT252" s="211" t="s">
        <v>78</v>
      </c>
      <c r="AU252" s="211" t="s">
        <v>87</v>
      </c>
      <c r="AY252" s="210" t="s">
        <v>149</v>
      </c>
      <c r="BK252" s="212">
        <f>SUM(BK253:BK258)</f>
        <v>0</v>
      </c>
    </row>
    <row r="253" s="2" customFormat="1" ht="16.5" customHeight="1">
      <c r="A253" s="35"/>
      <c r="B253" s="36"/>
      <c r="C253" s="240" t="s">
        <v>318</v>
      </c>
      <c r="D253" s="240" t="s">
        <v>525</v>
      </c>
      <c r="E253" s="241" t="s">
        <v>2050</v>
      </c>
      <c r="F253" s="242" t="s">
        <v>2051</v>
      </c>
      <c r="G253" s="243" t="s">
        <v>1501</v>
      </c>
      <c r="H253" s="244">
        <v>1</v>
      </c>
      <c r="I253" s="245"/>
      <c r="J253" s="246">
        <f>ROUND(I253*H253,2)</f>
        <v>0</v>
      </c>
      <c r="K253" s="242" t="s">
        <v>1</v>
      </c>
      <c r="L253" s="247"/>
      <c r="M253" s="248" t="s">
        <v>1</v>
      </c>
      <c r="N253" s="249" t="s">
        <v>44</v>
      </c>
      <c r="O253" s="88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6" t="s">
        <v>178</v>
      </c>
      <c r="AT253" s="226" t="s">
        <v>525</v>
      </c>
      <c r="AU253" s="226" t="s">
        <v>89</v>
      </c>
      <c r="AY253" s="14" t="s">
        <v>149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4" t="s">
        <v>87</v>
      </c>
      <c r="BK253" s="227">
        <f>ROUND(I253*H253,2)</f>
        <v>0</v>
      </c>
      <c r="BL253" s="14" t="s">
        <v>156</v>
      </c>
      <c r="BM253" s="226" t="s">
        <v>561</v>
      </c>
    </row>
    <row r="254" s="2" customFormat="1">
      <c r="A254" s="35"/>
      <c r="B254" s="36"/>
      <c r="C254" s="37"/>
      <c r="D254" s="228" t="s">
        <v>157</v>
      </c>
      <c r="E254" s="37"/>
      <c r="F254" s="229" t="s">
        <v>2051</v>
      </c>
      <c r="G254" s="37"/>
      <c r="H254" s="37"/>
      <c r="I254" s="230"/>
      <c r="J254" s="37"/>
      <c r="K254" s="37"/>
      <c r="L254" s="41"/>
      <c r="M254" s="231"/>
      <c r="N254" s="232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157</v>
      </c>
      <c r="AU254" s="14" t="s">
        <v>89</v>
      </c>
    </row>
    <row r="255" s="2" customFormat="1" ht="16.5" customHeight="1">
      <c r="A255" s="35"/>
      <c r="B255" s="36"/>
      <c r="C255" s="240" t="s">
        <v>564</v>
      </c>
      <c r="D255" s="240" t="s">
        <v>525</v>
      </c>
      <c r="E255" s="241" t="s">
        <v>2052</v>
      </c>
      <c r="F255" s="242" t="s">
        <v>2053</v>
      </c>
      <c r="G255" s="243" t="s">
        <v>1501</v>
      </c>
      <c r="H255" s="244">
        <v>1</v>
      </c>
      <c r="I255" s="245"/>
      <c r="J255" s="246">
        <f>ROUND(I255*H255,2)</f>
        <v>0</v>
      </c>
      <c r="K255" s="242" t="s">
        <v>1</v>
      </c>
      <c r="L255" s="247"/>
      <c r="M255" s="248" t="s">
        <v>1</v>
      </c>
      <c r="N255" s="249" t="s">
        <v>44</v>
      </c>
      <c r="O255" s="88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6" t="s">
        <v>178</v>
      </c>
      <c r="AT255" s="226" t="s">
        <v>525</v>
      </c>
      <c r="AU255" s="226" t="s">
        <v>89</v>
      </c>
      <c r="AY255" s="14" t="s">
        <v>149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4" t="s">
        <v>87</v>
      </c>
      <c r="BK255" s="227">
        <f>ROUND(I255*H255,2)</f>
        <v>0</v>
      </c>
      <c r="BL255" s="14" t="s">
        <v>156</v>
      </c>
      <c r="BM255" s="226" t="s">
        <v>567</v>
      </c>
    </row>
    <row r="256" s="2" customFormat="1">
      <c r="A256" s="35"/>
      <c r="B256" s="36"/>
      <c r="C256" s="37"/>
      <c r="D256" s="228" t="s">
        <v>157</v>
      </c>
      <c r="E256" s="37"/>
      <c r="F256" s="229" t="s">
        <v>2053</v>
      </c>
      <c r="G256" s="37"/>
      <c r="H256" s="37"/>
      <c r="I256" s="230"/>
      <c r="J256" s="37"/>
      <c r="K256" s="37"/>
      <c r="L256" s="41"/>
      <c r="M256" s="231"/>
      <c r="N256" s="232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157</v>
      </c>
      <c r="AU256" s="14" t="s">
        <v>89</v>
      </c>
    </row>
    <row r="257" s="2" customFormat="1" ht="16.5" customHeight="1">
      <c r="A257" s="35"/>
      <c r="B257" s="36"/>
      <c r="C257" s="240" t="s">
        <v>324</v>
      </c>
      <c r="D257" s="240" t="s">
        <v>525</v>
      </c>
      <c r="E257" s="241" t="s">
        <v>2054</v>
      </c>
      <c r="F257" s="242" t="s">
        <v>2055</v>
      </c>
      <c r="G257" s="243" t="s">
        <v>1501</v>
      </c>
      <c r="H257" s="244">
        <v>1</v>
      </c>
      <c r="I257" s="245"/>
      <c r="J257" s="246">
        <f>ROUND(I257*H257,2)</f>
        <v>0</v>
      </c>
      <c r="K257" s="242" t="s">
        <v>1</v>
      </c>
      <c r="L257" s="247"/>
      <c r="M257" s="248" t="s">
        <v>1</v>
      </c>
      <c r="N257" s="249" t="s">
        <v>44</v>
      </c>
      <c r="O257" s="88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6" t="s">
        <v>178</v>
      </c>
      <c r="AT257" s="226" t="s">
        <v>525</v>
      </c>
      <c r="AU257" s="226" t="s">
        <v>89</v>
      </c>
      <c r="AY257" s="14" t="s">
        <v>149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4" t="s">
        <v>87</v>
      </c>
      <c r="BK257" s="227">
        <f>ROUND(I257*H257,2)</f>
        <v>0</v>
      </c>
      <c r="BL257" s="14" t="s">
        <v>156</v>
      </c>
      <c r="BM257" s="226" t="s">
        <v>570</v>
      </c>
    </row>
    <row r="258" s="2" customFormat="1">
      <c r="A258" s="35"/>
      <c r="B258" s="36"/>
      <c r="C258" s="37"/>
      <c r="D258" s="228" t="s">
        <v>157</v>
      </c>
      <c r="E258" s="37"/>
      <c r="F258" s="229" t="s">
        <v>2055</v>
      </c>
      <c r="G258" s="37"/>
      <c r="H258" s="37"/>
      <c r="I258" s="230"/>
      <c r="J258" s="37"/>
      <c r="K258" s="37"/>
      <c r="L258" s="41"/>
      <c r="M258" s="231"/>
      <c r="N258" s="232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157</v>
      </c>
      <c r="AU258" s="14" t="s">
        <v>89</v>
      </c>
    </row>
    <row r="259" s="12" customFormat="1" ht="22.8" customHeight="1">
      <c r="A259" s="12"/>
      <c r="B259" s="199"/>
      <c r="C259" s="200"/>
      <c r="D259" s="201" t="s">
        <v>78</v>
      </c>
      <c r="E259" s="213" t="s">
        <v>2056</v>
      </c>
      <c r="F259" s="213" t="s">
        <v>2057</v>
      </c>
      <c r="G259" s="200"/>
      <c r="H259" s="200"/>
      <c r="I259" s="203"/>
      <c r="J259" s="214">
        <f>BK259</f>
        <v>0</v>
      </c>
      <c r="K259" s="200"/>
      <c r="L259" s="205"/>
      <c r="M259" s="206"/>
      <c r="N259" s="207"/>
      <c r="O259" s="207"/>
      <c r="P259" s="208">
        <f>SUM(P260:P267)</f>
        <v>0</v>
      </c>
      <c r="Q259" s="207"/>
      <c r="R259" s="208">
        <f>SUM(R260:R267)</f>
        <v>0</v>
      </c>
      <c r="S259" s="207"/>
      <c r="T259" s="209">
        <f>SUM(T260:T267)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87</v>
      </c>
      <c r="AT259" s="211" t="s">
        <v>78</v>
      </c>
      <c r="AU259" s="211" t="s">
        <v>87</v>
      </c>
      <c r="AY259" s="210" t="s">
        <v>149</v>
      </c>
      <c r="BK259" s="212">
        <f>SUM(BK260:BK267)</f>
        <v>0</v>
      </c>
    </row>
    <row r="260" s="2" customFormat="1" ht="16.5" customHeight="1">
      <c r="A260" s="35"/>
      <c r="B260" s="36"/>
      <c r="C260" s="240" t="s">
        <v>573</v>
      </c>
      <c r="D260" s="240" t="s">
        <v>525</v>
      </c>
      <c r="E260" s="241" t="s">
        <v>2058</v>
      </c>
      <c r="F260" s="242" t="s">
        <v>2059</v>
      </c>
      <c r="G260" s="243" t="s">
        <v>1501</v>
      </c>
      <c r="H260" s="244">
        <v>1</v>
      </c>
      <c r="I260" s="245"/>
      <c r="J260" s="246">
        <f>ROUND(I260*H260,2)</f>
        <v>0</v>
      </c>
      <c r="K260" s="242" t="s">
        <v>1</v>
      </c>
      <c r="L260" s="247"/>
      <c r="M260" s="248" t="s">
        <v>1</v>
      </c>
      <c r="N260" s="249" t="s">
        <v>44</v>
      </c>
      <c r="O260" s="88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6" t="s">
        <v>178</v>
      </c>
      <c r="AT260" s="226" t="s">
        <v>525</v>
      </c>
      <c r="AU260" s="226" t="s">
        <v>89</v>
      </c>
      <c r="AY260" s="14" t="s">
        <v>149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4" t="s">
        <v>87</v>
      </c>
      <c r="BK260" s="227">
        <f>ROUND(I260*H260,2)</f>
        <v>0</v>
      </c>
      <c r="BL260" s="14" t="s">
        <v>156</v>
      </c>
      <c r="BM260" s="226" t="s">
        <v>576</v>
      </c>
    </row>
    <row r="261" s="2" customFormat="1">
      <c r="A261" s="35"/>
      <c r="B261" s="36"/>
      <c r="C261" s="37"/>
      <c r="D261" s="228" t="s">
        <v>157</v>
      </c>
      <c r="E261" s="37"/>
      <c r="F261" s="229" t="s">
        <v>2059</v>
      </c>
      <c r="G261" s="37"/>
      <c r="H261" s="37"/>
      <c r="I261" s="230"/>
      <c r="J261" s="37"/>
      <c r="K261" s="37"/>
      <c r="L261" s="41"/>
      <c r="M261" s="231"/>
      <c r="N261" s="232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157</v>
      </c>
      <c r="AU261" s="14" t="s">
        <v>89</v>
      </c>
    </row>
    <row r="262" s="2" customFormat="1" ht="16.5" customHeight="1">
      <c r="A262" s="35"/>
      <c r="B262" s="36"/>
      <c r="C262" s="240" t="s">
        <v>439</v>
      </c>
      <c r="D262" s="240" t="s">
        <v>525</v>
      </c>
      <c r="E262" s="241" t="s">
        <v>2060</v>
      </c>
      <c r="F262" s="242" t="s">
        <v>2061</v>
      </c>
      <c r="G262" s="243" t="s">
        <v>1501</v>
      </c>
      <c r="H262" s="244">
        <v>1</v>
      </c>
      <c r="I262" s="245"/>
      <c r="J262" s="246">
        <f>ROUND(I262*H262,2)</f>
        <v>0</v>
      </c>
      <c r="K262" s="242" t="s">
        <v>1</v>
      </c>
      <c r="L262" s="247"/>
      <c r="M262" s="248" t="s">
        <v>1</v>
      </c>
      <c r="N262" s="249" t="s">
        <v>44</v>
      </c>
      <c r="O262" s="88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6" t="s">
        <v>178</v>
      </c>
      <c r="AT262" s="226" t="s">
        <v>525</v>
      </c>
      <c r="AU262" s="226" t="s">
        <v>89</v>
      </c>
      <c r="AY262" s="14" t="s">
        <v>149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4" t="s">
        <v>87</v>
      </c>
      <c r="BK262" s="227">
        <f>ROUND(I262*H262,2)</f>
        <v>0</v>
      </c>
      <c r="BL262" s="14" t="s">
        <v>156</v>
      </c>
      <c r="BM262" s="226" t="s">
        <v>579</v>
      </c>
    </row>
    <row r="263" s="2" customFormat="1">
      <c r="A263" s="35"/>
      <c r="B263" s="36"/>
      <c r="C263" s="37"/>
      <c r="D263" s="228" t="s">
        <v>157</v>
      </c>
      <c r="E263" s="37"/>
      <c r="F263" s="229" t="s">
        <v>2061</v>
      </c>
      <c r="G263" s="37"/>
      <c r="H263" s="37"/>
      <c r="I263" s="230"/>
      <c r="J263" s="37"/>
      <c r="K263" s="37"/>
      <c r="L263" s="41"/>
      <c r="M263" s="231"/>
      <c r="N263" s="232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157</v>
      </c>
      <c r="AU263" s="14" t="s">
        <v>89</v>
      </c>
    </row>
    <row r="264" s="2" customFormat="1" ht="16.5" customHeight="1">
      <c r="A264" s="35"/>
      <c r="B264" s="36"/>
      <c r="C264" s="240" t="s">
        <v>582</v>
      </c>
      <c r="D264" s="240" t="s">
        <v>525</v>
      </c>
      <c r="E264" s="241" t="s">
        <v>2062</v>
      </c>
      <c r="F264" s="242" t="s">
        <v>2063</v>
      </c>
      <c r="G264" s="243" t="s">
        <v>1501</v>
      </c>
      <c r="H264" s="244">
        <v>1</v>
      </c>
      <c r="I264" s="245"/>
      <c r="J264" s="246">
        <f>ROUND(I264*H264,2)</f>
        <v>0</v>
      </c>
      <c r="K264" s="242" t="s">
        <v>1</v>
      </c>
      <c r="L264" s="247"/>
      <c r="M264" s="248" t="s">
        <v>1</v>
      </c>
      <c r="N264" s="249" t="s">
        <v>44</v>
      </c>
      <c r="O264" s="88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6" t="s">
        <v>178</v>
      </c>
      <c r="AT264" s="226" t="s">
        <v>525</v>
      </c>
      <c r="AU264" s="226" t="s">
        <v>89</v>
      </c>
      <c r="AY264" s="14" t="s">
        <v>149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4" t="s">
        <v>87</v>
      </c>
      <c r="BK264" s="227">
        <f>ROUND(I264*H264,2)</f>
        <v>0</v>
      </c>
      <c r="BL264" s="14" t="s">
        <v>156</v>
      </c>
      <c r="BM264" s="226" t="s">
        <v>585</v>
      </c>
    </row>
    <row r="265" s="2" customFormat="1">
      <c r="A265" s="35"/>
      <c r="B265" s="36"/>
      <c r="C265" s="37"/>
      <c r="D265" s="228" t="s">
        <v>157</v>
      </c>
      <c r="E265" s="37"/>
      <c r="F265" s="229" t="s">
        <v>2063</v>
      </c>
      <c r="G265" s="37"/>
      <c r="H265" s="37"/>
      <c r="I265" s="230"/>
      <c r="J265" s="37"/>
      <c r="K265" s="37"/>
      <c r="L265" s="41"/>
      <c r="M265" s="231"/>
      <c r="N265" s="232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157</v>
      </c>
      <c r="AU265" s="14" t="s">
        <v>89</v>
      </c>
    </row>
    <row r="266" s="2" customFormat="1" ht="24.15" customHeight="1">
      <c r="A266" s="35"/>
      <c r="B266" s="36"/>
      <c r="C266" s="240" t="s">
        <v>445</v>
      </c>
      <c r="D266" s="240" t="s">
        <v>525</v>
      </c>
      <c r="E266" s="241" t="s">
        <v>2064</v>
      </c>
      <c r="F266" s="242" t="s">
        <v>2065</v>
      </c>
      <c r="G266" s="243" t="s">
        <v>264</v>
      </c>
      <c r="H266" s="244">
        <v>24</v>
      </c>
      <c r="I266" s="245"/>
      <c r="J266" s="246">
        <f>ROUND(I266*H266,2)</f>
        <v>0</v>
      </c>
      <c r="K266" s="242" t="s">
        <v>1</v>
      </c>
      <c r="L266" s="247"/>
      <c r="M266" s="248" t="s">
        <v>1</v>
      </c>
      <c r="N266" s="249" t="s">
        <v>44</v>
      </c>
      <c r="O266" s="88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6" t="s">
        <v>178</v>
      </c>
      <c r="AT266" s="226" t="s">
        <v>525</v>
      </c>
      <c r="AU266" s="226" t="s">
        <v>89</v>
      </c>
      <c r="AY266" s="14" t="s">
        <v>149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4" t="s">
        <v>87</v>
      </c>
      <c r="BK266" s="227">
        <f>ROUND(I266*H266,2)</f>
        <v>0</v>
      </c>
      <c r="BL266" s="14" t="s">
        <v>156</v>
      </c>
      <c r="BM266" s="226" t="s">
        <v>586</v>
      </c>
    </row>
    <row r="267" s="2" customFormat="1">
      <c r="A267" s="35"/>
      <c r="B267" s="36"/>
      <c r="C267" s="37"/>
      <c r="D267" s="228" t="s">
        <v>157</v>
      </c>
      <c r="E267" s="37"/>
      <c r="F267" s="229" t="s">
        <v>2065</v>
      </c>
      <c r="G267" s="37"/>
      <c r="H267" s="37"/>
      <c r="I267" s="230"/>
      <c r="J267" s="37"/>
      <c r="K267" s="37"/>
      <c r="L267" s="41"/>
      <c r="M267" s="231"/>
      <c r="N267" s="232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157</v>
      </c>
      <c r="AU267" s="14" t="s">
        <v>89</v>
      </c>
    </row>
    <row r="268" s="12" customFormat="1" ht="25.92" customHeight="1">
      <c r="A268" s="12"/>
      <c r="B268" s="199"/>
      <c r="C268" s="200"/>
      <c r="D268" s="201" t="s">
        <v>78</v>
      </c>
      <c r="E268" s="202" t="s">
        <v>2066</v>
      </c>
      <c r="F268" s="202" t="s">
        <v>2067</v>
      </c>
      <c r="G268" s="200"/>
      <c r="H268" s="200"/>
      <c r="I268" s="203"/>
      <c r="J268" s="204">
        <f>BK268</f>
        <v>0</v>
      </c>
      <c r="K268" s="200"/>
      <c r="L268" s="205"/>
      <c r="M268" s="206"/>
      <c r="N268" s="207"/>
      <c r="O268" s="207"/>
      <c r="P268" s="208">
        <f>SUM(P269:P300)</f>
        <v>0</v>
      </c>
      <c r="Q268" s="207"/>
      <c r="R268" s="208">
        <f>SUM(R269:R300)</f>
        <v>0</v>
      </c>
      <c r="S268" s="207"/>
      <c r="T268" s="209">
        <f>SUM(T269:T300)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0" t="s">
        <v>87</v>
      </c>
      <c r="AT268" s="211" t="s">
        <v>78</v>
      </c>
      <c r="AU268" s="211" t="s">
        <v>79</v>
      </c>
      <c r="AY268" s="210" t="s">
        <v>149</v>
      </c>
      <c r="BK268" s="212">
        <f>SUM(BK269:BK300)</f>
        <v>0</v>
      </c>
    </row>
    <row r="269" s="2" customFormat="1" ht="16.5" customHeight="1">
      <c r="A269" s="35"/>
      <c r="B269" s="36"/>
      <c r="C269" s="240" t="s">
        <v>588</v>
      </c>
      <c r="D269" s="240" t="s">
        <v>525</v>
      </c>
      <c r="E269" s="241" t="s">
        <v>2068</v>
      </c>
      <c r="F269" s="242" t="s">
        <v>2069</v>
      </c>
      <c r="G269" s="243" t="s">
        <v>1501</v>
      </c>
      <c r="H269" s="244">
        <v>4</v>
      </c>
      <c r="I269" s="245"/>
      <c r="J269" s="246">
        <f>ROUND(I269*H269,2)</f>
        <v>0</v>
      </c>
      <c r="K269" s="242" t="s">
        <v>1</v>
      </c>
      <c r="L269" s="247"/>
      <c r="M269" s="248" t="s">
        <v>1</v>
      </c>
      <c r="N269" s="249" t="s">
        <v>44</v>
      </c>
      <c r="O269" s="88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6" t="s">
        <v>178</v>
      </c>
      <c r="AT269" s="226" t="s">
        <v>525</v>
      </c>
      <c r="AU269" s="226" t="s">
        <v>87</v>
      </c>
      <c r="AY269" s="14" t="s">
        <v>149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4" t="s">
        <v>87</v>
      </c>
      <c r="BK269" s="227">
        <f>ROUND(I269*H269,2)</f>
        <v>0</v>
      </c>
      <c r="BL269" s="14" t="s">
        <v>156</v>
      </c>
      <c r="BM269" s="226" t="s">
        <v>591</v>
      </c>
    </row>
    <row r="270" s="2" customFormat="1">
      <c r="A270" s="35"/>
      <c r="B270" s="36"/>
      <c r="C270" s="37"/>
      <c r="D270" s="228" t="s">
        <v>157</v>
      </c>
      <c r="E270" s="37"/>
      <c r="F270" s="229" t="s">
        <v>2069</v>
      </c>
      <c r="G270" s="37"/>
      <c r="H270" s="37"/>
      <c r="I270" s="230"/>
      <c r="J270" s="37"/>
      <c r="K270" s="37"/>
      <c r="L270" s="41"/>
      <c r="M270" s="231"/>
      <c r="N270" s="232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157</v>
      </c>
      <c r="AU270" s="14" t="s">
        <v>87</v>
      </c>
    </row>
    <row r="271" s="2" customFormat="1" ht="16.5" customHeight="1">
      <c r="A271" s="35"/>
      <c r="B271" s="36"/>
      <c r="C271" s="240" t="s">
        <v>450</v>
      </c>
      <c r="D271" s="240" t="s">
        <v>525</v>
      </c>
      <c r="E271" s="241" t="s">
        <v>2070</v>
      </c>
      <c r="F271" s="242" t="s">
        <v>2071</v>
      </c>
      <c r="G271" s="243" t="s">
        <v>1501</v>
      </c>
      <c r="H271" s="244">
        <v>1</v>
      </c>
      <c r="I271" s="245"/>
      <c r="J271" s="246">
        <f>ROUND(I271*H271,2)</f>
        <v>0</v>
      </c>
      <c r="K271" s="242" t="s">
        <v>1</v>
      </c>
      <c r="L271" s="247"/>
      <c r="M271" s="248" t="s">
        <v>1</v>
      </c>
      <c r="N271" s="249" t="s">
        <v>44</v>
      </c>
      <c r="O271" s="88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6" t="s">
        <v>178</v>
      </c>
      <c r="AT271" s="226" t="s">
        <v>525</v>
      </c>
      <c r="AU271" s="226" t="s">
        <v>87</v>
      </c>
      <c r="AY271" s="14" t="s">
        <v>149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4" t="s">
        <v>87</v>
      </c>
      <c r="BK271" s="227">
        <f>ROUND(I271*H271,2)</f>
        <v>0</v>
      </c>
      <c r="BL271" s="14" t="s">
        <v>156</v>
      </c>
      <c r="BM271" s="226" t="s">
        <v>594</v>
      </c>
    </row>
    <row r="272" s="2" customFormat="1">
      <c r="A272" s="35"/>
      <c r="B272" s="36"/>
      <c r="C272" s="37"/>
      <c r="D272" s="228" t="s">
        <v>157</v>
      </c>
      <c r="E272" s="37"/>
      <c r="F272" s="229" t="s">
        <v>2071</v>
      </c>
      <c r="G272" s="37"/>
      <c r="H272" s="37"/>
      <c r="I272" s="230"/>
      <c r="J272" s="37"/>
      <c r="K272" s="37"/>
      <c r="L272" s="41"/>
      <c r="M272" s="231"/>
      <c r="N272" s="232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157</v>
      </c>
      <c r="AU272" s="14" t="s">
        <v>87</v>
      </c>
    </row>
    <row r="273" s="2" customFormat="1" ht="16.5" customHeight="1">
      <c r="A273" s="35"/>
      <c r="B273" s="36"/>
      <c r="C273" s="240" t="s">
        <v>598</v>
      </c>
      <c r="D273" s="240" t="s">
        <v>525</v>
      </c>
      <c r="E273" s="241" t="s">
        <v>2072</v>
      </c>
      <c r="F273" s="242" t="s">
        <v>2073</v>
      </c>
      <c r="G273" s="243" t="s">
        <v>1501</v>
      </c>
      <c r="H273" s="244">
        <v>1</v>
      </c>
      <c r="I273" s="245"/>
      <c r="J273" s="246">
        <f>ROUND(I273*H273,2)</f>
        <v>0</v>
      </c>
      <c r="K273" s="242" t="s">
        <v>1</v>
      </c>
      <c r="L273" s="247"/>
      <c r="M273" s="248" t="s">
        <v>1</v>
      </c>
      <c r="N273" s="249" t="s">
        <v>44</v>
      </c>
      <c r="O273" s="88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6" t="s">
        <v>178</v>
      </c>
      <c r="AT273" s="226" t="s">
        <v>525</v>
      </c>
      <c r="AU273" s="226" t="s">
        <v>87</v>
      </c>
      <c r="AY273" s="14" t="s">
        <v>149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4" t="s">
        <v>87</v>
      </c>
      <c r="BK273" s="227">
        <f>ROUND(I273*H273,2)</f>
        <v>0</v>
      </c>
      <c r="BL273" s="14" t="s">
        <v>156</v>
      </c>
      <c r="BM273" s="226" t="s">
        <v>601</v>
      </c>
    </row>
    <row r="274" s="2" customFormat="1">
      <c r="A274" s="35"/>
      <c r="B274" s="36"/>
      <c r="C274" s="37"/>
      <c r="D274" s="228" t="s">
        <v>157</v>
      </c>
      <c r="E274" s="37"/>
      <c r="F274" s="229" t="s">
        <v>2073</v>
      </c>
      <c r="G274" s="37"/>
      <c r="H274" s="37"/>
      <c r="I274" s="230"/>
      <c r="J274" s="37"/>
      <c r="K274" s="37"/>
      <c r="L274" s="41"/>
      <c r="M274" s="231"/>
      <c r="N274" s="232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157</v>
      </c>
      <c r="AU274" s="14" t="s">
        <v>87</v>
      </c>
    </row>
    <row r="275" s="2" customFormat="1" ht="16.5" customHeight="1">
      <c r="A275" s="35"/>
      <c r="B275" s="36"/>
      <c r="C275" s="240" t="s">
        <v>455</v>
      </c>
      <c r="D275" s="240" t="s">
        <v>525</v>
      </c>
      <c r="E275" s="241" t="s">
        <v>2074</v>
      </c>
      <c r="F275" s="242" t="s">
        <v>2075</v>
      </c>
      <c r="G275" s="243" t="s">
        <v>1501</v>
      </c>
      <c r="H275" s="244">
        <v>1</v>
      </c>
      <c r="I275" s="245"/>
      <c r="J275" s="246">
        <f>ROUND(I275*H275,2)</f>
        <v>0</v>
      </c>
      <c r="K275" s="242" t="s">
        <v>1</v>
      </c>
      <c r="L275" s="247"/>
      <c r="M275" s="248" t="s">
        <v>1</v>
      </c>
      <c r="N275" s="249" t="s">
        <v>44</v>
      </c>
      <c r="O275" s="88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6" t="s">
        <v>178</v>
      </c>
      <c r="AT275" s="226" t="s">
        <v>525</v>
      </c>
      <c r="AU275" s="226" t="s">
        <v>87</v>
      </c>
      <c r="AY275" s="14" t="s">
        <v>149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4" t="s">
        <v>87</v>
      </c>
      <c r="BK275" s="227">
        <f>ROUND(I275*H275,2)</f>
        <v>0</v>
      </c>
      <c r="BL275" s="14" t="s">
        <v>156</v>
      </c>
      <c r="BM275" s="226" t="s">
        <v>604</v>
      </c>
    </row>
    <row r="276" s="2" customFormat="1">
      <c r="A276" s="35"/>
      <c r="B276" s="36"/>
      <c r="C276" s="37"/>
      <c r="D276" s="228" t="s">
        <v>157</v>
      </c>
      <c r="E276" s="37"/>
      <c r="F276" s="229" t="s">
        <v>2075</v>
      </c>
      <c r="G276" s="37"/>
      <c r="H276" s="37"/>
      <c r="I276" s="230"/>
      <c r="J276" s="37"/>
      <c r="K276" s="37"/>
      <c r="L276" s="41"/>
      <c r="M276" s="231"/>
      <c r="N276" s="232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157</v>
      </c>
      <c r="AU276" s="14" t="s">
        <v>87</v>
      </c>
    </row>
    <row r="277" s="2" customFormat="1" ht="16.5" customHeight="1">
      <c r="A277" s="35"/>
      <c r="B277" s="36"/>
      <c r="C277" s="240" t="s">
        <v>605</v>
      </c>
      <c r="D277" s="240" t="s">
        <v>525</v>
      </c>
      <c r="E277" s="241" t="s">
        <v>2076</v>
      </c>
      <c r="F277" s="242" t="s">
        <v>2077</v>
      </c>
      <c r="G277" s="243" t="s">
        <v>1501</v>
      </c>
      <c r="H277" s="244">
        <v>5</v>
      </c>
      <c r="I277" s="245"/>
      <c r="J277" s="246">
        <f>ROUND(I277*H277,2)</f>
        <v>0</v>
      </c>
      <c r="K277" s="242" t="s">
        <v>1</v>
      </c>
      <c r="L277" s="247"/>
      <c r="M277" s="248" t="s">
        <v>1</v>
      </c>
      <c r="N277" s="249" t="s">
        <v>44</v>
      </c>
      <c r="O277" s="88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6" t="s">
        <v>178</v>
      </c>
      <c r="AT277" s="226" t="s">
        <v>525</v>
      </c>
      <c r="AU277" s="226" t="s">
        <v>87</v>
      </c>
      <c r="AY277" s="14" t="s">
        <v>149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4" t="s">
        <v>87</v>
      </c>
      <c r="BK277" s="227">
        <f>ROUND(I277*H277,2)</f>
        <v>0</v>
      </c>
      <c r="BL277" s="14" t="s">
        <v>156</v>
      </c>
      <c r="BM277" s="226" t="s">
        <v>608</v>
      </c>
    </row>
    <row r="278" s="2" customFormat="1">
      <c r="A278" s="35"/>
      <c r="B278" s="36"/>
      <c r="C278" s="37"/>
      <c r="D278" s="228" t="s">
        <v>157</v>
      </c>
      <c r="E278" s="37"/>
      <c r="F278" s="229" t="s">
        <v>2077</v>
      </c>
      <c r="G278" s="37"/>
      <c r="H278" s="37"/>
      <c r="I278" s="230"/>
      <c r="J278" s="37"/>
      <c r="K278" s="37"/>
      <c r="L278" s="41"/>
      <c r="M278" s="231"/>
      <c r="N278" s="232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157</v>
      </c>
      <c r="AU278" s="14" t="s">
        <v>87</v>
      </c>
    </row>
    <row r="279" s="2" customFormat="1" ht="16.5" customHeight="1">
      <c r="A279" s="35"/>
      <c r="B279" s="36"/>
      <c r="C279" s="240" t="s">
        <v>460</v>
      </c>
      <c r="D279" s="240" t="s">
        <v>525</v>
      </c>
      <c r="E279" s="241" t="s">
        <v>2078</v>
      </c>
      <c r="F279" s="242" t="s">
        <v>2079</v>
      </c>
      <c r="G279" s="243" t="s">
        <v>1501</v>
      </c>
      <c r="H279" s="244">
        <v>4</v>
      </c>
      <c r="I279" s="245"/>
      <c r="J279" s="246">
        <f>ROUND(I279*H279,2)</f>
        <v>0</v>
      </c>
      <c r="K279" s="242" t="s">
        <v>1</v>
      </c>
      <c r="L279" s="247"/>
      <c r="M279" s="248" t="s">
        <v>1</v>
      </c>
      <c r="N279" s="249" t="s">
        <v>44</v>
      </c>
      <c r="O279" s="88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6" t="s">
        <v>178</v>
      </c>
      <c r="AT279" s="226" t="s">
        <v>525</v>
      </c>
      <c r="AU279" s="226" t="s">
        <v>87</v>
      </c>
      <c r="AY279" s="14" t="s">
        <v>149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4" t="s">
        <v>87</v>
      </c>
      <c r="BK279" s="227">
        <f>ROUND(I279*H279,2)</f>
        <v>0</v>
      </c>
      <c r="BL279" s="14" t="s">
        <v>156</v>
      </c>
      <c r="BM279" s="226" t="s">
        <v>611</v>
      </c>
    </row>
    <row r="280" s="2" customFormat="1">
      <c r="A280" s="35"/>
      <c r="B280" s="36"/>
      <c r="C280" s="37"/>
      <c r="D280" s="228" t="s">
        <v>157</v>
      </c>
      <c r="E280" s="37"/>
      <c r="F280" s="229" t="s">
        <v>2079</v>
      </c>
      <c r="G280" s="37"/>
      <c r="H280" s="37"/>
      <c r="I280" s="230"/>
      <c r="J280" s="37"/>
      <c r="K280" s="37"/>
      <c r="L280" s="41"/>
      <c r="M280" s="231"/>
      <c r="N280" s="232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157</v>
      </c>
      <c r="AU280" s="14" t="s">
        <v>87</v>
      </c>
    </row>
    <row r="281" s="2" customFormat="1" ht="16.5" customHeight="1">
      <c r="A281" s="35"/>
      <c r="B281" s="36"/>
      <c r="C281" s="240" t="s">
        <v>612</v>
      </c>
      <c r="D281" s="240" t="s">
        <v>525</v>
      </c>
      <c r="E281" s="241" t="s">
        <v>2080</v>
      </c>
      <c r="F281" s="242" t="s">
        <v>2081</v>
      </c>
      <c r="G281" s="243" t="s">
        <v>1501</v>
      </c>
      <c r="H281" s="244">
        <v>1</v>
      </c>
      <c r="I281" s="245"/>
      <c r="J281" s="246">
        <f>ROUND(I281*H281,2)</f>
        <v>0</v>
      </c>
      <c r="K281" s="242" t="s">
        <v>1</v>
      </c>
      <c r="L281" s="247"/>
      <c r="M281" s="248" t="s">
        <v>1</v>
      </c>
      <c r="N281" s="249" t="s">
        <v>44</v>
      </c>
      <c r="O281" s="88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6" t="s">
        <v>178</v>
      </c>
      <c r="AT281" s="226" t="s">
        <v>525</v>
      </c>
      <c r="AU281" s="226" t="s">
        <v>87</v>
      </c>
      <c r="AY281" s="14" t="s">
        <v>149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4" t="s">
        <v>87</v>
      </c>
      <c r="BK281" s="227">
        <f>ROUND(I281*H281,2)</f>
        <v>0</v>
      </c>
      <c r="BL281" s="14" t="s">
        <v>156</v>
      </c>
      <c r="BM281" s="226" t="s">
        <v>615</v>
      </c>
    </row>
    <row r="282" s="2" customFormat="1">
      <c r="A282" s="35"/>
      <c r="B282" s="36"/>
      <c r="C282" s="37"/>
      <c r="D282" s="228" t="s">
        <v>157</v>
      </c>
      <c r="E282" s="37"/>
      <c r="F282" s="229" t="s">
        <v>2081</v>
      </c>
      <c r="G282" s="37"/>
      <c r="H282" s="37"/>
      <c r="I282" s="230"/>
      <c r="J282" s="37"/>
      <c r="K282" s="37"/>
      <c r="L282" s="41"/>
      <c r="M282" s="231"/>
      <c r="N282" s="232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157</v>
      </c>
      <c r="AU282" s="14" t="s">
        <v>87</v>
      </c>
    </row>
    <row r="283" s="2" customFormat="1" ht="16.5" customHeight="1">
      <c r="A283" s="35"/>
      <c r="B283" s="36"/>
      <c r="C283" s="240" t="s">
        <v>465</v>
      </c>
      <c r="D283" s="240" t="s">
        <v>525</v>
      </c>
      <c r="E283" s="241" t="s">
        <v>2082</v>
      </c>
      <c r="F283" s="242" t="s">
        <v>2083</v>
      </c>
      <c r="G283" s="243" t="s">
        <v>1501</v>
      </c>
      <c r="H283" s="244">
        <v>5</v>
      </c>
      <c r="I283" s="245"/>
      <c r="J283" s="246">
        <f>ROUND(I283*H283,2)</f>
        <v>0</v>
      </c>
      <c r="K283" s="242" t="s">
        <v>1</v>
      </c>
      <c r="L283" s="247"/>
      <c r="M283" s="248" t="s">
        <v>1</v>
      </c>
      <c r="N283" s="249" t="s">
        <v>44</v>
      </c>
      <c r="O283" s="88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6" t="s">
        <v>178</v>
      </c>
      <c r="AT283" s="226" t="s">
        <v>525</v>
      </c>
      <c r="AU283" s="226" t="s">
        <v>87</v>
      </c>
      <c r="AY283" s="14" t="s">
        <v>149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4" t="s">
        <v>87</v>
      </c>
      <c r="BK283" s="227">
        <f>ROUND(I283*H283,2)</f>
        <v>0</v>
      </c>
      <c r="BL283" s="14" t="s">
        <v>156</v>
      </c>
      <c r="BM283" s="226" t="s">
        <v>618</v>
      </c>
    </row>
    <row r="284" s="2" customFormat="1">
      <c r="A284" s="35"/>
      <c r="B284" s="36"/>
      <c r="C284" s="37"/>
      <c r="D284" s="228" t="s">
        <v>157</v>
      </c>
      <c r="E284" s="37"/>
      <c r="F284" s="229" t="s">
        <v>2083</v>
      </c>
      <c r="G284" s="37"/>
      <c r="H284" s="37"/>
      <c r="I284" s="230"/>
      <c r="J284" s="37"/>
      <c r="K284" s="37"/>
      <c r="L284" s="41"/>
      <c r="M284" s="231"/>
      <c r="N284" s="232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157</v>
      </c>
      <c r="AU284" s="14" t="s">
        <v>87</v>
      </c>
    </row>
    <row r="285" s="2" customFormat="1" ht="16.5" customHeight="1">
      <c r="A285" s="35"/>
      <c r="B285" s="36"/>
      <c r="C285" s="240" t="s">
        <v>619</v>
      </c>
      <c r="D285" s="240" t="s">
        <v>525</v>
      </c>
      <c r="E285" s="241" t="s">
        <v>2084</v>
      </c>
      <c r="F285" s="242" t="s">
        <v>2085</v>
      </c>
      <c r="G285" s="243" t="s">
        <v>1501</v>
      </c>
      <c r="H285" s="244">
        <v>12</v>
      </c>
      <c r="I285" s="245"/>
      <c r="J285" s="246">
        <f>ROUND(I285*H285,2)</f>
        <v>0</v>
      </c>
      <c r="K285" s="242" t="s">
        <v>1</v>
      </c>
      <c r="L285" s="247"/>
      <c r="M285" s="248" t="s">
        <v>1</v>
      </c>
      <c r="N285" s="249" t="s">
        <v>44</v>
      </c>
      <c r="O285" s="88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6" t="s">
        <v>178</v>
      </c>
      <c r="AT285" s="226" t="s">
        <v>525</v>
      </c>
      <c r="AU285" s="226" t="s">
        <v>87</v>
      </c>
      <c r="AY285" s="14" t="s">
        <v>149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4" t="s">
        <v>87</v>
      </c>
      <c r="BK285" s="227">
        <f>ROUND(I285*H285,2)</f>
        <v>0</v>
      </c>
      <c r="BL285" s="14" t="s">
        <v>156</v>
      </c>
      <c r="BM285" s="226" t="s">
        <v>620</v>
      </c>
    </row>
    <row r="286" s="2" customFormat="1">
      <c r="A286" s="35"/>
      <c r="B286" s="36"/>
      <c r="C286" s="37"/>
      <c r="D286" s="228" t="s">
        <v>157</v>
      </c>
      <c r="E286" s="37"/>
      <c r="F286" s="229" t="s">
        <v>2085</v>
      </c>
      <c r="G286" s="37"/>
      <c r="H286" s="37"/>
      <c r="I286" s="230"/>
      <c r="J286" s="37"/>
      <c r="K286" s="37"/>
      <c r="L286" s="41"/>
      <c r="M286" s="231"/>
      <c r="N286" s="232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157</v>
      </c>
      <c r="AU286" s="14" t="s">
        <v>87</v>
      </c>
    </row>
    <row r="287" s="2" customFormat="1" ht="16.5" customHeight="1">
      <c r="A287" s="35"/>
      <c r="B287" s="36"/>
      <c r="C287" s="240" t="s">
        <v>469</v>
      </c>
      <c r="D287" s="240" t="s">
        <v>525</v>
      </c>
      <c r="E287" s="241" t="s">
        <v>2086</v>
      </c>
      <c r="F287" s="242" t="s">
        <v>2087</v>
      </c>
      <c r="G287" s="243" t="s">
        <v>1501</v>
      </c>
      <c r="H287" s="244">
        <v>1</v>
      </c>
      <c r="I287" s="245"/>
      <c r="J287" s="246">
        <f>ROUND(I287*H287,2)</f>
        <v>0</v>
      </c>
      <c r="K287" s="242" t="s">
        <v>1</v>
      </c>
      <c r="L287" s="247"/>
      <c r="M287" s="248" t="s">
        <v>1</v>
      </c>
      <c r="N287" s="249" t="s">
        <v>44</v>
      </c>
      <c r="O287" s="88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6" t="s">
        <v>178</v>
      </c>
      <c r="AT287" s="226" t="s">
        <v>525</v>
      </c>
      <c r="AU287" s="226" t="s">
        <v>87</v>
      </c>
      <c r="AY287" s="14" t="s">
        <v>149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4" t="s">
        <v>87</v>
      </c>
      <c r="BK287" s="227">
        <f>ROUND(I287*H287,2)</f>
        <v>0</v>
      </c>
      <c r="BL287" s="14" t="s">
        <v>156</v>
      </c>
      <c r="BM287" s="226" t="s">
        <v>621</v>
      </c>
    </row>
    <row r="288" s="2" customFormat="1">
      <c r="A288" s="35"/>
      <c r="B288" s="36"/>
      <c r="C288" s="37"/>
      <c r="D288" s="228" t="s">
        <v>157</v>
      </c>
      <c r="E288" s="37"/>
      <c r="F288" s="229" t="s">
        <v>2087</v>
      </c>
      <c r="G288" s="37"/>
      <c r="H288" s="37"/>
      <c r="I288" s="230"/>
      <c r="J288" s="37"/>
      <c r="K288" s="37"/>
      <c r="L288" s="41"/>
      <c r="M288" s="231"/>
      <c r="N288" s="232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157</v>
      </c>
      <c r="AU288" s="14" t="s">
        <v>87</v>
      </c>
    </row>
    <row r="289" s="2" customFormat="1" ht="16.5" customHeight="1">
      <c r="A289" s="35"/>
      <c r="B289" s="36"/>
      <c r="C289" s="240" t="s">
        <v>622</v>
      </c>
      <c r="D289" s="240" t="s">
        <v>525</v>
      </c>
      <c r="E289" s="241" t="s">
        <v>2088</v>
      </c>
      <c r="F289" s="242" t="s">
        <v>2089</v>
      </c>
      <c r="G289" s="243" t="s">
        <v>1501</v>
      </c>
      <c r="H289" s="244">
        <v>12</v>
      </c>
      <c r="I289" s="245"/>
      <c r="J289" s="246">
        <f>ROUND(I289*H289,2)</f>
        <v>0</v>
      </c>
      <c r="K289" s="242" t="s">
        <v>1</v>
      </c>
      <c r="L289" s="247"/>
      <c r="M289" s="248" t="s">
        <v>1</v>
      </c>
      <c r="N289" s="249" t="s">
        <v>44</v>
      </c>
      <c r="O289" s="88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6" t="s">
        <v>178</v>
      </c>
      <c r="AT289" s="226" t="s">
        <v>525</v>
      </c>
      <c r="AU289" s="226" t="s">
        <v>87</v>
      </c>
      <c r="AY289" s="14" t="s">
        <v>149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4" t="s">
        <v>87</v>
      </c>
      <c r="BK289" s="227">
        <f>ROUND(I289*H289,2)</f>
        <v>0</v>
      </c>
      <c r="BL289" s="14" t="s">
        <v>156</v>
      </c>
      <c r="BM289" s="226" t="s">
        <v>625</v>
      </c>
    </row>
    <row r="290" s="2" customFormat="1">
      <c r="A290" s="35"/>
      <c r="B290" s="36"/>
      <c r="C290" s="37"/>
      <c r="D290" s="228" t="s">
        <v>157</v>
      </c>
      <c r="E290" s="37"/>
      <c r="F290" s="229" t="s">
        <v>2089</v>
      </c>
      <c r="G290" s="37"/>
      <c r="H290" s="37"/>
      <c r="I290" s="230"/>
      <c r="J290" s="37"/>
      <c r="K290" s="37"/>
      <c r="L290" s="41"/>
      <c r="M290" s="231"/>
      <c r="N290" s="232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157</v>
      </c>
      <c r="AU290" s="14" t="s">
        <v>87</v>
      </c>
    </row>
    <row r="291" s="2" customFormat="1" ht="16.5" customHeight="1">
      <c r="A291" s="35"/>
      <c r="B291" s="36"/>
      <c r="C291" s="240" t="s">
        <v>475</v>
      </c>
      <c r="D291" s="240" t="s">
        <v>525</v>
      </c>
      <c r="E291" s="241" t="s">
        <v>2090</v>
      </c>
      <c r="F291" s="242" t="s">
        <v>2091</v>
      </c>
      <c r="G291" s="243" t="s">
        <v>1501</v>
      </c>
      <c r="H291" s="244">
        <v>1</v>
      </c>
      <c r="I291" s="245"/>
      <c r="J291" s="246">
        <f>ROUND(I291*H291,2)</f>
        <v>0</v>
      </c>
      <c r="K291" s="242" t="s">
        <v>1</v>
      </c>
      <c r="L291" s="247"/>
      <c r="M291" s="248" t="s">
        <v>1</v>
      </c>
      <c r="N291" s="249" t="s">
        <v>44</v>
      </c>
      <c r="O291" s="88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6" t="s">
        <v>178</v>
      </c>
      <c r="AT291" s="226" t="s">
        <v>525</v>
      </c>
      <c r="AU291" s="226" t="s">
        <v>87</v>
      </c>
      <c r="AY291" s="14" t="s">
        <v>149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4" t="s">
        <v>87</v>
      </c>
      <c r="BK291" s="227">
        <f>ROUND(I291*H291,2)</f>
        <v>0</v>
      </c>
      <c r="BL291" s="14" t="s">
        <v>156</v>
      </c>
      <c r="BM291" s="226" t="s">
        <v>630</v>
      </c>
    </row>
    <row r="292" s="2" customFormat="1">
      <c r="A292" s="35"/>
      <c r="B292" s="36"/>
      <c r="C292" s="37"/>
      <c r="D292" s="228" t="s">
        <v>157</v>
      </c>
      <c r="E292" s="37"/>
      <c r="F292" s="229" t="s">
        <v>2091</v>
      </c>
      <c r="G292" s="37"/>
      <c r="H292" s="37"/>
      <c r="I292" s="230"/>
      <c r="J292" s="37"/>
      <c r="K292" s="37"/>
      <c r="L292" s="41"/>
      <c r="M292" s="231"/>
      <c r="N292" s="232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157</v>
      </c>
      <c r="AU292" s="14" t="s">
        <v>87</v>
      </c>
    </row>
    <row r="293" s="2" customFormat="1" ht="16.5" customHeight="1">
      <c r="A293" s="35"/>
      <c r="B293" s="36"/>
      <c r="C293" s="240" t="s">
        <v>633</v>
      </c>
      <c r="D293" s="240" t="s">
        <v>525</v>
      </c>
      <c r="E293" s="241" t="s">
        <v>2092</v>
      </c>
      <c r="F293" s="242" t="s">
        <v>2093</v>
      </c>
      <c r="G293" s="243" t="s">
        <v>1501</v>
      </c>
      <c r="H293" s="244">
        <v>1</v>
      </c>
      <c r="I293" s="245"/>
      <c r="J293" s="246">
        <f>ROUND(I293*H293,2)</f>
        <v>0</v>
      </c>
      <c r="K293" s="242" t="s">
        <v>1</v>
      </c>
      <c r="L293" s="247"/>
      <c r="M293" s="248" t="s">
        <v>1</v>
      </c>
      <c r="N293" s="249" t="s">
        <v>44</v>
      </c>
      <c r="O293" s="88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26" t="s">
        <v>178</v>
      </c>
      <c r="AT293" s="226" t="s">
        <v>525</v>
      </c>
      <c r="AU293" s="226" t="s">
        <v>87</v>
      </c>
      <c r="AY293" s="14" t="s">
        <v>149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4" t="s">
        <v>87</v>
      </c>
      <c r="BK293" s="227">
        <f>ROUND(I293*H293,2)</f>
        <v>0</v>
      </c>
      <c r="BL293" s="14" t="s">
        <v>156</v>
      </c>
      <c r="BM293" s="226" t="s">
        <v>637</v>
      </c>
    </row>
    <row r="294" s="2" customFormat="1">
      <c r="A294" s="35"/>
      <c r="B294" s="36"/>
      <c r="C294" s="37"/>
      <c r="D294" s="228" t="s">
        <v>157</v>
      </c>
      <c r="E294" s="37"/>
      <c r="F294" s="229" t="s">
        <v>2093</v>
      </c>
      <c r="G294" s="37"/>
      <c r="H294" s="37"/>
      <c r="I294" s="230"/>
      <c r="J294" s="37"/>
      <c r="K294" s="37"/>
      <c r="L294" s="41"/>
      <c r="M294" s="231"/>
      <c r="N294" s="232"/>
      <c r="O294" s="88"/>
      <c r="P294" s="88"/>
      <c r="Q294" s="88"/>
      <c r="R294" s="88"/>
      <c r="S294" s="88"/>
      <c r="T294" s="89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157</v>
      </c>
      <c r="AU294" s="14" t="s">
        <v>87</v>
      </c>
    </row>
    <row r="295" s="2" customFormat="1" ht="16.5" customHeight="1">
      <c r="A295" s="35"/>
      <c r="B295" s="36"/>
      <c r="C295" s="240" t="s">
        <v>480</v>
      </c>
      <c r="D295" s="240" t="s">
        <v>525</v>
      </c>
      <c r="E295" s="241" t="s">
        <v>2094</v>
      </c>
      <c r="F295" s="242" t="s">
        <v>2095</v>
      </c>
      <c r="G295" s="243" t="s">
        <v>1501</v>
      </c>
      <c r="H295" s="244">
        <v>1</v>
      </c>
      <c r="I295" s="245"/>
      <c r="J295" s="246">
        <f>ROUND(I295*H295,2)</f>
        <v>0</v>
      </c>
      <c r="K295" s="242" t="s">
        <v>1</v>
      </c>
      <c r="L295" s="247"/>
      <c r="M295" s="248" t="s">
        <v>1</v>
      </c>
      <c r="N295" s="249" t="s">
        <v>44</v>
      </c>
      <c r="O295" s="88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6" t="s">
        <v>178</v>
      </c>
      <c r="AT295" s="226" t="s">
        <v>525</v>
      </c>
      <c r="AU295" s="226" t="s">
        <v>87</v>
      </c>
      <c r="AY295" s="14" t="s">
        <v>149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4" t="s">
        <v>87</v>
      </c>
      <c r="BK295" s="227">
        <f>ROUND(I295*H295,2)</f>
        <v>0</v>
      </c>
      <c r="BL295" s="14" t="s">
        <v>156</v>
      </c>
      <c r="BM295" s="226" t="s">
        <v>641</v>
      </c>
    </row>
    <row r="296" s="2" customFormat="1">
      <c r="A296" s="35"/>
      <c r="B296" s="36"/>
      <c r="C296" s="37"/>
      <c r="D296" s="228" t="s">
        <v>157</v>
      </c>
      <c r="E296" s="37"/>
      <c r="F296" s="229" t="s">
        <v>2095</v>
      </c>
      <c r="G296" s="37"/>
      <c r="H296" s="37"/>
      <c r="I296" s="230"/>
      <c r="J296" s="37"/>
      <c r="K296" s="37"/>
      <c r="L296" s="41"/>
      <c r="M296" s="231"/>
      <c r="N296" s="232"/>
      <c r="O296" s="88"/>
      <c r="P296" s="88"/>
      <c r="Q296" s="88"/>
      <c r="R296" s="88"/>
      <c r="S296" s="88"/>
      <c r="T296" s="89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4" t="s">
        <v>157</v>
      </c>
      <c r="AU296" s="14" t="s">
        <v>87</v>
      </c>
    </row>
    <row r="297" s="2" customFormat="1" ht="16.5" customHeight="1">
      <c r="A297" s="35"/>
      <c r="B297" s="36"/>
      <c r="C297" s="240" t="s">
        <v>644</v>
      </c>
      <c r="D297" s="240" t="s">
        <v>525</v>
      </c>
      <c r="E297" s="241" t="s">
        <v>2096</v>
      </c>
      <c r="F297" s="242" t="s">
        <v>2097</v>
      </c>
      <c r="G297" s="243" t="s">
        <v>1501</v>
      </c>
      <c r="H297" s="244">
        <v>6</v>
      </c>
      <c r="I297" s="245"/>
      <c r="J297" s="246">
        <f>ROUND(I297*H297,2)</f>
        <v>0</v>
      </c>
      <c r="K297" s="242" t="s">
        <v>1</v>
      </c>
      <c r="L297" s="247"/>
      <c r="M297" s="248" t="s">
        <v>1</v>
      </c>
      <c r="N297" s="249" t="s">
        <v>44</v>
      </c>
      <c r="O297" s="88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6" t="s">
        <v>178</v>
      </c>
      <c r="AT297" s="226" t="s">
        <v>525</v>
      </c>
      <c r="AU297" s="226" t="s">
        <v>87</v>
      </c>
      <c r="AY297" s="14" t="s">
        <v>149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4" t="s">
        <v>87</v>
      </c>
      <c r="BK297" s="227">
        <f>ROUND(I297*H297,2)</f>
        <v>0</v>
      </c>
      <c r="BL297" s="14" t="s">
        <v>156</v>
      </c>
      <c r="BM297" s="226" t="s">
        <v>647</v>
      </c>
    </row>
    <row r="298" s="2" customFormat="1">
      <c r="A298" s="35"/>
      <c r="B298" s="36"/>
      <c r="C298" s="37"/>
      <c r="D298" s="228" t="s">
        <v>157</v>
      </c>
      <c r="E298" s="37"/>
      <c r="F298" s="229" t="s">
        <v>2097</v>
      </c>
      <c r="G298" s="37"/>
      <c r="H298" s="37"/>
      <c r="I298" s="230"/>
      <c r="J298" s="37"/>
      <c r="K298" s="37"/>
      <c r="L298" s="41"/>
      <c r="M298" s="231"/>
      <c r="N298" s="232"/>
      <c r="O298" s="88"/>
      <c r="P298" s="88"/>
      <c r="Q298" s="88"/>
      <c r="R298" s="88"/>
      <c r="S298" s="88"/>
      <c r="T298" s="89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4" t="s">
        <v>157</v>
      </c>
      <c r="AU298" s="14" t="s">
        <v>87</v>
      </c>
    </row>
    <row r="299" s="2" customFormat="1" ht="16.5" customHeight="1">
      <c r="A299" s="35"/>
      <c r="B299" s="36"/>
      <c r="C299" s="240" t="s">
        <v>486</v>
      </c>
      <c r="D299" s="240" t="s">
        <v>525</v>
      </c>
      <c r="E299" s="241" t="s">
        <v>2098</v>
      </c>
      <c r="F299" s="242" t="s">
        <v>2099</v>
      </c>
      <c r="G299" s="243" t="s">
        <v>1501</v>
      </c>
      <c r="H299" s="244">
        <v>6</v>
      </c>
      <c r="I299" s="245"/>
      <c r="J299" s="246">
        <f>ROUND(I299*H299,2)</f>
        <v>0</v>
      </c>
      <c r="K299" s="242" t="s">
        <v>1</v>
      </c>
      <c r="L299" s="247"/>
      <c r="M299" s="248" t="s">
        <v>1</v>
      </c>
      <c r="N299" s="249" t="s">
        <v>44</v>
      </c>
      <c r="O299" s="88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26" t="s">
        <v>178</v>
      </c>
      <c r="AT299" s="226" t="s">
        <v>525</v>
      </c>
      <c r="AU299" s="226" t="s">
        <v>87</v>
      </c>
      <c r="AY299" s="14" t="s">
        <v>149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4" t="s">
        <v>87</v>
      </c>
      <c r="BK299" s="227">
        <f>ROUND(I299*H299,2)</f>
        <v>0</v>
      </c>
      <c r="BL299" s="14" t="s">
        <v>156</v>
      </c>
      <c r="BM299" s="226" t="s">
        <v>652</v>
      </c>
    </row>
    <row r="300" s="2" customFormat="1">
      <c r="A300" s="35"/>
      <c r="B300" s="36"/>
      <c r="C300" s="37"/>
      <c r="D300" s="228" t="s">
        <v>157</v>
      </c>
      <c r="E300" s="37"/>
      <c r="F300" s="229" t="s">
        <v>2099</v>
      </c>
      <c r="G300" s="37"/>
      <c r="H300" s="37"/>
      <c r="I300" s="230"/>
      <c r="J300" s="37"/>
      <c r="K300" s="37"/>
      <c r="L300" s="41"/>
      <c r="M300" s="231"/>
      <c r="N300" s="232"/>
      <c r="O300" s="88"/>
      <c r="P300" s="88"/>
      <c r="Q300" s="88"/>
      <c r="R300" s="88"/>
      <c r="S300" s="88"/>
      <c r="T300" s="89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4" t="s">
        <v>157</v>
      </c>
      <c r="AU300" s="14" t="s">
        <v>87</v>
      </c>
    </row>
    <row r="301" s="12" customFormat="1" ht="25.92" customHeight="1">
      <c r="A301" s="12"/>
      <c r="B301" s="199"/>
      <c r="C301" s="200"/>
      <c r="D301" s="201" t="s">
        <v>78</v>
      </c>
      <c r="E301" s="202" t="s">
        <v>2100</v>
      </c>
      <c r="F301" s="202" t="s">
        <v>2101</v>
      </c>
      <c r="G301" s="200"/>
      <c r="H301" s="200"/>
      <c r="I301" s="203"/>
      <c r="J301" s="204">
        <f>BK301</f>
        <v>0</v>
      </c>
      <c r="K301" s="200"/>
      <c r="L301" s="205"/>
      <c r="M301" s="206"/>
      <c r="N301" s="207"/>
      <c r="O301" s="207"/>
      <c r="P301" s="208">
        <f>SUM(P302:P307)</f>
        <v>0</v>
      </c>
      <c r="Q301" s="207"/>
      <c r="R301" s="208">
        <f>SUM(R302:R307)</f>
        <v>0</v>
      </c>
      <c r="S301" s="207"/>
      <c r="T301" s="209">
        <f>SUM(T302:T307)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0" t="s">
        <v>87</v>
      </c>
      <c r="AT301" s="211" t="s">
        <v>78</v>
      </c>
      <c r="AU301" s="211" t="s">
        <v>79</v>
      </c>
      <c r="AY301" s="210" t="s">
        <v>149</v>
      </c>
      <c r="BK301" s="212">
        <f>SUM(BK302:BK307)</f>
        <v>0</v>
      </c>
    </row>
    <row r="302" s="2" customFormat="1" ht="16.5" customHeight="1">
      <c r="A302" s="35"/>
      <c r="B302" s="36"/>
      <c r="C302" s="215" t="s">
        <v>657</v>
      </c>
      <c r="D302" s="215" t="s">
        <v>151</v>
      </c>
      <c r="E302" s="216" t="s">
        <v>2102</v>
      </c>
      <c r="F302" s="217" t="s">
        <v>1901</v>
      </c>
      <c r="G302" s="218" t="s">
        <v>636</v>
      </c>
      <c r="H302" s="219">
        <v>1</v>
      </c>
      <c r="I302" s="220"/>
      <c r="J302" s="221">
        <f>ROUND(I302*H302,2)</f>
        <v>0</v>
      </c>
      <c r="K302" s="217" t="s">
        <v>1</v>
      </c>
      <c r="L302" s="41"/>
      <c r="M302" s="222" t="s">
        <v>1</v>
      </c>
      <c r="N302" s="223" t="s">
        <v>44</v>
      </c>
      <c r="O302" s="88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6" t="s">
        <v>156</v>
      </c>
      <c r="AT302" s="226" t="s">
        <v>151</v>
      </c>
      <c r="AU302" s="226" t="s">
        <v>87</v>
      </c>
      <c r="AY302" s="14" t="s">
        <v>149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4" t="s">
        <v>87</v>
      </c>
      <c r="BK302" s="227">
        <f>ROUND(I302*H302,2)</f>
        <v>0</v>
      </c>
      <c r="BL302" s="14" t="s">
        <v>156</v>
      </c>
      <c r="BM302" s="226" t="s">
        <v>660</v>
      </c>
    </row>
    <row r="303" s="2" customFormat="1">
      <c r="A303" s="35"/>
      <c r="B303" s="36"/>
      <c r="C303" s="37"/>
      <c r="D303" s="228" t="s">
        <v>157</v>
      </c>
      <c r="E303" s="37"/>
      <c r="F303" s="229" t="s">
        <v>1901</v>
      </c>
      <c r="G303" s="37"/>
      <c r="H303" s="37"/>
      <c r="I303" s="230"/>
      <c r="J303" s="37"/>
      <c r="K303" s="37"/>
      <c r="L303" s="41"/>
      <c r="M303" s="231"/>
      <c r="N303" s="232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157</v>
      </c>
      <c r="AU303" s="14" t="s">
        <v>87</v>
      </c>
    </row>
    <row r="304" s="2" customFormat="1" ht="16.5" customHeight="1">
      <c r="A304" s="35"/>
      <c r="B304" s="36"/>
      <c r="C304" s="215" t="s">
        <v>492</v>
      </c>
      <c r="D304" s="215" t="s">
        <v>151</v>
      </c>
      <c r="E304" s="216" t="s">
        <v>2103</v>
      </c>
      <c r="F304" s="217" t="s">
        <v>1903</v>
      </c>
      <c r="G304" s="218" t="s">
        <v>636</v>
      </c>
      <c r="H304" s="219">
        <v>1</v>
      </c>
      <c r="I304" s="220"/>
      <c r="J304" s="221">
        <f>ROUND(I304*H304,2)</f>
        <v>0</v>
      </c>
      <c r="K304" s="217" t="s">
        <v>1</v>
      </c>
      <c r="L304" s="41"/>
      <c r="M304" s="222" t="s">
        <v>1</v>
      </c>
      <c r="N304" s="223" t="s">
        <v>44</v>
      </c>
      <c r="O304" s="88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6" t="s">
        <v>156</v>
      </c>
      <c r="AT304" s="226" t="s">
        <v>151</v>
      </c>
      <c r="AU304" s="226" t="s">
        <v>87</v>
      </c>
      <c r="AY304" s="14" t="s">
        <v>149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4" t="s">
        <v>87</v>
      </c>
      <c r="BK304" s="227">
        <f>ROUND(I304*H304,2)</f>
        <v>0</v>
      </c>
      <c r="BL304" s="14" t="s">
        <v>156</v>
      </c>
      <c r="BM304" s="226" t="s">
        <v>665</v>
      </c>
    </row>
    <row r="305" s="2" customFormat="1">
      <c r="A305" s="35"/>
      <c r="B305" s="36"/>
      <c r="C305" s="37"/>
      <c r="D305" s="228" t="s">
        <v>157</v>
      </c>
      <c r="E305" s="37"/>
      <c r="F305" s="229" t="s">
        <v>1903</v>
      </c>
      <c r="G305" s="37"/>
      <c r="H305" s="37"/>
      <c r="I305" s="230"/>
      <c r="J305" s="37"/>
      <c r="K305" s="37"/>
      <c r="L305" s="41"/>
      <c r="M305" s="231"/>
      <c r="N305" s="232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157</v>
      </c>
      <c r="AU305" s="14" t="s">
        <v>87</v>
      </c>
    </row>
    <row r="306" s="2" customFormat="1" ht="16.5" customHeight="1">
      <c r="A306" s="35"/>
      <c r="B306" s="36"/>
      <c r="C306" s="215" t="s">
        <v>668</v>
      </c>
      <c r="D306" s="215" t="s">
        <v>151</v>
      </c>
      <c r="E306" s="216" t="s">
        <v>1909</v>
      </c>
      <c r="F306" s="217" t="s">
        <v>1910</v>
      </c>
      <c r="G306" s="218" t="s">
        <v>636</v>
      </c>
      <c r="H306" s="219">
        <v>1</v>
      </c>
      <c r="I306" s="220"/>
      <c r="J306" s="221">
        <f>ROUND(I306*H306,2)</f>
        <v>0</v>
      </c>
      <c r="K306" s="217" t="s">
        <v>1</v>
      </c>
      <c r="L306" s="41"/>
      <c r="M306" s="222" t="s">
        <v>1</v>
      </c>
      <c r="N306" s="223" t="s">
        <v>44</v>
      </c>
      <c r="O306" s="88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26" t="s">
        <v>156</v>
      </c>
      <c r="AT306" s="226" t="s">
        <v>151</v>
      </c>
      <c r="AU306" s="226" t="s">
        <v>87</v>
      </c>
      <c r="AY306" s="14" t="s">
        <v>149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4" t="s">
        <v>87</v>
      </c>
      <c r="BK306" s="227">
        <f>ROUND(I306*H306,2)</f>
        <v>0</v>
      </c>
      <c r="BL306" s="14" t="s">
        <v>156</v>
      </c>
      <c r="BM306" s="226" t="s">
        <v>671</v>
      </c>
    </row>
    <row r="307" s="2" customFormat="1">
      <c r="A307" s="35"/>
      <c r="B307" s="36"/>
      <c r="C307" s="37"/>
      <c r="D307" s="228" t="s">
        <v>157</v>
      </c>
      <c r="E307" s="37"/>
      <c r="F307" s="229" t="s">
        <v>1910</v>
      </c>
      <c r="G307" s="37"/>
      <c r="H307" s="37"/>
      <c r="I307" s="230"/>
      <c r="J307" s="37"/>
      <c r="K307" s="37"/>
      <c r="L307" s="41"/>
      <c r="M307" s="231"/>
      <c r="N307" s="232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157</v>
      </c>
      <c r="AU307" s="14" t="s">
        <v>87</v>
      </c>
    </row>
    <row r="308" s="12" customFormat="1" ht="25.92" customHeight="1">
      <c r="A308" s="12"/>
      <c r="B308" s="199"/>
      <c r="C308" s="200"/>
      <c r="D308" s="201" t="s">
        <v>78</v>
      </c>
      <c r="E308" s="202" t="s">
        <v>147</v>
      </c>
      <c r="F308" s="202" t="s">
        <v>148</v>
      </c>
      <c r="G308" s="200"/>
      <c r="H308" s="200"/>
      <c r="I308" s="203"/>
      <c r="J308" s="204">
        <f>BK308</f>
        <v>0</v>
      </c>
      <c r="K308" s="200"/>
      <c r="L308" s="205"/>
      <c r="M308" s="206"/>
      <c r="N308" s="207"/>
      <c r="O308" s="207"/>
      <c r="P308" s="208">
        <f>P309+P321+P342+P354</f>
        <v>0</v>
      </c>
      <c r="Q308" s="207"/>
      <c r="R308" s="208">
        <f>R309+R321+R342+R354</f>
        <v>12.600439999999999</v>
      </c>
      <c r="S308" s="207"/>
      <c r="T308" s="209">
        <f>T309+T321+T342+T354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0" t="s">
        <v>87</v>
      </c>
      <c r="AT308" s="211" t="s">
        <v>78</v>
      </c>
      <c r="AU308" s="211" t="s">
        <v>79</v>
      </c>
      <c r="AY308" s="210" t="s">
        <v>149</v>
      </c>
      <c r="BK308" s="212">
        <f>BK309+BK321+BK342+BK354</f>
        <v>0</v>
      </c>
    </row>
    <row r="309" s="12" customFormat="1" ht="22.8" customHeight="1">
      <c r="A309" s="12"/>
      <c r="B309" s="199"/>
      <c r="C309" s="200"/>
      <c r="D309" s="201" t="s">
        <v>78</v>
      </c>
      <c r="E309" s="213" t="s">
        <v>87</v>
      </c>
      <c r="F309" s="213" t="s">
        <v>150</v>
      </c>
      <c r="G309" s="200"/>
      <c r="H309" s="200"/>
      <c r="I309" s="203"/>
      <c r="J309" s="214">
        <f>BK309</f>
        <v>0</v>
      </c>
      <c r="K309" s="200"/>
      <c r="L309" s="205"/>
      <c r="M309" s="206"/>
      <c r="N309" s="207"/>
      <c r="O309" s="207"/>
      <c r="P309" s="208">
        <f>SUM(P310:P320)</f>
        <v>0</v>
      </c>
      <c r="Q309" s="207"/>
      <c r="R309" s="208">
        <f>SUM(R310:R320)</f>
        <v>12.6</v>
      </c>
      <c r="S309" s="207"/>
      <c r="T309" s="209">
        <f>SUM(T310:T320)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87</v>
      </c>
      <c r="AT309" s="211" t="s">
        <v>78</v>
      </c>
      <c r="AU309" s="211" t="s">
        <v>87</v>
      </c>
      <c r="AY309" s="210" t="s">
        <v>149</v>
      </c>
      <c r="BK309" s="212">
        <f>SUM(BK310:BK320)</f>
        <v>0</v>
      </c>
    </row>
    <row r="310" s="2" customFormat="1" ht="33" customHeight="1">
      <c r="A310" s="35"/>
      <c r="B310" s="36"/>
      <c r="C310" s="215" t="s">
        <v>498</v>
      </c>
      <c r="D310" s="215" t="s">
        <v>151</v>
      </c>
      <c r="E310" s="216" t="s">
        <v>2104</v>
      </c>
      <c r="F310" s="217" t="s">
        <v>2105</v>
      </c>
      <c r="G310" s="218" t="s">
        <v>154</v>
      </c>
      <c r="H310" s="219">
        <v>24.600000000000001</v>
      </c>
      <c r="I310" s="220"/>
      <c r="J310" s="221">
        <f>ROUND(I310*H310,2)</f>
        <v>0</v>
      </c>
      <c r="K310" s="217" t="s">
        <v>155</v>
      </c>
      <c r="L310" s="41"/>
      <c r="M310" s="222" t="s">
        <v>1</v>
      </c>
      <c r="N310" s="223" t="s">
        <v>44</v>
      </c>
      <c r="O310" s="88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26" t="s">
        <v>156</v>
      </c>
      <c r="AT310" s="226" t="s">
        <v>151</v>
      </c>
      <c r="AU310" s="226" t="s">
        <v>89</v>
      </c>
      <c r="AY310" s="14" t="s">
        <v>149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4" t="s">
        <v>87</v>
      </c>
      <c r="BK310" s="227">
        <f>ROUND(I310*H310,2)</f>
        <v>0</v>
      </c>
      <c r="BL310" s="14" t="s">
        <v>156</v>
      </c>
      <c r="BM310" s="226" t="s">
        <v>674</v>
      </c>
    </row>
    <row r="311" s="2" customFormat="1">
      <c r="A311" s="35"/>
      <c r="B311" s="36"/>
      <c r="C311" s="37"/>
      <c r="D311" s="228" t="s">
        <v>157</v>
      </c>
      <c r="E311" s="37"/>
      <c r="F311" s="229" t="s">
        <v>2106</v>
      </c>
      <c r="G311" s="37"/>
      <c r="H311" s="37"/>
      <c r="I311" s="230"/>
      <c r="J311" s="37"/>
      <c r="K311" s="37"/>
      <c r="L311" s="41"/>
      <c r="M311" s="231"/>
      <c r="N311" s="232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157</v>
      </c>
      <c r="AU311" s="14" t="s">
        <v>89</v>
      </c>
    </row>
    <row r="312" s="2" customFormat="1">
      <c r="A312" s="35"/>
      <c r="B312" s="36"/>
      <c r="C312" s="37"/>
      <c r="D312" s="233" t="s">
        <v>159</v>
      </c>
      <c r="E312" s="37"/>
      <c r="F312" s="234" t="s">
        <v>2107</v>
      </c>
      <c r="G312" s="37"/>
      <c r="H312" s="37"/>
      <c r="I312" s="230"/>
      <c r="J312" s="37"/>
      <c r="K312" s="37"/>
      <c r="L312" s="41"/>
      <c r="M312" s="231"/>
      <c r="N312" s="232"/>
      <c r="O312" s="88"/>
      <c r="P312" s="88"/>
      <c r="Q312" s="88"/>
      <c r="R312" s="88"/>
      <c r="S312" s="88"/>
      <c r="T312" s="89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4" t="s">
        <v>159</v>
      </c>
      <c r="AU312" s="14" t="s">
        <v>89</v>
      </c>
    </row>
    <row r="313" s="2" customFormat="1" ht="24.15" customHeight="1">
      <c r="A313" s="35"/>
      <c r="B313" s="36"/>
      <c r="C313" s="215" t="s">
        <v>677</v>
      </c>
      <c r="D313" s="215" t="s">
        <v>151</v>
      </c>
      <c r="E313" s="216" t="s">
        <v>369</v>
      </c>
      <c r="F313" s="217" t="s">
        <v>370</v>
      </c>
      <c r="G313" s="218" t="s">
        <v>154</v>
      </c>
      <c r="H313" s="219">
        <v>18.399999999999999</v>
      </c>
      <c r="I313" s="220"/>
      <c r="J313" s="221">
        <f>ROUND(I313*H313,2)</f>
        <v>0</v>
      </c>
      <c r="K313" s="217" t="s">
        <v>155</v>
      </c>
      <c r="L313" s="41"/>
      <c r="M313" s="222" t="s">
        <v>1</v>
      </c>
      <c r="N313" s="223" t="s">
        <v>44</v>
      </c>
      <c r="O313" s="88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26" t="s">
        <v>156</v>
      </c>
      <c r="AT313" s="226" t="s">
        <v>151</v>
      </c>
      <c r="AU313" s="226" t="s">
        <v>89</v>
      </c>
      <c r="AY313" s="14" t="s">
        <v>149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4" t="s">
        <v>87</v>
      </c>
      <c r="BK313" s="227">
        <f>ROUND(I313*H313,2)</f>
        <v>0</v>
      </c>
      <c r="BL313" s="14" t="s">
        <v>156</v>
      </c>
      <c r="BM313" s="226" t="s">
        <v>678</v>
      </c>
    </row>
    <row r="314" s="2" customFormat="1">
      <c r="A314" s="35"/>
      <c r="B314" s="36"/>
      <c r="C314" s="37"/>
      <c r="D314" s="228" t="s">
        <v>157</v>
      </c>
      <c r="E314" s="37"/>
      <c r="F314" s="229" t="s">
        <v>371</v>
      </c>
      <c r="G314" s="37"/>
      <c r="H314" s="37"/>
      <c r="I314" s="230"/>
      <c r="J314" s="37"/>
      <c r="K314" s="37"/>
      <c r="L314" s="41"/>
      <c r="M314" s="231"/>
      <c r="N314" s="232"/>
      <c r="O314" s="88"/>
      <c r="P314" s="88"/>
      <c r="Q314" s="88"/>
      <c r="R314" s="88"/>
      <c r="S314" s="88"/>
      <c r="T314" s="89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4" t="s">
        <v>157</v>
      </c>
      <c r="AU314" s="14" t="s">
        <v>89</v>
      </c>
    </row>
    <row r="315" s="2" customFormat="1">
      <c r="A315" s="35"/>
      <c r="B315" s="36"/>
      <c r="C315" s="37"/>
      <c r="D315" s="233" t="s">
        <v>159</v>
      </c>
      <c r="E315" s="37"/>
      <c r="F315" s="234" t="s">
        <v>372</v>
      </c>
      <c r="G315" s="37"/>
      <c r="H315" s="37"/>
      <c r="I315" s="230"/>
      <c r="J315" s="37"/>
      <c r="K315" s="37"/>
      <c r="L315" s="41"/>
      <c r="M315" s="231"/>
      <c r="N315" s="232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159</v>
      </c>
      <c r="AU315" s="14" t="s">
        <v>89</v>
      </c>
    </row>
    <row r="316" s="2" customFormat="1" ht="33" customHeight="1">
      <c r="A316" s="35"/>
      <c r="B316" s="36"/>
      <c r="C316" s="215" t="s">
        <v>503</v>
      </c>
      <c r="D316" s="215" t="s">
        <v>151</v>
      </c>
      <c r="E316" s="216" t="s">
        <v>2108</v>
      </c>
      <c r="F316" s="217" t="s">
        <v>2109</v>
      </c>
      <c r="G316" s="218" t="s">
        <v>154</v>
      </c>
      <c r="H316" s="219">
        <v>6.2999999999999998</v>
      </c>
      <c r="I316" s="220"/>
      <c r="J316" s="221">
        <f>ROUND(I316*H316,2)</f>
        <v>0</v>
      </c>
      <c r="K316" s="217" t="s">
        <v>155</v>
      </c>
      <c r="L316" s="41"/>
      <c r="M316" s="222" t="s">
        <v>1</v>
      </c>
      <c r="N316" s="223" t="s">
        <v>44</v>
      </c>
      <c r="O316" s="88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26" t="s">
        <v>156</v>
      </c>
      <c r="AT316" s="226" t="s">
        <v>151</v>
      </c>
      <c r="AU316" s="226" t="s">
        <v>89</v>
      </c>
      <c r="AY316" s="14" t="s">
        <v>149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4" t="s">
        <v>87</v>
      </c>
      <c r="BK316" s="227">
        <f>ROUND(I316*H316,2)</f>
        <v>0</v>
      </c>
      <c r="BL316" s="14" t="s">
        <v>156</v>
      </c>
      <c r="BM316" s="226" t="s">
        <v>681</v>
      </c>
    </row>
    <row r="317" s="2" customFormat="1">
      <c r="A317" s="35"/>
      <c r="B317" s="36"/>
      <c r="C317" s="37"/>
      <c r="D317" s="228" t="s">
        <v>157</v>
      </c>
      <c r="E317" s="37"/>
      <c r="F317" s="229" t="s">
        <v>2110</v>
      </c>
      <c r="G317" s="37"/>
      <c r="H317" s="37"/>
      <c r="I317" s="230"/>
      <c r="J317" s="37"/>
      <c r="K317" s="37"/>
      <c r="L317" s="41"/>
      <c r="M317" s="231"/>
      <c r="N317" s="232"/>
      <c r="O317" s="88"/>
      <c r="P317" s="88"/>
      <c r="Q317" s="88"/>
      <c r="R317" s="88"/>
      <c r="S317" s="88"/>
      <c r="T317" s="89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157</v>
      </c>
      <c r="AU317" s="14" t="s">
        <v>89</v>
      </c>
    </row>
    <row r="318" s="2" customFormat="1">
      <c r="A318" s="35"/>
      <c r="B318" s="36"/>
      <c r="C318" s="37"/>
      <c r="D318" s="233" t="s">
        <v>159</v>
      </c>
      <c r="E318" s="37"/>
      <c r="F318" s="234" t="s">
        <v>2111</v>
      </c>
      <c r="G318" s="37"/>
      <c r="H318" s="37"/>
      <c r="I318" s="230"/>
      <c r="J318" s="37"/>
      <c r="K318" s="37"/>
      <c r="L318" s="41"/>
      <c r="M318" s="231"/>
      <c r="N318" s="232"/>
      <c r="O318" s="88"/>
      <c r="P318" s="88"/>
      <c r="Q318" s="88"/>
      <c r="R318" s="88"/>
      <c r="S318" s="88"/>
      <c r="T318" s="89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4" t="s">
        <v>159</v>
      </c>
      <c r="AU318" s="14" t="s">
        <v>89</v>
      </c>
    </row>
    <row r="319" s="2" customFormat="1" ht="16.5" customHeight="1">
      <c r="A319" s="35"/>
      <c r="B319" s="36"/>
      <c r="C319" s="240" t="s">
        <v>684</v>
      </c>
      <c r="D319" s="240" t="s">
        <v>525</v>
      </c>
      <c r="E319" s="241" t="s">
        <v>2112</v>
      </c>
      <c r="F319" s="242" t="s">
        <v>2113</v>
      </c>
      <c r="G319" s="243" t="s">
        <v>230</v>
      </c>
      <c r="H319" s="244">
        <v>12.6</v>
      </c>
      <c r="I319" s="245"/>
      <c r="J319" s="246">
        <f>ROUND(I319*H319,2)</f>
        <v>0</v>
      </c>
      <c r="K319" s="242" t="s">
        <v>528</v>
      </c>
      <c r="L319" s="247"/>
      <c r="M319" s="248" t="s">
        <v>1</v>
      </c>
      <c r="N319" s="249" t="s">
        <v>44</v>
      </c>
      <c r="O319" s="88"/>
      <c r="P319" s="224">
        <f>O319*H319</f>
        <v>0</v>
      </c>
      <c r="Q319" s="224">
        <v>1</v>
      </c>
      <c r="R319" s="224">
        <f>Q319*H319</f>
        <v>12.6</v>
      </c>
      <c r="S319" s="224">
        <v>0</v>
      </c>
      <c r="T319" s="225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26" t="s">
        <v>178</v>
      </c>
      <c r="AT319" s="226" t="s">
        <v>525</v>
      </c>
      <c r="AU319" s="226" t="s">
        <v>89</v>
      </c>
      <c r="AY319" s="14" t="s">
        <v>149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4" t="s">
        <v>87</v>
      </c>
      <c r="BK319" s="227">
        <f>ROUND(I319*H319,2)</f>
        <v>0</v>
      </c>
      <c r="BL319" s="14" t="s">
        <v>156</v>
      </c>
      <c r="BM319" s="226" t="s">
        <v>687</v>
      </c>
    </row>
    <row r="320" s="2" customFormat="1">
      <c r="A320" s="35"/>
      <c r="B320" s="36"/>
      <c r="C320" s="37"/>
      <c r="D320" s="228" t="s">
        <v>157</v>
      </c>
      <c r="E320" s="37"/>
      <c r="F320" s="229" t="s">
        <v>2113</v>
      </c>
      <c r="G320" s="37"/>
      <c r="H320" s="37"/>
      <c r="I320" s="230"/>
      <c r="J320" s="37"/>
      <c r="K320" s="37"/>
      <c r="L320" s="41"/>
      <c r="M320" s="231"/>
      <c r="N320" s="232"/>
      <c r="O320" s="88"/>
      <c r="P320" s="88"/>
      <c r="Q320" s="88"/>
      <c r="R320" s="88"/>
      <c r="S320" s="88"/>
      <c r="T320" s="89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4" t="s">
        <v>157</v>
      </c>
      <c r="AU320" s="14" t="s">
        <v>89</v>
      </c>
    </row>
    <row r="321" s="12" customFormat="1" ht="22.8" customHeight="1">
      <c r="A321" s="12"/>
      <c r="B321" s="199"/>
      <c r="C321" s="200"/>
      <c r="D321" s="201" t="s">
        <v>78</v>
      </c>
      <c r="E321" s="213" t="s">
        <v>89</v>
      </c>
      <c r="F321" s="213" t="s">
        <v>2114</v>
      </c>
      <c r="G321" s="200"/>
      <c r="H321" s="200"/>
      <c r="I321" s="203"/>
      <c r="J321" s="214">
        <f>BK321</f>
        <v>0</v>
      </c>
      <c r="K321" s="200"/>
      <c r="L321" s="205"/>
      <c r="M321" s="206"/>
      <c r="N321" s="207"/>
      <c r="O321" s="207"/>
      <c r="P321" s="208">
        <f>SUM(P322:P341)</f>
        <v>0</v>
      </c>
      <c r="Q321" s="207"/>
      <c r="R321" s="208">
        <f>SUM(R322:R341)</f>
        <v>0</v>
      </c>
      <c r="S321" s="207"/>
      <c r="T321" s="209">
        <f>SUM(T322:T341)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0" t="s">
        <v>87</v>
      </c>
      <c r="AT321" s="211" t="s">
        <v>78</v>
      </c>
      <c r="AU321" s="211" t="s">
        <v>87</v>
      </c>
      <c r="AY321" s="210" t="s">
        <v>149</v>
      </c>
      <c r="BK321" s="212">
        <f>SUM(BK322:BK341)</f>
        <v>0</v>
      </c>
    </row>
    <row r="322" s="2" customFormat="1" ht="16.5" customHeight="1">
      <c r="A322" s="35"/>
      <c r="B322" s="36"/>
      <c r="C322" s="215" t="s">
        <v>509</v>
      </c>
      <c r="D322" s="215" t="s">
        <v>151</v>
      </c>
      <c r="E322" s="216" t="s">
        <v>2115</v>
      </c>
      <c r="F322" s="217" t="s">
        <v>2116</v>
      </c>
      <c r="G322" s="218" t="s">
        <v>264</v>
      </c>
      <c r="H322" s="219">
        <v>120</v>
      </c>
      <c r="I322" s="220"/>
      <c r="J322" s="221">
        <f>ROUND(I322*H322,2)</f>
        <v>0</v>
      </c>
      <c r="K322" s="217" t="s">
        <v>1</v>
      </c>
      <c r="L322" s="41"/>
      <c r="M322" s="222" t="s">
        <v>1</v>
      </c>
      <c r="N322" s="223" t="s">
        <v>44</v>
      </c>
      <c r="O322" s="88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26" t="s">
        <v>156</v>
      </c>
      <c r="AT322" s="226" t="s">
        <v>151</v>
      </c>
      <c r="AU322" s="226" t="s">
        <v>89</v>
      </c>
      <c r="AY322" s="14" t="s">
        <v>149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4" t="s">
        <v>87</v>
      </c>
      <c r="BK322" s="227">
        <f>ROUND(I322*H322,2)</f>
        <v>0</v>
      </c>
      <c r="BL322" s="14" t="s">
        <v>156</v>
      </c>
      <c r="BM322" s="226" t="s">
        <v>690</v>
      </c>
    </row>
    <row r="323" s="2" customFormat="1">
      <c r="A323" s="35"/>
      <c r="B323" s="36"/>
      <c r="C323" s="37"/>
      <c r="D323" s="228" t="s">
        <v>157</v>
      </c>
      <c r="E323" s="37"/>
      <c r="F323" s="229" t="s">
        <v>2116</v>
      </c>
      <c r="G323" s="37"/>
      <c r="H323" s="37"/>
      <c r="I323" s="230"/>
      <c r="J323" s="37"/>
      <c r="K323" s="37"/>
      <c r="L323" s="41"/>
      <c r="M323" s="231"/>
      <c r="N323" s="232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157</v>
      </c>
      <c r="AU323" s="14" t="s">
        <v>89</v>
      </c>
    </row>
    <row r="324" s="2" customFormat="1" ht="21.75" customHeight="1">
      <c r="A324" s="35"/>
      <c r="B324" s="36"/>
      <c r="C324" s="215" t="s">
        <v>693</v>
      </c>
      <c r="D324" s="215" t="s">
        <v>151</v>
      </c>
      <c r="E324" s="216" t="s">
        <v>2117</v>
      </c>
      <c r="F324" s="217" t="s">
        <v>2118</v>
      </c>
      <c r="G324" s="218" t="s">
        <v>154</v>
      </c>
      <c r="H324" s="219">
        <v>120</v>
      </c>
      <c r="I324" s="220"/>
      <c r="J324" s="221">
        <f>ROUND(I324*H324,2)</f>
        <v>0</v>
      </c>
      <c r="K324" s="217" t="s">
        <v>1</v>
      </c>
      <c r="L324" s="41"/>
      <c r="M324" s="222" t="s">
        <v>1</v>
      </c>
      <c r="N324" s="223" t="s">
        <v>44</v>
      </c>
      <c r="O324" s="88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26" t="s">
        <v>156</v>
      </c>
      <c r="AT324" s="226" t="s">
        <v>151</v>
      </c>
      <c r="AU324" s="226" t="s">
        <v>89</v>
      </c>
      <c r="AY324" s="14" t="s">
        <v>149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4" t="s">
        <v>87</v>
      </c>
      <c r="BK324" s="227">
        <f>ROUND(I324*H324,2)</f>
        <v>0</v>
      </c>
      <c r="BL324" s="14" t="s">
        <v>156</v>
      </c>
      <c r="BM324" s="226" t="s">
        <v>694</v>
      </c>
    </row>
    <row r="325" s="2" customFormat="1">
      <c r="A325" s="35"/>
      <c r="B325" s="36"/>
      <c r="C325" s="37"/>
      <c r="D325" s="228" t="s">
        <v>157</v>
      </c>
      <c r="E325" s="37"/>
      <c r="F325" s="229" t="s">
        <v>2118</v>
      </c>
      <c r="G325" s="37"/>
      <c r="H325" s="37"/>
      <c r="I325" s="230"/>
      <c r="J325" s="37"/>
      <c r="K325" s="37"/>
      <c r="L325" s="41"/>
      <c r="M325" s="231"/>
      <c r="N325" s="232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157</v>
      </c>
      <c r="AU325" s="14" t="s">
        <v>89</v>
      </c>
    </row>
    <row r="326" s="2" customFormat="1" ht="16.5" customHeight="1">
      <c r="A326" s="35"/>
      <c r="B326" s="36"/>
      <c r="C326" s="215" t="s">
        <v>514</v>
      </c>
      <c r="D326" s="215" t="s">
        <v>151</v>
      </c>
      <c r="E326" s="216" t="s">
        <v>2119</v>
      </c>
      <c r="F326" s="217" t="s">
        <v>2120</v>
      </c>
      <c r="G326" s="218" t="s">
        <v>230</v>
      </c>
      <c r="H326" s="219">
        <v>75</v>
      </c>
      <c r="I326" s="220"/>
      <c r="J326" s="221">
        <f>ROUND(I326*H326,2)</f>
        <v>0</v>
      </c>
      <c r="K326" s="217" t="s">
        <v>1</v>
      </c>
      <c r="L326" s="41"/>
      <c r="M326" s="222" t="s">
        <v>1</v>
      </c>
      <c r="N326" s="223" t="s">
        <v>44</v>
      </c>
      <c r="O326" s="88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26" t="s">
        <v>156</v>
      </c>
      <c r="AT326" s="226" t="s">
        <v>151</v>
      </c>
      <c r="AU326" s="226" t="s">
        <v>89</v>
      </c>
      <c r="AY326" s="14" t="s">
        <v>149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4" t="s">
        <v>87</v>
      </c>
      <c r="BK326" s="227">
        <f>ROUND(I326*H326,2)</f>
        <v>0</v>
      </c>
      <c r="BL326" s="14" t="s">
        <v>156</v>
      </c>
      <c r="BM326" s="226" t="s">
        <v>697</v>
      </c>
    </row>
    <row r="327" s="2" customFormat="1">
      <c r="A327" s="35"/>
      <c r="B327" s="36"/>
      <c r="C327" s="37"/>
      <c r="D327" s="228" t="s">
        <v>157</v>
      </c>
      <c r="E327" s="37"/>
      <c r="F327" s="229" t="s">
        <v>2120</v>
      </c>
      <c r="G327" s="37"/>
      <c r="H327" s="37"/>
      <c r="I327" s="230"/>
      <c r="J327" s="37"/>
      <c r="K327" s="37"/>
      <c r="L327" s="41"/>
      <c r="M327" s="231"/>
      <c r="N327" s="232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157</v>
      </c>
      <c r="AU327" s="14" t="s">
        <v>89</v>
      </c>
    </row>
    <row r="328" s="2" customFormat="1" ht="16.5" customHeight="1">
      <c r="A328" s="35"/>
      <c r="B328" s="36"/>
      <c r="C328" s="215" t="s">
        <v>701</v>
      </c>
      <c r="D328" s="215" t="s">
        <v>151</v>
      </c>
      <c r="E328" s="216" t="s">
        <v>2121</v>
      </c>
      <c r="F328" s="217" t="s">
        <v>2122</v>
      </c>
      <c r="G328" s="218" t="s">
        <v>264</v>
      </c>
      <c r="H328" s="219">
        <v>120</v>
      </c>
      <c r="I328" s="220"/>
      <c r="J328" s="221">
        <f>ROUND(I328*H328,2)</f>
        <v>0</v>
      </c>
      <c r="K328" s="217" t="s">
        <v>1</v>
      </c>
      <c r="L328" s="41"/>
      <c r="M328" s="222" t="s">
        <v>1</v>
      </c>
      <c r="N328" s="223" t="s">
        <v>44</v>
      </c>
      <c r="O328" s="88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26" t="s">
        <v>156</v>
      </c>
      <c r="AT328" s="226" t="s">
        <v>151</v>
      </c>
      <c r="AU328" s="226" t="s">
        <v>89</v>
      </c>
      <c r="AY328" s="14" t="s">
        <v>149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4" t="s">
        <v>87</v>
      </c>
      <c r="BK328" s="227">
        <f>ROUND(I328*H328,2)</f>
        <v>0</v>
      </c>
      <c r="BL328" s="14" t="s">
        <v>156</v>
      </c>
      <c r="BM328" s="226" t="s">
        <v>705</v>
      </c>
    </row>
    <row r="329" s="2" customFormat="1">
      <c r="A329" s="35"/>
      <c r="B329" s="36"/>
      <c r="C329" s="37"/>
      <c r="D329" s="228" t="s">
        <v>157</v>
      </c>
      <c r="E329" s="37"/>
      <c r="F329" s="229" t="s">
        <v>2122</v>
      </c>
      <c r="G329" s="37"/>
      <c r="H329" s="37"/>
      <c r="I329" s="230"/>
      <c r="J329" s="37"/>
      <c r="K329" s="37"/>
      <c r="L329" s="41"/>
      <c r="M329" s="231"/>
      <c r="N329" s="232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157</v>
      </c>
      <c r="AU329" s="14" t="s">
        <v>89</v>
      </c>
    </row>
    <row r="330" s="2" customFormat="1" ht="16.5" customHeight="1">
      <c r="A330" s="35"/>
      <c r="B330" s="36"/>
      <c r="C330" s="215" t="s">
        <v>518</v>
      </c>
      <c r="D330" s="215" t="s">
        <v>151</v>
      </c>
      <c r="E330" s="216" t="s">
        <v>2123</v>
      </c>
      <c r="F330" s="217" t="s">
        <v>2124</v>
      </c>
      <c r="G330" s="218" t="s">
        <v>264</v>
      </c>
      <c r="H330" s="219">
        <v>5</v>
      </c>
      <c r="I330" s="220"/>
      <c r="J330" s="221">
        <f>ROUND(I330*H330,2)</f>
        <v>0</v>
      </c>
      <c r="K330" s="217" t="s">
        <v>1</v>
      </c>
      <c r="L330" s="41"/>
      <c r="M330" s="222" t="s">
        <v>1</v>
      </c>
      <c r="N330" s="223" t="s">
        <v>44</v>
      </c>
      <c r="O330" s="88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26" t="s">
        <v>156</v>
      </c>
      <c r="AT330" s="226" t="s">
        <v>151</v>
      </c>
      <c r="AU330" s="226" t="s">
        <v>89</v>
      </c>
      <c r="AY330" s="14" t="s">
        <v>149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4" t="s">
        <v>87</v>
      </c>
      <c r="BK330" s="227">
        <f>ROUND(I330*H330,2)</f>
        <v>0</v>
      </c>
      <c r="BL330" s="14" t="s">
        <v>156</v>
      </c>
      <c r="BM330" s="226" t="s">
        <v>709</v>
      </c>
    </row>
    <row r="331" s="2" customFormat="1">
      <c r="A331" s="35"/>
      <c r="B331" s="36"/>
      <c r="C331" s="37"/>
      <c r="D331" s="228" t="s">
        <v>157</v>
      </c>
      <c r="E331" s="37"/>
      <c r="F331" s="229" t="s">
        <v>2124</v>
      </c>
      <c r="G331" s="37"/>
      <c r="H331" s="37"/>
      <c r="I331" s="230"/>
      <c r="J331" s="37"/>
      <c r="K331" s="37"/>
      <c r="L331" s="41"/>
      <c r="M331" s="231"/>
      <c r="N331" s="232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157</v>
      </c>
      <c r="AU331" s="14" t="s">
        <v>89</v>
      </c>
    </row>
    <row r="332" s="2" customFormat="1" ht="16.5" customHeight="1">
      <c r="A332" s="35"/>
      <c r="B332" s="36"/>
      <c r="C332" s="215" t="s">
        <v>712</v>
      </c>
      <c r="D332" s="215" t="s">
        <v>151</v>
      </c>
      <c r="E332" s="216" t="s">
        <v>2125</v>
      </c>
      <c r="F332" s="217" t="s">
        <v>2126</v>
      </c>
      <c r="G332" s="218" t="s">
        <v>264</v>
      </c>
      <c r="H332" s="219">
        <v>48</v>
      </c>
      <c r="I332" s="220"/>
      <c r="J332" s="221">
        <f>ROUND(I332*H332,2)</f>
        <v>0</v>
      </c>
      <c r="K332" s="217" t="s">
        <v>1</v>
      </c>
      <c r="L332" s="41"/>
      <c r="M332" s="222" t="s">
        <v>1</v>
      </c>
      <c r="N332" s="223" t="s">
        <v>44</v>
      </c>
      <c r="O332" s="88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26" t="s">
        <v>156</v>
      </c>
      <c r="AT332" s="226" t="s">
        <v>151</v>
      </c>
      <c r="AU332" s="226" t="s">
        <v>89</v>
      </c>
      <c r="AY332" s="14" t="s">
        <v>149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4" t="s">
        <v>87</v>
      </c>
      <c r="BK332" s="227">
        <f>ROUND(I332*H332,2)</f>
        <v>0</v>
      </c>
      <c r="BL332" s="14" t="s">
        <v>156</v>
      </c>
      <c r="BM332" s="226" t="s">
        <v>715</v>
      </c>
    </row>
    <row r="333" s="2" customFormat="1">
      <c r="A333" s="35"/>
      <c r="B333" s="36"/>
      <c r="C333" s="37"/>
      <c r="D333" s="228" t="s">
        <v>157</v>
      </c>
      <c r="E333" s="37"/>
      <c r="F333" s="229" t="s">
        <v>2126</v>
      </c>
      <c r="G333" s="37"/>
      <c r="H333" s="37"/>
      <c r="I333" s="230"/>
      <c r="J333" s="37"/>
      <c r="K333" s="37"/>
      <c r="L333" s="41"/>
      <c r="M333" s="231"/>
      <c r="N333" s="232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157</v>
      </c>
      <c r="AU333" s="14" t="s">
        <v>89</v>
      </c>
    </row>
    <row r="334" s="2" customFormat="1" ht="21.75" customHeight="1">
      <c r="A334" s="35"/>
      <c r="B334" s="36"/>
      <c r="C334" s="215" t="s">
        <v>521</v>
      </c>
      <c r="D334" s="215" t="s">
        <v>151</v>
      </c>
      <c r="E334" s="216" t="s">
        <v>2127</v>
      </c>
      <c r="F334" s="217" t="s">
        <v>2128</v>
      </c>
      <c r="G334" s="218" t="s">
        <v>264</v>
      </c>
      <c r="H334" s="219">
        <v>4</v>
      </c>
      <c r="I334" s="220"/>
      <c r="J334" s="221">
        <f>ROUND(I334*H334,2)</f>
        <v>0</v>
      </c>
      <c r="K334" s="217" t="s">
        <v>1</v>
      </c>
      <c r="L334" s="41"/>
      <c r="M334" s="222" t="s">
        <v>1</v>
      </c>
      <c r="N334" s="223" t="s">
        <v>44</v>
      </c>
      <c r="O334" s="88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26" t="s">
        <v>156</v>
      </c>
      <c r="AT334" s="226" t="s">
        <v>151</v>
      </c>
      <c r="AU334" s="226" t="s">
        <v>89</v>
      </c>
      <c r="AY334" s="14" t="s">
        <v>149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4" t="s">
        <v>87</v>
      </c>
      <c r="BK334" s="227">
        <f>ROUND(I334*H334,2)</f>
        <v>0</v>
      </c>
      <c r="BL334" s="14" t="s">
        <v>156</v>
      </c>
      <c r="BM334" s="226" t="s">
        <v>718</v>
      </c>
    </row>
    <row r="335" s="2" customFormat="1">
      <c r="A335" s="35"/>
      <c r="B335" s="36"/>
      <c r="C335" s="37"/>
      <c r="D335" s="228" t="s">
        <v>157</v>
      </c>
      <c r="E335" s="37"/>
      <c r="F335" s="229" t="s">
        <v>2128</v>
      </c>
      <c r="G335" s="37"/>
      <c r="H335" s="37"/>
      <c r="I335" s="230"/>
      <c r="J335" s="37"/>
      <c r="K335" s="37"/>
      <c r="L335" s="41"/>
      <c r="M335" s="231"/>
      <c r="N335" s="232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157</v>
      </c>
      <c r="AU335" s="14" t="s">
        <v>89</v>
      </c>
    </row>
    <row r="336" s="2" customFormat="1" ht="21.75" customHeight="1">
      <c r="A336" s="35"/>
      <c r="B336" s="36"/>
      <c r="C336" s="215" t="s">
        <v>721</v>
      </c>
      <c r="D336" s="215" t="s">
        <v>151</v>
      </c>
      <c r="E336" s="216" t="s">
        <v>2129</v>
      </c>
      <c r="F336" s="217" t="s">
        <v>2130</v>
      </c>
      <c r="G336" s="218" t="s">
        <v>264</v>
      </c>
      <c r="H336" s="219">
        <v>2</v>
      </c>
      <c r="I336" s="220"/>
      <c r="J336" s="221">
        <f>ROUND(I336*H336,2)</f>
        <v>0</v>
      </c>
      <c r="K336" s="217" t="s">
        <v>1</v>
      </c>
      <c r="L336" s="41"/>
      <c r="M336" s="222" t="s">
        <v>1</v>
      </c>
      <c r="N336" s="223" t="s">
        <v>44</v>
      </c>
      <c r="O336" s="88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26" t="s">
        <v>156</v>
      </c>
      <c r="AT336" s="226" t="s">
        <v>151</v>
      </c>
      <c r="AU336" s="226" t="s">
        <v>89</v>
      </c>
      <c r="AY336" s="14" t="s">
        <v>149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4" t="s">
        <v>87</v>
      </c>
      <c r="BK336" s="227">
        <f>ROUND(I336*H336,2)</f>
        <v>0</v>
      </c>
      <c r="BL336" s="14" t="s">
        <v>156</v>
      </c>
      <c r="BM336" s="226" t="s">
        <v>724</v>
      </c>
    </row>
    <row r="337" s="2" customFormat="1">
      <c r="A337" s="35"/>
      <c r="B337" s="36"/>
      <c r="C337" s="37"/>
      <c r="D337" s="228" t="s">
        <v>157</v>
      </c>
      <c r="E337" s="37"/>
      <c r="F337" s="229" t="s">
        <v>2130</v>
      </c>
      <c r="G337" s="37"/>
      <c r="H337" s="37"/>
      <c r="I337" s="230"/>
      <c r="J337" s="37"/>
      <c r="K337" s="37"/>
      <c r="L337" s="41"/>
      <c r="M337" s="231"/>
      <c r="N337" s="232"/>
      <c r="O337" s="88"/>
      <c r="P337" s="88"/>
      <c r="Q337" s="88"/>
      <c r="R337" s="88"/>
      <c r="S337" s="88"/>
      <c r="T337" s="89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4" t="s">
        <v>157</v>
      </c>
      <c r="AU337" s="14" t="s">
        <v>89</v>
      </c>
    </row>
    <row r="338" s="2" customFormat="1" ht="21.75" customHeight="1">
      <c r="A338" s="35"/>
      <c r="B338" s="36"/>
      <c r="C338" s="215" t="s">
        <v>529</v>
      </c>
      <c r="D338" s="215" t="s">
        <v>151</v>
      </c>
      <c r="E338" s="216" t="s">
        <v>2131</v>
      </c>
      <c r="F338" s="217" t="s">
        <v>2132</v>
      </c>
      <c r="G338" s="218" t="s">
        <v>264</v>
      </c>
      <c r="H338" s="219">
        <v>1</v>
      </c>
      <c r="I338" s="220"/>
      <c r="J338" s="221">
        <f>ROUND(I338*H338,2)</f>
        <v>0</v>
      </c>
      <c r="K338" s="217" t="s">
        <v>1</v>
      </c>
      <c r="L338" s="41"/>
      <c r="M338" s="222" t="s">
        <v>1</v>
      </c>
      <c r="N338" s="223" t="s">
        <v>44</v>
      </c>
      <c r="O338" s="88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26" t="s">
        <v>156</v>
      </c>
      <c r="AT338" s="226" t="s">
        <v>151</v>
      </c>
      <c r="AU338" s="226" t="s">
        <v>89</v>
      </c>
      <c r="AY338" s="14" t="s">
        <v>149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4" t="s">
        <v>87</v>
      </c>
      <c r="BK338" s="227">
        <f>ROUND(I338*H338,2)</f>
        <v>0</v>
      </c>
      <c r="BL338" s="14" t="s">
        <v>156</v>
      </c>
      <c r="BM338" s="226" t="s">
        <v>731</v>
      </c>
    </row>
    <row r="339" s="2" customFormat="1">
      <c r="A339" s="35"/>
      <c r="B339" s="36"/>
      <c r="C339" s="37"/>
      <c r="D339" s="228" t="s">
        <v>157</v>
      </c>
      <c r="E339" s="37"/>
      <c r="F339" s="229" t="s">
        <v>2133</v>
      </c>
      <c r="G339" s="37"/>
      <c r="H339" s="37"/>
      <c r="I339" s="230"/>
      <c r="J339" s="37"/>
      <c r="K339" s="37"/>
      <c r="L339" s="41"/>
      <c r="M339" s="231"/>
      <c r="N339" s="232"/>
      <c r="O339" s="88"/>
      <c r="P339" s="88"/>
      <c r="Q339" s="88"/>
      <c r="R339" s="88"/>
      <c r="S339" s="88"/>
      <c r="T339" s="89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4" t="s">
        <v>157</v>
      </c>
      <c r="AU339" s="14" t="s">
        <v>89</v>
      </c>
    </row>
    <row r="340" s="2" customFormat="1" ht="16.5" customHeight="1">
      <c r="A340" s="35"/>
      <c r="B340" s="36"/>
      <c r="C340" s="215" t="s">
        <v>733</v>
      </c>
      <c r="D340" s="215" t="s">
        <v>151</v>
      </c>
      <c r="E340" s="216" t="s">
        <v>2134</v>
      </c>
      <c r="F340" s="217" t="s">
        <v>2135</v>
      </c>
      <c r="G340" s="218" t="s">
        <v>636</v>
      </c>
      <c r="H340" s="219">
        <v>1</v>
      </c>
      <c r="I340" s="220"/>
      <c r="J340" s="221">
        <f>ROUND(I340*H340,2)</f>
        <v>0</v>
      </c>
      <c r="K340" s="217" t="s">
        <v>1</v>
      </c>
      <c r="L340" s="41"/>
      <c r="M340" s="222" t="s">
        <v>1</v>
      </c>
      <c r="N340" s="223" t="s">
        <v>44</v>
      </c>
      <c r="O340" s="88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26" t="s">
        <v>156</v>
      </c>
      <c r="AT340" s="226" t="s">
        <v>151</v>
      </c>
      <c r="AU340" s="226" t="s">
        <v>89</v>
      </c>
      <c r="AY340" s="14" t="s">
        <v>149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4" t="s">
        <v>87</v>
      </c>
      <c r="BK340" s="227">
        <f>ROUND(I340*H340,2)</f>
        <v>0</v>
      </c>
      <c r="BL340" s="14" t="s">
        <v>156</v>
      </c>
      <c r="BM340" s="226" t="s">
        <v>736</v>
      </c>
    </row>
    <row r="341" s="2" customFormat="1">
      <c r="A341" s="35"/>
      <c r="B341" s="36"/>
      <c r="C341" s="37"/>
      <c r="D341" s="228" t="s">
        <v>157</v>
      </c>
      <c r="E341" s="37"/>
      <c r="F341" s="229" t="s">
        <v>2135</v>
      </c>
      <c r="G341" s="37"/>
      <c r="H341" s="37"/>
      <c r="I341" s="230"/>
      <c r="J341" s="37"/>
      <c r="K341" s="37"/>
      <c r="L341" s="41"/>
      <c r="M341" s="231"/>
      <c r="N341" s="232"/>
      <c r="O341" s="88"/>
      <c r="P341" s="88"/>
      <c r="Q341" s="88"/>
      <c r="R341" s="88"/>
      <c r="S341" s="88"/>
      <c r="T341" s="89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4" t="s">
        <v>157</v>
      </c>
      <c r="AU341" s="14" t="s">
        <v>89</v>
      </c>
    </row>
    <row r="342" s="12" customFormat="1" ht="22.8" customHeight="1">
      <c r="A342" s="12"/>
      <c r="B342" s="199"/>
      <c r="C342" s="200"/>
      <c r="D342" s="201" t="s">
        <v>78</v>
      </c>
      <c r="E342" s="213" t="s">
        <v>178</v>
      </c>
      <c r="F342" s="213" t="s">
        <v>2136</v>
      </c>
      <c r="G342" s="200"/>
      <c r="H342" s="200"/>
      <c r="I342" s="203"/>
      <c r="J342" s="214">
        <f>BK342</f>
        <v>0</v>
      </c>
      <c r="K342" s="200"/>
      <c r="L342" s="205"/>
      <c r="M342" s="206"/>
      <c r="N342" s="207"/>
      <c r="O342" s="207"/>
      <c r="P342" s="208">
        <f>SUM(P343:P353)</f>
        <v>0</v>
      </c>
      <c r="Q342" s="207"/>
      <c r="R342" s="208">
        <f>SUM(R343:R353)</f>
        <v>0.00044000000000000002</v>
      </c>
      <c r="S342" s="207"/>
      <c r="T342" s="209">
        <f>SUM(T343:T353)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0" t="s">
        <v>87</v>
      </c>
      <c r="AT342" s="211" t="s">
        <v>78</v>
      </c>
      <c r="AU342" s="211" t="s">
        <v>87</v>
      </c>
      <c r="AY342" s="210" t="s">
        <v>149</v>
      </c>
      <c r="BK342" s="212">
        <f>SUM(BK343:BK353)</f>
        <v>0</v>
      </c>
    </row>
    <row r="343" s="2" customFormat="1" ht="33" customHeight="1">
      <c r="A343" s="35"/>
      <c r="B343" s="36"/>
      <c r="C343" s="215" t="s">
        <v>532</v>
      </c>
      <c r="D343" s="215" t="s">
        <v>151</v>
      </c>
      <c r="E343" s="216" t="s">
        <v>2137</v>
      </c>
      <c r="F343" s="217" t="s">
        <v>2138</v>
      </c>
      <c r="G343" s="218" t="s">
        <v>280</v>
      </c>
      <c r="H343" s="219">
        <v>1</v>
      </c>
      <c r="I343" s="220"/>
      <c r="J343" s="221">
        <f>ROUND(I343*H343,2)</f>
        <v>0</v>
      </c>
      <c r="K343" s="217" t="s">
        <v>155</v>
      </c>
      <c r="L343" s="41"/>
      <c r="M343" s="222" t="s">
        <v>1</v>
      </c>
      <c r="N343" s="223" t="s">
        <v>44</v>
      </c>
      <c r="O343" s="88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26" t="s">
        <v>156</v>
      </c>
      <c r="AT343" s="226" t="s">
        <v>151</v>
      </c>
      <c r="AU343" s="226" t="s">
        <v>89</v>
      </c>
      <c r="AY343" s="14" t="s">
        <v>149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4" t="s">
        <v>87</v>
      </c>
      <c r="BK343" s="227">
        <f>ROUND(I343*H343,2)</f>
        <v>0</v>
      </c>
      <c r="BL343" s="14" t="s">
        <v>156</v>
      </c>
      <c r="BM343" s="226" t="s">
        <v>741</v>
      </c>
    </row>
    <row r="344" s="2" customFormat="1">
      <c r="A344" s="35"/>
      <c r="B344" s="36"/>
      <c r="C344" s="37"/>
      <c r="D344" s="228" t="s">
        <v>157</v>
      </c>
      <c r="E344" s="37"/>
      <c r="F344" s="229" t="s">
        <v>2139</v>
      </c>
      <c r="G344" s="37"/>
      <c r="H344" s="37"/>
      <c r="I344" s="230"/>
      <c r="J344" s="37"/>
      <c r="K344" s="37"/>
      <c r="L344" s="41"/>
      <c r="M344" s="231"/>
      <c r="N344" s="232"/>
      <c r="O344" s="88"/>
      <c r="P344" s="88"/>
      <c r="Q344" s="88"/>
      <c r="R344" s="88"/>
      <c r="S344" s="88"/>
      <c r="T344" s="89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4" t="s">
        <v>157</v>
      </c>
      <c r="AU344" s="14" t="s">
        <v>89</v>
      </c>
    </row>
    <row r="345" s="2" customFormat="1">
      <c r="A345" s="35"/>
      <c r="B345" s="36"/>
      <c r="C345" s="37"/>
      <c r="D345" s="233" t="s">
        <v>159</v>
      </c>
      <c r="E345" s="37"/>
      <c r="F345" s="234" t="s">
        <v>2140</v>
      </c>
      <c r="G345" s="37"/>
      <c r="H345" s="37"/>
      <c r="I345" s="230"/>
      <c r="J345" s="37"/>
      <c r="K345" s="37"/>
      <c r="L345" s="41"/>
      <c r="M345" s="231"/>
      <c r="N345" s="232"/>
      <c r="O345" s="88"/>
      <c r="P345" s="88"/>
      <c r="Q345" s="88"/>
      <c r="R345" s="88"/>
      <c r="S345" s="88"/>
      <c r="T345" s="89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4" t="s">
        <v>159</v>
      </c>
      <c r="AU345" s="14" t="s">
        <v>89</v>
      </c>
    </row>
    <row r="346" s="2" customFormat="1">
      <c r="A346" s="35"/>
      <c r="B346" s="36"/>
      <c r="C346" s="37"/>
      <c r="D346" s="228" t="s">
        <v>202</v>
      </c>
      <c r="E346" s="37"/>
      <c r="F346" s="235" t="s">
        <v>2141</v>
      </c>
      <c r="G346" s="37"/>
      <c r="H346" s="37"/>
      <c r="I346" s="230"/>
      <c r="J346" s="37"/>
      <c r="K346" s="37"/>
      <c r="L346" s="41"/>
      <c r="M346" s="231"/>
      <c r="N346" s="232"/>
      <c r="O346" s="88"/>
      <c r="P346" s="88"/>
      <c r="Q346" s="88"/>
      <c r="R346" s="88"/>
      <c r="S346" s="88"/>
      <c r="T346" s="89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4" t="s">
        <v>202</v>
      </c>
      <c r="AU346" s="14" t="s">
        <v>89</v>
      </c>
    </row>
    <row r="347" s="2" customFormat="1" ht="16.5" customHeight="1">
      <c r="A347" s="35"/>
      <c r="B347" s="36"/>
      <c r="C347" s="240" t="s">
        <v>738</v>
      </c>
      <c r="D347" s="240" t="s">
        <v>525</v>
      </c>
      <c r="E347" s="241" t="s">
        <v>2142</v>
      </c>
      <c r="F347" s="242" t="s">
        <v>2143</v>
      </c>
      <c r="G347" s="243" t="s">
        <v>280</v>
      </c>
      <c r="H347" s="244">
        <v>1</v>
      </c>
      <c r="I347" s="245"/>
      <c r="J347" s="246">
        <f>ROUND(I347*H347,2)</f>
        <v>0</v>
      </c>
      <c r="K347" s="242" t="s">
        <v>528</v>
      </c>
      <c r="L347" s="247"/>
      <c r="M347" s="248" t="s">
        <v>1</v>
      </c>
      <c r="N347" s="249" t="s">
        <v>44</v>
      </c>
      <c r="O347" s="88"/>
      <c r="P347" s="224">
        <f>O347*H347</f>
        <v>0</v>
      </c>
      <c r="Q347" s="224">
        <v>0.00044000000000000002</v>
      </c>
      <c r="R347" s="224">
        <f>Q347*H347</f>
        <v>0.00044000000000000002</v>
      </c>
      <c r="S347" s="224">
        <v>0</v>
      </c>
      <c r="T347" s="225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26" t="s">
        <v>178</v>
      </c>
      <c r="AT347" s="226" t="s">
        <v>525</v>
      </c>
      <c r="AU347" s="226" t="s">
        <v>89</v>
      </c>
      <c r="AY347" s="14" t="s">
        <v>149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4" t="s">
        <v>87</v>
      </c>
      <c r="BK347" s="227">
        <f>ROUND(I347*H347,2)</f>
        <v>0</v>
      </c>
      <c r="BL347" s="14" t="s">
        <v>156</v>
      </c>
      <c r="BM347" s="226" t="s">
        <v>746</v>
      </c>
    </row>
    <row r="348" s="2" customFormat="1">
      <c r="A348" s="35"/>
      <c r="B348" s="36"/>
      <c r="C348" s="37"/>
      <c r="D348" s="228" t="s">
        <v>157</v>
      </c>
      <c r="E348" s="37"/>
      <c r="F348" s="229" t="s">
        <v>2143</v>
      </c>
      <c r="G348" s="37"/>
      <c r="H348" s="37"/>
      <c r="I348" s="230"/>
      <c r="J348" s="37"/>
      <c r="K348" s="37"/>
      <c r="L348" s="41"/>
      <c r="M348" s="231"/>
      <c r="N348" s="232"/>
      <c r="O348" s="88"/>
      <c r="P348" s="88"/>
      <c r="Q348" s="88"/>
      <c r="R348" s="88"/>
      <c r="S348" s="88"/>
      <c r="T348" s="89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4" t="s">
        <v>157</v>
      </c>
      <c r="AU348" s="14" t="s">
        <v>89</v>
      </c>
    </row>
    <row r="349" s="2" customFormat="1" ht="24.15" customHeight="1">
      <c r="A349" s="35"/>
      <c r="B349" s="36"/>
      <c r="C349" s="240" t="s">
        <v>538</v>
      </c>
      <c r="D349" s="240" t="s">
        <v>525</v>
      </c>
      <c r="E349" s="241" t="s">
        <v>2144</v>
      </c>
      <c r="F349" s="242" t="s">
        <v>2145</v>
      </c>
      <c r="G349" s="243" t="s">
        <v>280</v>
      </c>
      <c r="H349" s="244">
        <v>1</v>
      </c>
      <c r="I349" s="245"/>
      <c r="J349" s="246">
        <f>ROUND(I349*H349,2)</f>
        <v>0</v>
      </c>
      <c r="K349" s="242" t="s">
        <v>528</v>
      </c>
      <c r="L349" s="247"/>
      <c r="M349" s="248" t="s">
        <v>1</v>
      </c>
      <c r="N349" s="249" t="s">
        <v>44</v>
      </c>
      <c r="O349" s="88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26" t="s">
        <v>178</v>
      </c>
      <c r="AT349" s="226" t="s">
        <v>525</v>
      </c>
      <c r="AU349" s="226" t="s">
        <v>89</v>
      </c>
      <c r="AY349" s="14" t="s">
        <v>149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4" t="s">
        <v>87</v>
      </c>
      <c r="BK349" s="227">
        <f>ROUND(I349*H349,2)</f>
        <v>0</v>
      </c>
      <c r="BL349" s="14" t="s">
        <v>156</v>
      </c>
      <c r="BM349" s="226" t="s">
        <v>750</v>
      </c>
    </row>
    <row r="350" s="2" customFormat="1">
      <c r="A350" s="35"/>
      <c r="B350" s="36"/>
      <c r="C350" s="37"/>
      <c r="D350" s="228" t="s">
        <v>157</v>
      </c>
      <c r="E350" s="37"/>
      <c r="F350" s="229" t="s">
        <v>2145</v>
      </c>
      <c r="G350" s="37"/>
      <c r="H350" s="37"/>
      <c r="I350" s="230"/>
      <c r="J350" s="37"/>
      <c r="K350" s="37"/>
      <c r="L350" s="41"/>
      <c r="M350" s="231"/>
      <c r="N350" s="232"/>
      <c r="O350" s="88"/>
      <c r="P350" s="88"/>
      <c r="Q350" s="88"/>
      <c r="R350" s="88"/>
      <c r="S350" s="88"/>
      <c r="T350" s="89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4" t="s">
        <v>157</v>
      </c>
      <c r="AU350" s="14" t="s">
        <v>89</v>
      </c>
    </row>
    <row r="351" s="2" customFormat="1" ht="21.75" customHeight="1">
      <c r="A351" s="35"/>
      <c r="B351" s="36"/>
      <c r="C351" s="215" t="s">
        <v>747</v>
      </c>
      <c r="D351" s="215" t="s">
        <v>151</v>
      </c>
      <c r="E351" s="216" t="s">
        <v>2146</v>
      </c>
      <c r="F351" s="217" t="s">
        <v>2147</v>
      </c>
      <c r="G351" s="218" t="s">
        <v>264</v>
      </c>
      <c r="H351" s="219">
        <v>30</v>
      </c>
      <c r="I351" s="220"/>
      <c r="J351" s="221">
        <f>ROUND(I351*H351,2)</f>
        <v>0</v>
      </c>
      <c r="K351" s="217" t="s">
        <v>155</v>
      </c>
      <c r="L351" s="41"/>
      <c r="M351" s="222" t="s">
        <v>1</v>
      </c>
      <c r="N351" s="223" t="s">
        <v>44</v>
      </c>
      <c r="O351" s="88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26" t="s">
        <v>156</v>
      </c>
      <c r="AT351" s="226" t="s">
        <v>151</v>
      </c>
      <c r="AU351" s="226" t="s">
        <v>89</v>
      </c>
      <c r="AY351" s="14" t="s">
        <v>149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4" t="s">
        <v>87</v>
      </c>
      <c r="BK351" s="227">
        <f>ROUND(I351*H351,2)</f>
        <v>0</v>
      </c>
      <c r="BL351" s="14" t="s">
        <v>156</v>
      </c>
      <c r="BM351" s="226" t="s">
        <v>757</v>
      </c>
    </row>
    <row r="352" s="2" customFormat="1">
      <c r="A352" s="35"/>
      <c r="B352" s="36"/>
      <c r="C352" s="37"/>
      <c r="D352" s="228" t="s">
        <v>157</v>
      </c>
      <c r="E352" s="37"/>
      <c r="F352" s="229" t="s">
        <v>2148</v>
      </c>
      <c r="G352" s="37"/>
      <c r="H352" s="37"/>
      <c r="I352" s="230"/>
      <c r="J352" s="37"/>
      <c r="K352" s="37"/>
      <c r="L352" s="41"/>
      <c r="M352" s="231"/>
      <c r="N352" s="232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157</v>
      </c>
      <c r="AU352" s="14" t="s">
        <v>89</v>
      </c>
    </row>
    <row r="353" s="2" customFormat="1">
      <c r="A353" s="35"/>
      <c r="B353" s="36"/>
      <c r="C353" s="37"/>
      <c r="D353" s="233" t="s">
        <v>159</v>
      </c>
      <c r="E353" s="37"/>
      <c r="F353" s="234" t="s">
        <v>2149</v>
      </c>
      <c r="G353" s="37"/>
      <c r="H353" s="37"/>
      <c r="I353" s="230"/>
      <c r="J353" s="37"/>
      <c r="K353" s="37"/>
      <c r="L353" s="41"/>
      <c r="M353" s="231"/>
      <c r="N353" s="232"/>
      <c r="O353" s="88"/>
      <c r="P353" s="88"/>
      <c r="Q353" s="88"/>
      <c r="R353" s="88"/>
      <c r="S353" s="88"/>
      <c r="T353" s="89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4" t="s">
        <v>159</v>
      </c>
      <c r="AU353" s="14" t="s">
        <v>89</v>
      </c>
    </row>
    <row r="354" s="12" customFormat="1" ht="22.8" customHeight="1">
      <c r="A354" s="12"/>
      <c r="B354" s="199"/>
      <c r="C354" s="200"/>
      <c r="D354" s="201" t="s">
        <v>78</v>
      </c>
      <c r="E354" s="213" t="s">
        <v>655</v>
      </c>
      <c r="F354" s="213" t="s">
        <v>656</v>
      </c>
      <c r="G354" s="200"/>
      <c r="H354" s="200"/>
      <c r="I354" s="203"/>
      <c r="J354" s="214">
        <f>BK354</f>
        <v>0</v>
      </c>
      <c r="K354" s="200"/>
      <c r="L354" s="205"/>
      <c r="M354" s="206"/>
      <c r="N354" s="207"/>
      <c r="O354" s="207"/>
      <c r="P354" s="208">
        <f>SUM(P355:P357)</f>
        <v>0</v>
      </c>
      <c r="Q354" s="207"/>
      <c r="R354" s="208">
        <f>SUM(R355:R357)</f>
        <v>0</v>
      </c>
      <c r="S354" s="207"/>
      <c r="T354" s="209">
        <f>SUM(T355:T357)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0" t="s">
        <v>87</v>
      </c>
      <c r="AT354" s="211" t="s">
        <v>78</v>
      </c>
      <c r="AU354" s="211" t="s">
        <v>87</v>
      </c>
      <c r="AY354" s="210" t="s">
        <v>149</v>
      </c>
      <c r="BK354" s="212">
        <f>SUM(BK355:BK357)</f>
        <v>0</v>
      </c>
    </row>
    <row r="355" s="2" customFormat="1" ht="16.5" customHeight="1">
      <c r="A355" s="35"/>
      <c r="B355" s="36"/>
      <c r="C355" s="215" t="s">
        <v>542</v>
      </c>
      <c r="D355" s="215" t="s">
        <v>151</v>
      </c>
      <c r="E355" s="216" t="s">
        <v>2150</v>
      </c>
      <c r="F355" s="217" t="s">
        <v>2151</v>
      </c>
      <c r="G355" s="218" t="s">
        <v>230</v>
      </c>
      <c r="H355" s="219">
        <v>50.021999999999998</v>
      </c>
      <c r="I355" s="220"/>
      <c r="J355" s="221">
        <f>ROUND(I355*H355,2)</f>
        <v>0</v>
      </c>
      <c r="K355" s="217" t="s">
        <v>155</v>
      </c>
      <c r="L355" s="41"/>
      <c r="M355" s="222" t="s">
        <v>1</v>
      </c>
      <c r="N355" s="223" t="s">
        <v>44</v>
      </c>
      <c r="O355" s="88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26" t="s">
        <v>156</v>
      </c>
      <c r="AT355" s="226" t="s">
        <v>151</v>
      </c>
      <c r="AU355" s="226" t="s">
        <v>89</v>
      </c>
      <c r="AY355" s="14" t="s">
        <v>149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4" t="s">
        <v>87</v>
      </c>
      <c r="BK355" s="227">
        <f>ROUND(I355*H355,2)</f>
        <v>0</v>
      </c>
      <c r="BL355" s="14" t="s">
        <v>156</v>
      </c>
      <c r="BM355" s="226" t="s">
        <v>764</v>
      </c>
    </row>
    <row r="356" s="2" customFormat="1">
      <c r="A356" s="35"/>
      <c r="B356" s="36"/>
      <c r="C356" s="37"/>
      <c r="D356" s="228" t="s">
        <v>157</v>
      </c>
      <c r="E356" s="37"/>
      <c r="F356" s="229" t="s">
        <v>2152</v>
      </c>
      <c r="G356" s="37"/>
      <c r="H356" s="37"/>
      <c r="I356" s="230"/>
      <c r="J356" s="37"/>
      <c r="K356" s="37"/>
      <c r="L356" s="41"/>
      <c r="M356" s="231"/>
      <c r="N356" s="232"/>
      <c r="O356" s="88"/>
      <c r="P356" s="88"/>
      <c r="Q356" s="88"/>
      <c r="R356" s="88"/>
      <c r="S356" s="88"/>
      <c r="T356" s="89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4" t="s">
        <v>157</v>
      </c>
      <c r="AU356" s="14" t="s">
        <v>89</v>
      </c>
    </row>
    <row r="357" s="2" customFormat="1">
      <c r="A357" s="35"/>
      <c r="B357" s="36"/>
      <c r="C357" s="37"/>
      <c r="D357" s="233" t="s">
        <v>159</v>
      </c>
      <c r="E357" s="37"/>
      <c r="F357" s="234" t="s">
        <v>2153</v>
      </c>
      <c r="G357" s="37"/>
      <c r="H357" s="37"/>
      <c r="I357" s="230"/>
      <c r="J357" s="37"/>
      <c r="K357" s="37"/>
      <c r="L357" s="41"/>
      <c r="M357" s="231"/>
      <c r="N357" s="232"/>
      <c r="O357" s="88"/>
      <c r="P357" s="88"/>
      <c r="Q357" s="88"/>
      <c r="R357" s="88"/>
      <c r="S357" s="88"/>
      <c r="T357" s="89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4" t="s">
        <v>159</v>
      </c>
      <c r="AU357" s="14" t="s">
        <v>89</v>
      </c>
    </row>
    <row r="358" s="12" customFormat="1" ht="25.92" customHeight="1">
      <c r="A358" s="12"/>
      <c r="B358" s="199"/>
      <c r="C358" s="200"/>
      <c r="D358" s="201" t="s">
        <v>78</v>
      </c>
      <c r="E358" s="202" t="s">
        <v>250</v>
      </c>
      <c r="F358" s="202" t="s">
        <v>251</v>
      </c>
      <c r="G358" s="200"/>
      <c r="H358" s="200"/>
      <c r="I358" s="203"/>
      <c r="J358" s="204">
        <f>BK358</f>
        <v>0</v>
      </c>
      <c r="K358" s="200"/>
      <c r="L358" s="205"/>
      <c r="M358" s="206"/>
      <c r="N358" s="207"/>
      <c r="O358" s="207"/>
      <c r="P358" s="208">
        <f>P359</f>
        <v>0</v>
      </c>
      <c r="Q358" s="207"/>
      <c r="R358" s="208">
        <f>R359</f>
        <v>0</v>
      </c>
      <c r="S358" s="207"/>
      <c r="T358" s="209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0" t="s">
        <v>89</v>
      </c>
      <c r="AT358" s="211" t="s">
        <v>78</v>
      </c>
      <c r="AU358" s="211" t="s">
        <v>79</v>
      </c>
      <c r="AY358" s="210" t="s">
        <v>149</v>
      </c>
      <c r="BK358" s="212">
        <f>BK359</f>
        <v>0</v>
      </c>
    </row>
    <row r="359" s="12" customFormat="1" ht="22.8" customHeight="1">
      <c r="A359" s="12"/>
      <c r="B359" s="199"/>
      <c r="C359" s="200"/>
      <c r="D359" s="201" t="s">
        <v>78</v>
      </c>
      <c r="E359" s="213" t="s">
        <v>260</v>
      </c>
      <c r="F359" s="213" t="s">
        <v>261</v>
      </c>
      <c r="G359" s="200"/>
      <c r="H359" s="200"/>
      <c r="I359" s="203"/>
      <c r="J359" s="214">
        <f>BK359</f>
        <v>0</v>
      </c>
      <c r="K359" s="200"/>
      <c r="L359" s="205"/>
      <c r="M359" s="206"/>
      <c r="N359" s="207"/>
      <c r="O359" s="207"/>
      <c r="P359" s="208">
        <f>SUM(P360:P362)</f>
        <v>0</v>
      </c>
      <c r="Q359" s="207"/>
      <c r="R359" s="208">
        <f>SUM(R360:R362)</f>
        <v>0</v>
      </c>
      <c r="S359" s="207"/>
      <c r="T359" s="209">
        <f>SUM(T360:T362)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0" t="s">
        <v>89</v>
      </c>
      <c r="AT359" s="211" t="s">
        <v>78</v>
      </c>
      <c r="AU359" s="211" t="s">
        <v>87</v>
      </c>
      <c r="AY359" s="210" t="s">
        <v>149</v>
      </c>
      <c r="BK359" s="212">
        <f>SUM(BK360:BK362)</f>
        <v>0</v>
      </c>
    </row>
    <row r="360" s="2" customFormat="1" ht="24.15" customHeight="1">
      <c r="A360" s="35"/>
      <c r="B360" s="36"/>
      <c r="C360" s="215" t="s">
        <v>761</v>
      </c>
      <c r="D360" s="215" t="s">
        <v>151</v>
      </c>
      <c r="E360" s="216" t="s">
        <v>2154</v>
      </c>
      <c r="F360" s="217" t="s">
        <v>2155</v>
      </c>
      <c r="G360" s="218" t="s">
        <v>2156</v>
      </c>
      <c r="H360" s="250"/>
      <c r="I360" s="220"/>
      <c r="J360" s="221">
        <f>ROUND(I360*H360,2)</f>
        <v>0</v>
      </c>
      <c r="K360" s="217" t="s">
        <v>155</v>
      </c>
      <c r="L360" s="41"/>
      <c r="M360" s="222" t="s">
        <v>1</v>
      </c>
      <c r="N360" s="223" t="s">
        <v>44</v>
      </c>
      <c r="O360" s="88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26" t="s">
        <v>199</v>
      </c>
      <c r="AT360" s="226" t="s">
        <v>151</v>
      </c>
      <c r="AU360" s="226" t="s">
        <v>89</v>
      </c>
      <c r="AY360" s="14" t="s">
        <v>149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4" t="s">
        <v>87</v>
      </c>
      <c r="BK360" s="227">
        <f>ROUND(I360*H360,2)</f>
        <v>0</v>
      </c>
      <c r="BL360" s="14" t="s">
        <v>199</v>
      </c>
      <c r="BM360" s="226" t="s">
        <v>768</v>
      </c>
    </row>
    <row r="361" s="2" customFormat="1">
      <c r="A361" s="35"/>
      <c r="B361" s="36"/>
      <c r="C361" s="37"/>
      <c r="D361" s="228" t="s">
        <v>157</v>
      </c>
      <c r="E361" s="37"/>
      <c r="F361" s="229" t="s">
        <v>2157</v>
      </c>
      <c r="G361" s="37"/>
      <c r="H361" s="37"/>
      <c r="I361" s="230"/>
      <c r="J361" s="37"/>
      <c r="K361" s="37"/>
      <c r="L361" s="41"/>
      <c r="M361" s="231"/>
      <c r="N361" s="232"/>
      <c r="O361" s="88"/>
      <c r="P361" s="88"/>
      <c r="Q361" s="88"/>
      <c r="R361" s="88"/>
      <c r="S361" s="88"/>
      <c r="T361" s="89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4" t="s">
        <v>157</v>
      </c>
      <c r="AU361" s="14" t="s">
        <v>89</v>
      </c>
    </row>
    <row r="362" s="2" customFormat="1">
      <c r="A362" s="35"/>
      <c r="B362" s="36"/>
      <c r="C362" s="37"/>
      <c r="D362" s="233" t="s">
        <v>159</v>
      </c>
      <c r="E362" s="37"/>
      <c r="F362" s="234" t="s">
        <v>2158</v>
      </c>
      <c r="G362" s="37"/>
      <c r="H362" s="37"/>
      <c r="I362" s="230"/>
      <c r="J362" s="37"/>
      <c r="K362" s="37"/>
      <c r="L362" s="41"/>
      <c r="M362" s="236"/>
      <c r="N362" s="237"/>
      <c r="O362" s="238"/>
      <c r="P362" s="238"/>
      <c r="Q362" s="238"/>
      <c r="R362" s="238"/>
      <c r="S362" s="238"/>
      <c r="T362" s="239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4" t="s">
        <v>159</v>
      </c>
      <c r="AU362" s="14" t="s">
        <v>89</v>
      </c>
    </row>
    <row r="363" s="2" customFormat="1" ht="6.96" customHeight="1">
      <c r="A363" s="35"/>
      <c r="B363" s="63"/>
      <c r="C363" s="64"/>
      <c r="D363" s="64"/>
      <c r="E363" s="64"/>
      <c r="F363" s="64"/>
      <c r="G363" s="64"/>
      <c r="H363" s="64"/>
      <c r="I363" s="64"/>
      <c r="J363" s="64"/>
      <c r="K363" s="64"/>
      <c r="L363" s="41"/>
      <c r="M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</row>
  </sheetData>
  <sheetProtection sheet="1" autoFilter="0" formatColumns="0" formatRows="0" objects="1" scenarios="1" spinCount="100000" saltValue="GQW5lvn8fGZ3l+ODiGFl31ILKQhY8BUONat3CGi94NAC4NOxjOZBecbgYY8TndkmU1VNEEStA27bRDgL+OmnLA==" hashValue="MPNoEdy/8ra0ZKqbHP16bX6n3S/vWQhgZHKUfnlXiUXwcD6Sg6QXTbc6F4ZtLVbLkEtT3Eo7/T3tyrVKXQo0Yg==" algorithmName="SHA-512" password="DDF9"/>
  <autoFilter ref="C137:K362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hyperlinks>
    <hyperlink ref="F312" r:id="rId1" display="https://podminky.urs.cz/item/CS_URS_2023_02/132151101"/>
    <hyperlink ref="F315" r:id="rId2" display="https://podminky.urs.cz/item/CS_URS_2023_02/174151101"/>
    <hyperlink ref="F318" r:id="rId3" display="https://podminky.urs.cz/item/CS_URS_2023_02/175151201"/>
    <hyperlink ref="F345" r:id="rId4" display="https://podminky.urs.cz/item/CS_URS_2023_02/893811112"/>
    <hyperlink ref="F353" r:id="rId5" display="https://podminky.urs.cz/item/CS_URS_2023_02/899722113"/>
    <hyperlink ref="F357" r:id="rId6" display="https://podminky.urs.cz/item/CS_URS_2023_02/998011001"/>
    <hyperlink ref="F362" r:id="rId7" display="https://podminky.urs.cz/item/CS_URS_2023_02/99872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89</v>
      </c>
    </row>
    <row r="4" s="1" customFormat="1" ht="24.96" customHeight="1">
      <c r="B4" s="17"/>
      <c r="D4" s="135" t="s">
        <v>114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CNC centrum a Svářečská škola v SOU NOvé Strašecí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2159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2. 3. 2022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31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32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35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23.25" customHeight="1">
      <c r="A27" s="142"/>
      <c r="B27" s="143"/>
      <c r="C27" s="142"/>
      <c r="D27" s="142"/>
      <c r="E27" s="144" t="s">
        <v>38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39</v>
      </c>
      <c r="E30" s="35"/>
      <c r="F30" s="35"/>
      <c r="G30" s="35"/>
      <c r="H30" s="35"/>
      <c r="I30" s="35"/>
      <c r="J30" s="148">
        <f>ROUND(J126,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41</v>
      </c>
      <c r="G32" s="35"/>
      <c r="H32" s="35"/>
      <c r="I32" s="149" t="s">
        <v>40</v>
      </c>
      <c r="J32" s="149" t="s">
        <v>42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43</v>
      </c>
      <c r="E33" s="137" t="s">
        <v>44</v>
      </c>
      <c r="F33" s="151">
        <f>ROUND((SUM(BE126:BE251)),  2)</f>
        <v>0</v>
      </c>
      <c r="G33" s="35"/>
      <c r="H33" s="35"/>
      <c r="I33" s="152">
        <v>0.20999999999999999</v>
      </c>
      <c r="J33" s="151">
        <f>ROUND(((SUM(BE126:BE251))*I33),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45</v>
      </c>
      <c r="F34" s="151">
        <f>ROUND((SUM(BF126:BF251)),  2)</f>
        <v>0</v>
      </c>
      <c r="G34" s="35"/>
      <c r="H34" s="35"/>
      <c r="I34" s="152">
        <v>0.12</v>
      </c>
      <c r="J34" s="151">
        <f>ROUND(((SUM(BF126:BF251))*I34),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46</v>
      </c>
      <c r="F35" s="151">
        <f>ROUND((SUM(BG126:BG251)),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47</v>
      </c>
      <c r="F36" s="151">
        <f>ROUND((SUM(BH126:BH251)),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48</v>
      </c>
      <c r="F37" s="151">
        <f>ROUND((SUM(BI126:BI251)),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49</v>
      </c>
      <c r="E39" s="155"/>
      <c r="F39" s="155"/>
      <c r="G39" s="156" t="s">
        <v>50</v>
      </c>
      <c r="H39" s="157" t="s">
        <v>51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CNC centrum a Svářečská škola v SOU NOvé Strašecí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08 - VZT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Sportovní 1135</v>
      </c>
      <c r="G89" s="37"/>
      <c r="H89" s="37"/>
      <c r="I89" s="29" t="s">
        <v>22</v>
      </c>
      <c r="J89" s="76" t="str">
        <f>IF(J12="","",J12)</f>
        <v>2. 3. 2022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54.4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>Studio PHX s.r.o.Ondříčkova 384/33, Praha 3 Žižkov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 xml:space="preserve">Ing. Jan Brožek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118</v>
      </c>
      <c r="D94" s="173"/>
      <c r="E94" s="173"/>
      <c r="F94" s="173"/>
      <c r="G94" s="173"/>
      <c r="H94" s="173"/>
      <c r="I94" s="173"/>
      <c r="J94" s="174" t="s">
        <v>119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120</v>
      </c>
      <c r="D96" s="37"/>
      <c r="E96" s="37"/>
      <c r="F96" s="37"/>
      <c r="G96" s="37"/>
      <c r="H96" s="37"/>
      <c r="I96" s="37"/>
      <c r="J96" s="107">
        <f>J126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76"/>
      <c r="C97" s="177"/>
      <c r="D97" s="178" t="s">
        <v>2160</v>
      </c>
      <c r="E97" s="179"/>
      <c r="F97" s="179"/>
      <c r="G97" s="179"/>
      <c r="H97" s="179"/>
      <c r="I97" s="179"/>
      <c r="J97" s="180">
        <f>J127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2161</v>
      </c>
      <c r="E98" s="179"/>
      <c r="F98" s="179"/>
      <c r="G98" s="179"/>
      <c r="H98" s="179"/>
      <c r="I98" s="179"/>
      <c r="J98" s="180">
        <f>J142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6"/>
      <c r="C99" s="177"/>
      <c r="D99" s="178" t="s">
        <v>2162</v>
      </c>
      <c r="E99" s="179"/>
      <c r="F99" s="179"/>
      <c r="G99" s="179"/>
      <c r="H99" s="179"/>
      <c r="I99" s="179"/>
      <c r="J99" s="180">
        <f>J153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2163</v>
      </c>
      <c r="E100" s="179"/>
      <c r="F100" s="179"/>
      <c r="G100" s="179"/>
      <c r="H100" s="179"/>
      <c r="I100" s="179"/>
      <c r="J100" s="180">
        <f>J176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2164</v>
      </c>
      <c r="E101" s="179"/>
      <c r="F101" s="179"/>
      <c r="G101" s="179"/>
      <c r="H101" s="179"/>
      <c r="I101" s="179"/>
      <c r="J101" s="180">
        <f>J180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2165</v>
      </c>
      <c r="E102" s="179"/>
      <c r="F102" s="179"/>
      <c r="G102" s="179"/>
      <c r="H102" s="179"/>
      <c r="I102" s="179"/>
      <c r="J102" s="180">
        <f>J184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2166</v>
      </c>
      <c r="E103" s="179"/>
      <c r="F103" s="179"/>
      <c r="G103" s="179"/>
      <c r="H103" s="179"/>
      <c r="I103" s="179"/>
      <c r="J103" s="180">
        <f>J217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2167</v>
      </c>
      <c r="E104" s="179"/>
      <c r="F104" s="179"/>
      <c r="G104" s="179"/>
      <c r="H104" s="179"/>
      <c r="I104" s="179"/>
      <c r="J104" s="180">
        <f>J238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126</v>
      </c>
      <c r="E105" s="179"/>
      <c r="F105" s="179"/>
      <c r="G105" s="179"/>
      <c r="H105" s="179"/>
      <c r="I105" s="179"/>
      <c r="J105" s="180">
        <f>J247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2"/>
      <c r="C106" s="183"/>
      <c r="D106" s="184" t="s">
        <v>130</v>
      </c>
      <c r="E106" s="185"/>
      <c r="F106" s="185"/>
      <c r="G106" s="185"/>
      <c r="H106" s="185"/>
      <c r="I106" s="185"/>
      <c r="J106" s="186">
        <f>J248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134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71" t="str">
        <f>E7</f>
        <v>CNC centrum a Svářečská škola v SOU NOvé Strašecí</v>
      </c>
      <c r="F116" s="29"/>
      <c r="G116" s="29"/>
      <c r="H116" s="29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115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E9</f>
        <v>08 - VZT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F12</f>
        <v>Sportovní 1135</v>
      </c>
      <c r="G120" s="37"/>
      <c r="H120" s="37"/>
      <c r="I120" s="29" t="s">
        <v>22</v>
      </c>
      <c r="J120" s="76" t="str">
        <f>IF(J12="","",J12)</f>
        <v>2. 3. 2022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54.45" customHeight="1">
      <c r="A122" s="35"/>
      <c r="B122" s="36"/>
      <c r="C122" s="29" t="s">
        <v>24</v>
      </c>
      <c r="D122" s="37"/>
      <c r="E122" s="37"/>
      <c r="F122" s="24" t="str">
        <f>E15</f>
        <v xml:space="preserve"> </v>
      </c>
      <c r="G122" s="37"/>
      <c r="H122" s="37"/>
      <c r="I122" s="29" t="s">
        <v>30</v>
      </c>
      <c r="J122" s="33" t="str">
        <f>E21</f>
        <v>Studio PHX s.r.o.Ondříčkova 384/33, Praha 3 Žižkov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28</v>
      </c>
      <c r="D123" s="37"/>
      <c r="E123" s="37"/>
      <c r="F123" s="24" t="str">
        <f>IF(E18="","",E18)</f>
        <v>Vyplň údaj</v>
      </c>
      <c r="G123" s="37"/>
      <c r="H123" s="37"/>
      <c r="I123" s="29" t="s">
        <v>34</v>
      </c>
      <c r="J123" s="33" t="str">
        <f>E24</f>
        <v xml:space="preserve">Ing. Jan Brožek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88"/>
      <c r="B125" s="189"/>
      <c r="C125" s="190" t="s">
        <v>135</v>
      </c>
      <c r="D125" s="191" t="s">
        <v>64</v>
      </c>
      <c r="E125" s="191" t="s">
        <v>60</v>
      </c>
      <c r="F125" s="191" t="s">
        <v>61</v>
      </c>
      <c r="G125" s="191" t="s">
        <v>136</v>
      </c>
      <c r="H125" s="191" t="s">
        <v>137</v>
      </c>
      <c r="I125" s="191" t="s">
        <v>138</v>
      </c>
      <c r="J125" s="191" t="s">
        <v>119</v>
      </c>
      <c r="K125" s="192" t="s">
        <v>139</v>
      </c>
      <c r="L125" s="193"/>
      <c r="M125" s="97" t="s">
        <v>1</v>
      </c>
      <c r="N125" s="98" t="s">
        <v>43</v>
      </c>
      <c r="O125" s="98" t="s">
        <v>140</v>
      </c>
      <c r="P125" s="98" t="s">
        <v>141</v>
      </c>
      <c r="Q125" s="98" t="s">
        <v>142</v>
      </c>
      <c r="R125" s="98" t="s">
        <v>143</v>
      </c>
      <c r="S125" s="98" t="s">
        <v>144</v>
      </c>
      <c r="T125" s="99" t="s">
        <v>145</v>
      </c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</row>
    <row r="126" s="2" customFormat="1" ht="22.8" customHeight="1">
      <c r="A126" s="35"/>
      <c r="B126" s="36"/>
      <c r="C126" s="104" t="s">
        <v>146</v>
      </c>
      <c r="D126" s="37"/>
      <c r="E126" s="37"/>
      <c r="F126" s="37"/>
      <c r="G126" s="37"/>
      <c r="H126" s="37"/>
      <c r="I126" s="37"/>
      <c r="J126" s="194">
        <f>BK126</f>
        <v>0</v>
      </c>
      <c r="K126" s="37"/>
      <c r="L126" s="41"/>
      <c r="M126" s="100"/>
      <c r="N126" s="195"/>
      <c r="O126" s="101"/>
      <c r="P126" s="196">
        <f>P127+P142+P153+P176+P180+P184+P217+P238+P247</f>
        <v>0</v>
      </c>
      <c r="Q126" s="101"/>
      <c r="R126" s="196">
        <f>R127+R142+R153+R176+R180+R184+R217+R238+R247</f>
        <v>0</v>
      </c>
      <c r="S126" s="101"/>
      <c r="T126" s="197">
        <f>T127+T142+T153+T176+T180+T184+T217+T238+T247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78</v>
      </c>
      <c r="AU126" s="14" t="s">
        <v>121</v>
      </c>
      <c r="BK126" s="198">
        <f>BK127+BK142+BK153+BK176+BK180+BK184+BK217+BK238+BK247</f>
        <v>0</v>
      </c>
    </row>
    <row r="127" s="12" customFormat="1" ht="25.92" customHeight="1">
      <c r="A127" s="12"/>
      <c r="B127" s="199"/>
      <c r="C127" s="200"/>
      <c r="D127" s="201" t="s">
        <v>78</v>
      </c>
      <c r="E127" s="202" t="s">
        <v>1495</v>
      </c>
      <c r="F127" s="202" t="s">
        <v>2168</v>
      </c>
      <c r="G127" s="200"/>
      <c r="H127" s="200"/>
      <c r="I127" s="203"/>
      <c r="J127" s="204">
        <f>BK127</f>
        <v>0</v>
      </c>
      <c r="K127" s="200"/>
      <c r="L127" s="205"/>
      <c r="M127" s="206"/>
      <c r="N127" s="207"/>
      <c r="O127" s="207"/>
      <c r="P127" s="208">
        <f>SUM(P128:P141)</f>
        <v>0</v>
      </c>
      <c r="Q127" s="207"/>
      <c r="R127" s="208">
        <f>SUM(R128:R141)</f>
        <v>0</v>
      </c>
      <c r="S127" s="207"/>
      <c r="T127" s="209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87</v>
      </c>
      <c r="AT127" s="211" t="s">
        <v>78</v>
      </c>
      <c r="AU127" s="211" t="s">
        <v>79</v>
      </c>
      <c r="AY127" s="210" t="s">
        <v>149</v>
      </c>
      <c r="BK127" s="212">
        <f>SUM(BK128:BK141)</f>
        <v>0</v>
      </c>
    </row>
    <row r="128" s="2" customFormat="1" ht="16.5" customHeight="1">
      <c r="A128" s="35"/>
      <c r="B128" s="36"/>
      <c r="C128" s="240" t="s">
        <v>87</v>
      </c>
      <c r="D128" s="240" t="s">
        <v>525</v>
      </c>
      <c r="E128" s="241" t="s">
        <v>2169</v>
      </c>
      <c r="F128" s="242" t="s">
        <v>2170</v>
      </c>
      <c r="G128" s="243" t="s">
        <v>636</v>
      </c>
      <c r="H128" s="244">
        <v>1</v>
      </c>
      <c r="I128" s="245"/>
      <c r="J128" s="246">
        <f>ROUND(I128*H128,2)</f>
        <v>0</v>
      </c>
      <c r="K128" s="242" t="s">
        <v>1</v>
      </c>
      <c r="L128" s="247"/>
      <c r="M128" s="248" t="s">
        <v>1</v>
      </c>
      <c r="N128" s="249" t="s">
        <v>44</v>
      </c>
      <c r="O128" s="88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6" t="s">
        <v>178</v>
      </c>
      <c r="AT128" s="226" t="s">
        <v>525</v>
      </c>
      <c r="AU128" s="226" t="s">
        <v>87</v>
      </c>
      <c r="AY128" s="14" t="s">
        <v>149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4" t="s">
        <v>87</v>
      </c>
      <c r="BK128" s="227">
        <f>ROUND(I128*H128,2)</f>
        <v>0</v>
      </c>
      <c r="BL128" s="14" t="s">
        <v>156</v>
      </c>
      <c r="BM128" s="226" t="s">
        <v>89</v>
      </c>
    </row>
    <row r="129" s="2" customFormat="1">
      <c r="A129" s="35"/>
      <c r="B129" s="36"/>
      <c r="C129" s="37"/>
      <c r="D129" s="228" t="s">
        <v>157</v>
      </c>
      <c r="E129" s="37"/>
      <c r="F129" s="229" t="s">
        <v>2170</v>
      </c>
      <c r="G129" s="37"/>
      <c r="H129" s="37"/>
      <c r="I129" s="230"/>
      <c r="J129" s="37"/>
      <c r="K129" s="37"/>
      <c r="L129" s="41"/>
      <c r="M129" s="231"/>
      <c r="N129" s="232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157</v>
      </c>
      <c r="AU129" s="14" t="s">
        <v>87</v>
      </c>
    </row>
    <row r="130" s="2" customFormat="1" ht="16.5" customHeight="1">
      <c r="A130" s="35"/>
      <c r="B130" s="36"/>
      <c r="C130" s="240" t="s">
        <v>89</v>
      </c>
      <c r="D130" s="240" t="s">
        <v>525</v>
      </c>
      <c r="E130" s="241" t="s">
        <v>2171</v>
      </c>
      <c r="F130" s="242" t="s">
        <v>2172</v>
      </c>
      <c r="G130" s="243" t="s">
        <v>636</v>
      </c>
      <c r="H130" s="244">
        <v>1</v>
      </c>
      <c r="I130" s="245"/>
      <c r="J130" s="246">
        <f>ROUND(I130*H130,2)</f>
        <v>0</v>
      </c>
      <c r="K130" s="242" t="s">
        <v>1</v>
      </c>
      <c r="L130" s="247"/>
      <c r="M130" s="248" t="s">
        <v>1</v>
      </c>
      <c r="N130" s="249" t="s">
        <v>44</v>
      </c>
      <c r="O130" s="88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6" t="s">
        <v>178</v>
      </c>
      <c r="AT130" s="226" t="s">
        <v>525</v>
      </c>
      <c r="AU130" s="226" t="s">
        <v>87</v>
      </c>
      <c r="AY130" s="14" t="s">
        <v>149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4" t="s">
        <v>87</v>
      </c>
      <c r="BK130" s="227">
        <f>ROUND(I130*H130,2)</f>
        <v>0</v>
      </c>
      <c r="BL130" s="14" t="s">
        <v>156</v>
      </c>
      <c r="BM130" s="226" t="s">
        <v>156</v>
      </c>
    </row>
    <row r="131" s="2" customFormat="1">
      <c r="A131" s="35"/>
      <c r="B131" s="36"/>
      <c r="C131" s="37"/>
      <c r="D131" s="228" t="s">
        <v>157</v>
      </c>
      <c r="E131" s="37"/>
      <c r="F131" s="229" t="s">
        <v>2172</v>
      </c>
      <c r="G131" s="37"/>
      <c r="H131" s="37"/>
      <c r="I131" s="230"/>
      <c r="J131" s="37"/>
      <c r="K131" s="37"/>
      <c r="L131" s="41"/>
      <c r="M131" s="231"/>
      <c r="N131" s="232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157</v>
      </c>
      <c r="AU131" s="14" t="s">
        <v>87</v>
      </c>
    </row>
    <row r="132" s="2" customFormat="1" ht="16.5" customHeight="1">
      <c r="A132" s="35"/>
      <c r="B132" s="36"/>
      <c r="C132" s="240" t="s">
        <v>356</v>
      </c>
      <c r="D132" s="240" t="s">
        <v>525</v>
      </c>
      <c r="E132" s="241" t="s">
        <v>2173</v>
      </c>
      <c r="F132" s="242" t="s">
        <v>2174</v>
      </c>
      <c r="G132" s="243" t="s">
        <v>636</v>
      </c>
      <c r="H132" s="244">
        <v>4</v>
      </c>
      <c r="I132" s="245"/>
      <c r="J132" s="246">
        <f>ROUND(I132*H132,2)</f>
        <v>0</v>
      </c>
      <c r="K132" s="242" t="s">
        <v>1</v>
      </c>
      <c r="L132" s="247"/>
      <c r="M132" s="248" t="s">
        <v>1</v>
      </c>
      <c r="N132" s="249" t="s">
        <v>44</v>
      </c>
      <c r="O132" s="88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6" t="s">
        <v>178</v>
      </c>
      <c r="AT132" s="226" t="s">
        <v>525</v>
      </c>
      <c r="AU132" s="226" t="s">
        <v>87</v>
      </c>
      <c r="AY132" s="14" t="s">
        <v>149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4" t="s">
        <v>87</v>
      </c>
      <c r="BK132" s="227">
        <f>ROUND(I132*H132,2)</f>
        <v>0</v>
      </c>
      <c r="BL132" s="14" t="s">
        <v>156</v>
      </c>
      <c r="BM132" s="226" t="s">
        <v>172</v>
      </c>
    </row>
    <row r="133" s="2" customFormat="1">
      <c r="A133" s="35"/>
      <c r="B133" s="36"/>
      <c r="C133" s="37"/>
      <c r="D133" s="228" t="s">
        <v>157</v>
      </c>
      <c r="E133" s="37"/>
      <c r="F133" s="229" t="s">
        <v>2174</v>
      </c>
      <c r="G133" s="37"/>
      <c r="H133" s="37"/>
      <c r="I133" s="230"/>
      <c r="J133" s="37"/>
      <c r="K133" s="37"/>
      <c r="L133" s="41"/>
      <c r="M133" s="231"/>
      <c r="N133" s="232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157</v>
      </c>
      <c r="AU133" s="14" t="s">
        <v>87</v>
      </c>
    </row>
    <row r="134" s="2" customFormat="1" ht="16.5" customHeight="1">
      <c r="A134" s="35"/>
      <c r="B134" s="36"/>
      <c r="C134" s="240" t="s">
        <v>156</v>
      </c>
      <c r="D134" s="240" t="s">
        <v>525</v>
      </c>
      <c r="E134" s="241" t="s">
        <v>2175</v>
      </c>
      <c r="F134" s="242" t="s">
        <v>2176</v>
      </c>
      <c r="G134" s="243" t="s">
        <v>636</v>
      </c>
      <c r="H134" s="244">
        <v>1</v>
      </c>
      <c r="I134" s="245"/>
      <c r="J134" s="246">
        <f>ROUND(I134*H134,2)</f>
        <v>0</v>
      </c>
      <c r="K134" s="242" t="s">
        <v>1</v>
      </c>
      <c r="L134" s="247"/>
      <c r="M134" s="248" t="s">
        <v>1</v>
      </c>
      <c r="N134" s="249" t="s">
        <v>44</v>
      </c>
      <c r="O134" s="88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6" t="s">
        <v>178</v>
      </c>
      <c r="AT134" s="226" t="s">
        <v>525</v>
      </c>
      <c r="AU134" s="226" t="s">
        <v>87</v>
      </c>
      <c r="AY134" s="14" t="s">
        <v>149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4" t="s">
        <v>87</v>
      </c>
      <c r="BK134" s="227">
        <f>ROUND(I134*H134,2)</f>
        <v>0</v>
      </c>
      <c r="BL134" s="14" t="s">
        <v>156</v>
      </c>
      <c r="BM134" s="226" t="s">
        <v>178</v>
      </c>
    </row>
    <row r="135" s="2" customFormat="1">
      <c r="A135" s="35"/>
      <c r="B135" s="36"/>
      <c r="C135" s="37"/>
      <c r="D135" s="228" t="s">
        <v>157</v>
      </c>
      <c r="E135" s="37"/>
      <c r="F135" s="229" t="s">
        <v>2176</v>
      </c>
      <c r="G135" s="37"/>
      <c r="H135" s="37"/>
      <c r="I135" s="230"/>
      <c r="J135" s="37"/>
      <c r="K135" s="37"/>
      <c r="L135" s="41"/>
      <c r="M135" s="231"/>
      <c r="N135" s="232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157</v>
      </c>
      <c r="AU135" s="14" t="s">
        <v>87</v>
      </c>
    </row>
    <row r="136" s="2" customFormat="1" ht="24.15" customHeight="1">
      <c r="A136" s="35"/>
      <c r="B136" s="36"/>
      <c r="C136" s="240" t="s">
        <v>181</v>
      </c>
      <c r="D136" s="240" t="s">
        <v>525</v>
      </c>
      <c r="E136" s="241" t="s">
        <v>2177</v>
      </c>
      <c r="F136" s="242" t="s">
        <v>2178</v>
      </c>
      <c r="G136" s="243" t="s">
        <v>1501</v>
      </c>
      <c r="H136" s="244">
        <v>2</v>
      </c>
      <c r="I136" s="245"/>
      <c r="J136" s="246">
        <f>ROUND(I136*H136,2)</f>
        <v>0</v>
      </c>
      <c r="K136" s="242" t="s">
        <v>1</v>
      </c>
      <c r="L136" s="247"/>
      <c r="M136" s="248" t="s">
        <v>1</v>
      </c>
      <c r="N136" s="249" t="s">
        <v>44</v>
      </c>
      <c r="O136" s="88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6" t="s">
        <v>178</v>
      </c>
      <c r="AT136" s="226" t="s">
        <v>525</v>
      </c>
      <c r="AU136" s="226" t="s">
        <v>87</v>
      </c>
      <c r="AY136" s="14" t="s">
        <v>149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4" t="s">
        <v>87</v>
      </c>
      <c r="BK136" s="227">
        <f>ROUND(I136*H136,2)</f>
        <v>0</v>
      </c>
      <c r="BL136" s="14" t="s">
        <v>156</v>
      </c>
      <c r="BM136" s="226" t="s">
        <v>184</v>
      </c>
    </row>
    <row r="137" s="2" customFormat="1">
      <c r="A137" s="35"/>
      <c r="B137" s="36"/>
      <c r="C137" s="37"/>
      <c r="D137" s="228" t="s">
        <v>157</v>
      </c>
      <c r="E137" s="37"/>
      <c r="F137" s="229" t="s">
        <v>2178</v>
      </c>
      <c r="G137" s="37"/>
      <c r="H137" s="37"/>
      <c r="I137" s="230"/>
      <c r="J137" s="37"/>
      <c r="K137" s="37"/>
      <c r="L137" s="41"/>
      <c r="M137" s="231"/>
      <c r="N137" s="232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157</v>
      </c>
      <c r="AU137" s="14" t="s">
        <v>87</v>
      </c>
    </row>
    <row r="138" s="2" customFormat="1" ht="24.15" customHeight="1">
      <c r="A138" s="35"/>
      <c r="B138" s="36"/>
      <c r="C138" s="240" t="s">
        <v>172</v>
      </c>
      <c r="D138" s="240" t="s">
        <v>525</v>
      </c>
      <c r="E138" s="241" t="s">
        <v>2179</v>
      </c>
      <c r="F138" s="242" t="s">
        <v>2180</v>
      </c>
      <c r="G138" s="243" t="s">
        <v>1501</v>
      </c>
      <c r="H138" s="244">
        <v>1</v>
      </c>
      <c r="I138" s="245"/>
      <c r="J138" s="246">
        <f>ROUND(I138*H138,2)</f>
        <v>0</v>
      </c>
      <c r="K138" s="242" t="s">
        <v>1</v>
      </c>
      <c r="L138" s="247"/>
      <c r="M138" s="248" t="s">
        <v>1</v>
      </c>
      <c r="N138" s="249" t="s">
        <v>44</v>
      </c>
      <c r="O138" s="88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6" t="s">
        <v>178</v>
      </c>
      <c r="AT138" s="226" t="s">
        <v>525</v>
      </c>
      <c r="AU138" s="226" t="s">
        <v>87</v>
      </c>
      <c r="AY138" s="14" t="s">
        <v>149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4" t="s">
        <v>87</v>
      </c>
      <c r="BK138" s="227">
        <f>ROUND(I138*H138,2)</f>
        <v>0</v>
      </c>
      <c r="BL138" s="14" t="s">
        <v>156</v>
      </c>
      <c r="BM138" s="226" t="s">
        <v>8</v>
      </c>
    </row>
    <row r="139" s="2" customFormat="1">
      <c r="A139" s="35"/>
      <c r="B139" s="36"/>
      <c r="C139" s="37"/>
      <c r="D139" s="228" t="s">
        <v>157</v>
      </c>
      <c r="E139" s="37"/>
      <c r="F139" s="229" t="s">
        <v>2180</v>
      </c>
      <c r="G139" s="37"/>
      <c r="H139" s="37"/>
      <c r="I139" s="230"/>
      <c r="J139" s="37"/>
      <c r="K139" s="37"/>
      <c r="L139" s="41"/>
      <c r="M139" s="231"/>
      <c r="N139" s="232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157</v>
      </c>
      <c r="AU139" s="14" t="s">
        <v>87</v>
      </c>
    </row>
    <row r="140" s="2" customFormat="1" ht="24.15" customHeight="1">
      <c r="A140" s="35"/>
      <c r="B140" s="36"/>
      <c r="C140" s="240" t="s">
        <v>191</v>
      </c>
      <c r="D140" s="240" t="s">
        <v>525</v>
      </c>
      <c r="E140" s="241" t="s">
        <v>2181</v>
      </c>
      <c r="F140" s="242" t="s">
        <v>2182</v>
      </c>
      <c r="G140" s="243" t="s">
        <v>1501</v>
      </c>
      <c r="H140" s="244">
        <v>1</v>
      </c>
      <c r="I140" s="245"/>
      <c r="J140" s="246">
        <f>ROUND(I140*H140,2)</f>
        <v>0</v>
      </c>
      <c r="K140" s="242" t="s">
        <v>1</v>
      </c>
      <c r="L140" s="247"/>
      <c r="M140" s="248" t="s">
        <v>1</v>
      </c>
      <c r="N140" s="249" t="s">
        <v>44</v>
      </c>
      <c r="O140" s="88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6" t="s">
        <v>178</v>
      </c>
      <c r="AT140" s="226" t="s">
        <v>525</v>
      </c>
      <c r="AU140" s="226" t="s">
        <v>87</v>
      </c>
      <c r="AY140" s="14" t="s">
        <v>149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4" t="s">
        <v>87</v>
      </c>
      <c r="BK140" s="227">
        <f>ROUND(I140*H140,2)</f>
        <v>0</v>
      </c>
      <c r="BL140" s="14" t="s">
        <v>156</v>
      </c>
      <c r="BM140" s="226" t="s">
        <v>194</v>
      </c>
    </row>
    <row r="141" s="2" customFormat="1">
      <c r="A141" s="35"/>
      <c r="B141" s="36"/>
      <c r="C141" s="37"/>
      <c r="D141" s="228" t="s">
        <v>157</v>
      </c>
      <c r="E141" s="37"/>
      <c r="F141" s="229" t="s">
        <v>2182</v>
      </c>
      <c r="G141" s="37"/>
      <c r="H141" s="37"/>
      <c r="I141" s="230"/>
      <c r="J141" s="37"/>
      <c r="K141" s="37"/>
      <c r="L141" s="41"/>
      <c r="M141" s="231"/>
      <c r="N141" s="232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157</v>
      </c>
      <c r="AU141" s="14" t="s">
        <v>87</v>
      </c>
    </row>
    <row r="142" s="12" customFormat="1" ht="25.92" customHeight="1">
      <c r="A142" s="12"/>
      <c r="B142" s="199"/>
      <c r="C142" s="200"/>
      <c r="D142" s="201" t="s">
        <v>78</v>
      </c>
      <c r="E142" s="202" t="s">
        <v>1497</v>
      </c>
      <c r="F142" s="202" t="s">
        <v>2183</v>
      </c>
      <c r="G142" s="200"/>
      <c r="H142" s="200"/>
      <c r="I142" s="203"/>
      <c r="J142" s="204">
        <f>BK142</f>
        <v>0</v>
      </c>
      <c r="K142" s="200"/>
      <c r="L142" s="205"/>
      <c r="M142" s="206"/>
      <c r="N142" s="207"/>
      <c r="O142" s="207"/>
      <c r="P142" s="208">
        <f>SUM(P143:P152)</f>
        <v>0</v>
      </c>
      <c r="Q142" s="207"/>
      <c r="R142" s="208">
        <f>SUM(R143:R152)</f>
        <v>0</v>
      </c>
      <c r="S142" s="207"/>
      <c r="T142" s="209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87</v>
      </c>
      <c r="AT142" s="211" t="s">
        <v>78</v>
      </c>
      <c r="AU142" s="211" t="s">
        <v>79</v>
      </c>
      <c r="AY142" s="210" t="s">
        <v>149</v>
      </c>
      <c r="BK142" s="212">
        <f>SUM(BK143:BK152)</f>
        <v>0</v>
      </c>
    </row>
    <row r="143" s="2" customFormat="1" ht="24.15" customHeight="1">
      <c r="A143" s="35"/>
      <c r="B143" s="36"/>
      <c r="C143" s="240" t="s">
        <v>178</v>
      </c>
      <c r="D143" s="240" t="s">
        <v>525</v>
      </c>
      <c r="E143" s="241" t="s">
        <v>2184</v>
      </c>
      <c r="F143" s="242" t="s">
        <v>2185</v>
      </c>
      <c r="G143" s="243" t="s">
        <v>1501</v>
      </c>
      <c r="H143" s="244">
        <v>6</v>
      </c>
      <c r="I143" s="245"/>
      <c r="J143" s="246">
        <f>ROUND(I143*H143,2)</f>
        <v>0</v>
      </c>
      <c r="K143" s="242" t="s">
        <v>1</v>
      </c>
      <c r="L143" s="247"/>
      <c r="M143" s="248" t="s">
        <v>1</v>
      </c>
      <c r="N143" s="249" t="s">
        <v>44</v>
      </c>
      <c r="O143" s="88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6" t="s">
        <v>178</v>
      </c>
      <c r="AT143" s="226" t="s">
        <v>525</v>
      </c>
      <c r="AU143" s="226" t="s">
        <v>87</v>
      </c>
      <c r="AY143" s="14" t="s">
        <v>149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4" t="s">
        <v>87</v>
      </c>
      <c r="BK143" s="227">
        <f>ROUND(I143*H143,2)</f>
        <v>0</v>
      </c>
      <c r="BL143" s="14" t="s">
        <v>156</v>
      </c>
      <c r="BM143" s="226" t="s">
        <v>199</v>
      </c>
    </row>
    <row r="144" s="2" customFormat="1">
      <c r="A144" s="35"/>
      <c r="B144" s="36"/>
      <c r="C144" s="37"/>
      <c r="D144" s="228" t="s">
        <v>157</v>
      </c>
      <c r="E144" s="37"/>
      <c r="F144" s="229" t="s">
        <v>2185</v>
      </c>
      <c r="G144" s="37"/>
      <c r="H144" s="37"/>
      <c r="I144" s="230"/>
      <c r="J144" s="37"/>
      <c r="K144" s="37"/>
      <c r="L144" s="41"/>
      <c r="M144" s="231"/>
      <c r="N144" s="232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157</v>
      </c>
      <c r="AU144" s="14" t="s">
        <v>87</v>
      </c>
    </row>
    <row r="145" s="2" customFormat="1" ht="24.15" customHeight="1">
      <c r="A145" s="35"/>
      <c r="B145" s="36"/>
      <c r="C145" s="240" t="s">
        <v>161</v>
      </c>
      <c r="D145" s="240" t="s">
        <v>525</v>
      </c>
      <c r="E145" s="241" t="s">
        <v>2186</v>
      </c>
      <c r="F145" s="242" t="s">
        <v>2187</v>
      </c>
      <c r="G145" s="243" t="s">
        <v>1501</v>
      </c>
      <c r="H145" s="244">
        <v>1</v>
      </c>
      <c r="I145" s="245"/>
      <c r="J145" s="246">
        <f>ROUND(I145*H145,2)</f>
        <v>0</v>
      </c>
      <c r="K145" s="242" t="s">
        <v>1</v>
      </c>
      <c r="L145" s="247"/>
      <c r="M145" s="248" t="s">
        <v>1</v>
      </c>
      <c r="N145" s="249" t="s">
        <v>44</v>
      </c>
      <c r="O145" s="88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6" t="s">
        <v>178</v>
      </c>
      <c r="AT145" s="226" t="s">
        <v>525</v>
      </c>
      <c r="AU145" s="226" t="s">
        <v>87</v>
      </c>
      <c r="AY145" s="14" t="s">
        <v>149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4" t="s">
        <v>87</v>
      </c>
      <c r="BK145" s="227">
        <f>ROUND(I145*H145,2)</f>
        <v>0</v>
      </c>
      <c r="BL145" s="14" t="s">
        <v>156</v>
      </c>
      <c r="BM145" s="226" t="s">
        <v>206</v>
      </c>
    </row>
    <row r="146" s="2" customFormat="1">
      <c r="A146" s="35"/>
      <c r="B146" s="36"/>
      <c r="C146" s="37"/>
      <c r="D146" s="228" t="s">
        <v>157</v>
      </c>
      <c r="E146" s="37"/>
      <c r="F146" s="229" t="s">
        <v>2187</v>
      </c>
      <c r="G146" s="37"/>
      <c r="H146" s="37"/>
      <c r="I146" s="230"/>
      <c r="J146" s="37"/>
      <c r="K146" s="37"/>
      <c r="L146" s="41"/>
      <c r="M146" s="231"/>
      <c r="N146" s="232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157</v>
      </c>
      <c r="AU146" s="14" t="s">
        <v>87</v>
      </c>
    </row>
    <row r="147" s="2" customFormat="1" ht="24.15" customHeight="1">
      <c r="A147" s="35"/>
      <c r="B147" s="36"/>
      <c r="C147" s="240" t="s">
        <v>184</v>
      </c>
      <c r="D147" s="240" t="s">
        <v>525</v>
      </c>
      <c r="E147" s="241" t="s">
        <v>2188</v>
      </c>
      <c r="F147" s="242" t="s">
        <v>2189</v>
      </c>
      <c r="G147" s="243" t="s">
        <v>1501</v>
      </c>
      <c r="H147" s="244">
        <v>4</v>
      </c>
      <c r="I147" s="245"/>
      <c r="J147" s="246">
        <f>ROUND(I147*H147,2)</f>
        <v>0</v>
      </c>
      <c r="K147" s="242" t="s">
        <v>1</v>
      </c>
      <c r="L147" s="247"/>
      <c r="M147" s="248" t="s">
        <v>1</v>
      </c>
      <c r="N147" s="249" t="s">
        <v>44</v>
      </c>
      <c r="O147" s="88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6" t="s">
        <v>178</v>
      </c>
      <c r="AT147" s="226" t="s">
        <v>525</v>
      </c>
      <c r="AU147" s="226" t="s">
        <v>87</v>
      </c>
      <c r="AY147" s="14" t="s">
        <v>149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4" t="s">
        <v>87</v>
      </c>
      <c r="BK147" s="227">
        <f>ROUND(I147*H147,2)</f>
        <v>0</v>
      </c>
      <c r="BL147" s="14" t="s">
        <v>156</v>
      </c>
      <c r="BM147" s="226" t="s">
        <v>211</v>
      </c>
    </row>
    <row r="148" s="2" customFormat="1">
      <c r="A148" s="35"/>
      <c r="B148" s="36"/>
      <c r="C148" s="37"/>
      <c r="D148" s="228" t="s">
        <v>157</v>
      </c>
      <c r="E148" s="37"/>
      <c r="F148" s="229" t="s">
        <v>2189</v>
      </c>
      <c r="G148" s="37"/>
      <c r="H148" s="37"/>
      <c r="I148" s="230"/>
      <c r="J148" s="37"/>
      <c r="K148" s="37"/>
      <c r="L148" s="41"/>
      <c r="M148" s="231"/>
      <c r="N148" s="232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157</v>
      </c>
      <c r="AU148" s="14" t="s">
        <v>87</v>
      </c>
    </row>
    <row r="149" s="2" customFormat="1" ht="24.15" customHeight="1">
      <c r="A149" s="35"/>
      <c r="B149" s="36"/>
      <c r="C149" s="240" t="s">
        <v>214</v>
      </c>
      <c r="D149" s="240" t="s">
        <v>525</v>
      </c>
      <c r="E149" s="241" t="s">
        <v>2190</v>
      </c>
      <c r="F149" s="242" t="s">
        <v>2191</v>
      </c>
      <c r="G149" s="243" t="s">
        <v>1501</v>
      </c>
      <c r="H149" s="244">
        <v>12</v>
      </c>
      <c r="I149" s="245"/>
      <c r="J149" s="246">
        <f>ROUND(I149*H149,2)</f>
        <v>0</v>
      </c>
      <c r="K149" s="242" t="s">
        <v>1</v>
      </c>
      <c r="L149" s="247"/>
      <c r="M149" s="248" t="s">
        <v>1</v>
      </c>
      <c r="N149" s="249" t="s">
        <v>44</v>
      </c>
      <c r="O149" s="88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6" t="s">
        <v>178</v>
      </c>
      <c r="AT149" s="226" t="s">
        <v>525</v>
      </c>
      <c r="AU149" s="226" t="s">
        <v>87</v>
      </c>
      <c r="AY149" s="14" t="s">
        <v>149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4" t="s">
        <v>87</v>
      </c>
      <c r="BK149" s="227">
        <f>ROUND(I149*H149,2)</f>
        <v>0</v>
      </c>
      <c r="BL149" s="14" t="s">
        <v>156</v>
      </c>
      <c r="BM149" s="226" t="s">
        <v>217</v>
      </c>
    </row>
    <row r="150" s="2" customFormat="1">
      <c r="A150" s="35"/>
      <c r="B150" s="36"/>
      <c r="C150" s="37"/>
      <c r="D150" s="228" t="s">
        <v>157</v>
      </c>
      <c r="E150" s="37"/>
      <c r="F150" s="229" t="s">
        <v>2191</v>
      </c>
      <c r="G150" s="37"/>
      <c r="H150" s="37"/>
      <c r="I150" s="230"/>
      <c r="J150" s="37"/>
      <c r="K150" s="37"/>
      <c r="L150" s="41"/>
      <c r="M150" s="231"/>
      <c r="N150" s="232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157</v>
      </c>
      <c r="AU150" s="14" t="s">
        <v>87</v>
      </c>
    </row>
    <row r="151" s="2" customFormat="1" ht="24.15" customHeight="1">
      <c r="A151" s="35"/>
      <c r="B151" s="36"/>
      <c r="C151" s="240" t="s">
        <v>8</v>
      </c>
      <c r="D151" s="240" t="s">
        <v>525</v>
      </c>
      <c r="E151" s="241" t="s">
        <v>2192</v>
      </c>
      <c r="F151" s="242" t="s">
        <v>2193</v>
      </c>
      <c r="G151" s="243" t="s">
        <v>1501</v>
      </c>
      <c r="H151" s="244">
        <v>2</v>
      </c>
      <c r="I151" s="245"/>
      <c r="J151" s="246">
        <f>ROUND(I151*H151,2)</f>
        <v>0</v>
      </c>
      <c r="K151" s="242" t="s">
        <v>1</v>
      </c>
      <c r="L151" s="247"/>
      <c r="M151" s="248" t="s">
        <v>1</v>
      </c>
      <c r="N151" s="249" t="s">
        <v>44</v>
      </c>
      <c r="O151" s="88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6" t="s">
        <v>178</v>
      </c>
      <c r="AT151" s="226" t="s">
        <v>525</v>
      </c>
      <c r="AU151" s="226" t="s">
        <v>87</v>
      </c>
      <c r="AY151" s="14" t="s">
        <v>149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4" t="s">
        <v>87</v>
      </c>
      <c r="BK151" s="227">
        <f>ROUND(I151*H151,2)</f>
        <v>0</v>
      </c>
      <c r="BL151" s="14" t="s">
        <v>156</v>
      </c>
      <c r="BM151" s="226" t="s">
        <v>222</v>
      </c>
    </row>
    <row r="152" s="2" customFormat="1">
      <c r="A152" s="35"/>
      <c r="B152" s="36"/>
      <c r="C152" s="37"/>
      <c r="D152" s="228" t="s">
        <v>157</v>
      </c>
      <c r="E152" s="37"/>
      <c r="F152" s="229" t="s">
        <v>2193</v>
      </c>
      <c r="G152" s="37"/>
      <c r="H152" s="37"/>
      <c r="I152" s="230"/>
      <c r="J152" s="37"/>
      <c r="K152" s="37"/>
      <c r="L152" s="41"/>
      <c r="M152" s="231"/>
      <c r="N152" s="232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157</v>
      </c>
      <c r="AU152" s="14" t="s">
        <v>87</v>
      </c>
    </row>
    <row r="153" s="12" customFormat="1" ht="25.92" customHeight="1">
      <c r="A153" s="12"/>
      <c r="B153" s="199"/>
      <c r="C153" s="200"/>
      <c r="D153" s="201" t="s">
        <v>78</v>
      </c>
      <c r="E153" s="202" t="s">
        <v>1517</v>
      </c>
      <c r="F153" s="202" t="s">
        <v>2194</v>
      </c>
      <c r="G153" s="200"/>
      <c r="H153" s="200"/>
      <c r="I153" s="203"/>
      <c r="J153" s="204">
        <f>BK153</f>
        <v>0</v>
      </c>
      <c r="K153" s="200"/>
      <c r="L153" s="205"/>
      <c r="M153" s="206"/>
      <c r="N153" s="207"/>
      <c r="O153" s="207"/>
      <c r="P153" s="208">
        <f>SUM(P154:P175)</f>
        <v>0</v>
      </c>
      <c r="Q153" s="207"/>
      <c r="R153" s="208">
        <f>SUM(R154:R175)</f>
        <v>0</v>
      </c>
      <c r="S153" s="207"/>
      <c r="T153" s="209">
        <f>SUM(T154:T175)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87</v>
      </c>
      <c r="AT153" s="211" t="s">
        <v>78</v>
      </c>
      <c r="AU153" s="211" t="s">
        <v>79</v>
      </c>
      <c r="AY153" s="210" t="s">
        <v>149</v>
      </c>
      <c r="BK153" s="212">
        <f>SUM(BK154:BK175)</f>
        <v>0</v>
      </c>
    </row>
    <row r="154" s="2" customFormat="1" ht="16.5" customHeight="1">
      <c r="A154" s="35"/>
      <c r="B154" s="36"/>
      <c r="C154" s="240" t="s">
        <v>227</v>
      </c>
      <c r="D154" s="240" t="s">
        <v>525</v>
      </c>
      <c r="E154" s="241" t="s">
        <v>2195</v>
      </c>
      <c r="F154" s="242" t="s">
        <v>2196</v>
      </c>
      <c r="G154" s="243" t="s">
        <v>1501</v>
      </c>
      <c r="H154" s="244">
        <v>12</v>
      </c>
      <c r="I154" s="245"/>
      <c r="J154" s="246">
        <f>ROUND(I154*H154,2)</f>
        <v>0</v>
      </c>
      <c r="K154" s="242" t="s">
        <v>1</v>
      </c>
      <c r="L154" s="247"/>
      <c r="M154" s="248" t="s">
        <v>1</v>
      </c>
      <c r="N154" s="249" t="s">
        <v>44</v>
      </c>
      <c r="O154" s="88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6" t="s">
        <v>178</v>
      </c>
      <c r="AT154" s="226" t="s">
        <v>525</v>
      </c>
      <c r="AU154" s="226" t="s">
        <v>87</v>
      </c>
      <c r="AY154" s="14" t="s">
        <v>149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4" t="s">
        <v>87</v>
      </c>
      <c r="BK154" s="227">
        <f>ROUND(I154*H154,2)</f>
        <v>0</v>
      </c>
      <c r="BL154" s="14" t="s">
        <v>156</v>
      </c>
      <c r="BM154" s="226" t="s">
        <v>231</v>
      </c>
    </row>
    <row r="155" s="2" customFormat="1">
      <c r="A155" s="35"/>
      <c r="B155" s="36"/>
      <c r="C155" s="37"/>
      <c r="D155" s="228" t="s">
        <v>157</v>
      </c>
      <c r="E155" s="37"/>
      <c r="F155" s="229" t="s">
        <v>2196</v>
      </c>
      <c r="G155" s="37"/>
      <c r="H155" s="37"/>
      <c r="I155" s="230"/>
      <c r="J155" s="37"/>
      <c r="K155" s="37"/>
      <c r="L155" s="41"/>
      <c r="M155" s="231"/>
      <c r="N155" s="232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157</v>
      </c>
      <c r="AU155" s="14" t="s">
        <v>87</v>
      </c>
    </row>
    <row r="156" s="2" customFormat="1" ht="16.5" customHeight="1">
      <c r="A156" s="35"/>
      <c r="B156" s="36"/>
      <c r="C156" s="240" t="s">
        <v>194</v>
      </c>
      <c r="D156" s="240" t="s">
        <v>525</v>
      </c>
      <c r="E156" s="241" t="s">
        <v>2197</v>
      </c>
      <c r="F156" s="242" t="s">
        <v>2198</v>
      </c>
      <c r="G156" s="243" t="s">
        <v>1501</v>
      </c>
      <c r="H156" s="244">
        <v>1</v>
      </c>
      <c r="I156" s="245"/>
      <c r="J156" s="246">
        <f>ROUND(I156*H156,2)</f>
        <v>0</v>
      </c>
      <c r="K156" s="242" t="s">
        <v>1</v>
      </c>
      <c r="L156" s="247"/>
      <c r="M156" s="248" t="s">
        <v>1</v>
      </c>
      <c r="N156" s="249" t="s">
        <v>44</v>
      </c>
      <c r="O156" s="88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6" t="s">
        <v>178</v>
      </c>
      <c r="AT156" s="226" t="s">
        <v>525</v>
      </c>
      <c r="AU156" s="226" t="s">
        <v>87</v>
      </c>
      <c r="AY156" s="14" t="s">
        <v>149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4" t="s">
        <v>87</v>
      </c>
      <c r="BK156" s="227">
        <f>ROUND(I156*H156,2)</f>
        <v>0</v>
      </c>
      <c r="BL156" s="14" t="s">
        <v>156</v>
      </c>
      <c r="BM156" s="226" t="s">
        <v>236</v>
      </c>
    </row>
    <row r="157" s="2" customFormat="1">
      <c r="A157" s="35"/>
      <c r="B157" s="36"/>
      <c r="C157" s="37"/>
      <c r="D157" s="228" t="s">
        <v>157</v>
      </c>
      <c r="E157" s="37"/>
      <c r="F157" s="229" t="s">
        <v>2198</v>
      </c>
      <c r="G157" s="37"/>
      <c r="H157" s="37"/>
      <c r="I157" s="230"/>
      <c r="J157" s="37"/>
      <c r="K157" s="37"/>
      <c r="L157" s="41"/>
      <c r="M157" s="231"/>
      <c r="N157" s="232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157</v>
      </c>
      <c r="AU157" s="14" t="s">
        <v>87</v>
      </c>
    </row>
    <row r="158" s="2" customFormat="1" ht="16.5" customHeight="1">
      <c r="A158" s="35"/>
      <c r="B158" s="36"/>
      <c r="C158" s="240" t="s">
        <v>239</v>
      </c>
      <c r="D158" s="240" t="s">
        <v>525</v>
      </c>
      <c r="E158" s="241" t="s">
        <v>2199</v>
      </c>
      <c r="F158" s="242" t="s">
        <v>2200</v>
      </c>
      <c r="G158" s="243" t="s">
        <v>1501</v>
      </c>
      <c r="H158" s="244">
        <v>1</v>
      </c>
      <c r="I158" s="245"/>
      <c r="J158" s="246">
        <f>ROUND(I158*H158,2)</f>
        <v>0</v>
      </c>
      <c r="K158" s="242" t="s">
        <v>1</v>
      </c>
      <c r="L158" s="247"/>
      <c r="M158" s="248" t="s">
        <v>1</v>
      </c>
      <c r="N158" s="249" t="s">
        <v>44</v>
      </c>
      <c r="O158" s="88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6" t="s">
        <v>178</v>
      </c>
      <c r="AT158" s="226" t="s">
        <v>525</v>
      </c>
      <c r="AU158" s="226" t="s">
        <v>87</v>
      </c>
      <c r="AY158" s="14" t="s">
        <v>149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4" t="s">
        <v>87</v>
      </c>
      <c r="BK158" s="227">
        <f>ROUND(I158*H158,2)</f>
        <v>0</v>
      </c>
      <c r="BL158" s="14" t="s">
        <v>156</v>
      </c>
      <c r="BM158" s="226" t="s">
        <v>242</v>
      </c>
    </row>
    <row r="159" s="2" customFormat="1">
      <c r="A159" s="35"/>
      <c r="B159" s="36"/>
      <c r="C159" s="37"/>
      <c r="D159" s="228" t="s">
        <v>157</v>
      </c>
      <c r="E159" s="37"/>
      <c r="F159" s="229" t="s">
        <v>2200</v>
      </c>
      <c r="G159" s="37"/>
      <c r="H159" s="37"/>
      <c r="I159" s="230"/>
      <c r="J159" s="37"/>
      <c r="K159" s="37"/>
      <c r="L159" s="41"/>
      <c r="M159" s="231"/>
      <c r="N159" s="232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157</v>
      </c>
      <c r="AU159" s="14" t="s">
        <v>87</v>
      </c>
    </row>
    <row r="160" s="2" customFormat="1" ht="16.5" customHeight="1">
      <c r="A160" s="35"/>
      <c r="B160" s="36"/>
      <c r="C160" s="240" t="s">
        <v>199</v>
      </c>
      <c r="D160" s="240" t="s">
        <v>525</v>
      </c>
      <c r="E160" s="241" t="s">
        <v>2201</v>
      </c>
      <c r="F160" s="242" t="s">
        <v>2202</v>
      </c>
      <c r="G160" s="243" t="s">
        <v>1501</v>
      </c>
      <c r="H160" s="244">
        <v>8</v>
      </c>
      <c r="I160" s="245"/>
      <c r="J160" s="246">
        <f>ROUND(I160*H160,2)</f>
        <v>0</v>
      </c>
      <c r="K160" s="242" t="s">
        <v>1</v>
      </c>
      <c r="L160" s="247"/>
      <c r="M160" s="248" t="s">
        <v>1</v>
      </c>
      <c r="N160" s="249" t="s">
        <v>44</v>
      </c>
      <c r="O160" s="88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6" t="s">
        <v>178</v>
      </c>
      <c r="AT160" s="226" t="s">
        <v>525</v>
      </c>
      <c r="AU160" s="226" t="s">
        <v>87</v>
      </c>
      <c r="AY160" s="14" t="s">
        <v>149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4" t="s">
        <v>87</v>
      </c>
      <c r="BK160" s="227">
        <f>ROUND(I160*H160,2)</f>
        <v>0</v>
      </c>
      <c r="BL160" s="14" t="s">
        <v>156</v>
      </c>
      <c r="BM160" s="226" t="s">
        <v>169</v>
      </c>
    </row>
    <row r="161" s="2" customFormat="1">
      <c r="A161" s="35"/>
      <c r="B161" s="36"/>
      <c r="C161" s="37"/>
      <c r="D161" s="228" t="s">
        <v>157</v>
      </c>
      <c r="E161" s="37"/>
      <c r="F161" s="229" t="s">
        <v>2202</v>
      </c>
      <c r="G161" s="37"/>
      <c r="H161" s="37"/>
      <c r="I161" s="230"/>
      <c r="J161" s="37"/>
      <c r="K161" s="37"/>
      <c r="L161" s="41"/>
      <c r="M161" s="231"/>
      <c r="N161" s="232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157</v>
      </c>
      <c r="AU161" s="14" t="s">
        <v>87</v>
      </c>
    </row>
    <row r="162" s="2" customFormat="1" ht="16.5" customHeight="1">
      <c r="A162" s="35"/>
      <c r="B162" s="36"/>
      <c r="C162" s="240" t="s">
        <v>254</v>
      </c>
      <c r="D162" s="240" t="s">
        <v>525</v>
      </c>
      <c r="E162" s="241" t="s">
        <v>2203</v>
      </c>
      <c r="F162" s="242" t="s">
        <v>2204</v>
      </c>
      <c r="G162" s="243" t="s">
        <v>1501</v>
      </c>
      <c r="H162" s="244">
        <v>7</v>
      </c>
      <c r="I162" s="245"/>
      <c r="J162" s="246">
        <f>ROUND(I162*H162,2)</f>
        <v>0</v>
      </c>
      <c r="K162" s="242" t="s">
        <v>1</v>
      </c>
      <c r="L162" s="247"/>
      <c r="M162" s="248" t="s">
        <v>1</v>
      </c>
      <c r="N162" s="249" t="s">
        <v>44</v>
      </c>
      <c r="O162" s="88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6" t="s">
        <v>178</v>
      </c>
      <c r="AT162" s="226" t="s">
        <v>525</v>
      </c>
      <c r="AU162" s="226" t="s">
        <v>87</v>
      </c>
      <c r="AY162" s="14" t="s">
        <v>149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4" t="s">
        <v>87</v>
      </c>
      <c r="BK162" s="227">
        <f>ROUND(I162*H162,2)</f>
        <v>0</v>
      </c>
      <c r="BL162" s="14" t="s">
        <v>156</v>
      </c>
      <c r="BM162" s="226" t="s">
        <v>257</v>
      </c>
    </row>
    <row r="163" s="2" customFormat="1">
      <c r="A163" s="35"/>
      <c r="B163" s="36"/>
      <c r="C163" s="37"/>
      <c r="D163" s="228" t="s">
        <v>157</v>
      </c>
      <c r="E163" s="37"/>
      <c r="F163" s="229" t="s">
        <v>2204</v>
      </c>
      <c r="G163" s="37"/>
      <c r="H163" s="37"/>
      <c r="I163" s="230"/>
      <c r="J163" s="37"/>
      <c r="K163" s="37"/>
      <c r="L163" s="41"/>
      <c r="M163" s="231"/>
      <c r="N163" s="232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157</v>
      </c>
      <c r="AU163" s="14" t="s">
        <v>87</v>
      </c>
    </row>
    <row r="164" s="2" customFormat="1" ht="16.5" customHeight="1">
      <c r="A164" s="35"/>
      <c r="B164" s="36"/>
      <c r="C164" s="240" t="s">
        <v>206</v>
      </c>
      <c r="D164" s="240" t="s">
        <v>525</v>
      </c>
      <c r="E164" s="241" t="s">
        <v>2205</v>
      </c>
      <c r="F164" s="242" t="s">
        <v>2206</v>
      </c>
      <c r="G164" s="243" t="s">
        <v>1501</v>
      </c>
      <c r="H164" s="244">
        <v>12</v>
      </c>
      <c r="I164" s="245"/>
      <c r="J164" s="246">
        <f>ROUND(I164*H164,2)</f>
        <v>0</v>
      </c>
      <c r="K164" s="242" t="s">
        <v>1</v>
      </c>
      <c r="L164" s="247"/>
      <c r="M164" s="248" t="s">
        <v>1</v>
      </c>
      <c r="N164" s="249" t="s">
        <v>44</v>
      </c>
      <c r="O164" s="88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6" t="s">
        <v>178</v>
      </c>
      <c r="AT164" s="226" t="s">
        <v>525</v>
      </c>
      <c r="AU164" s="226" t="s">
        <v>87</v>
      </c>
      <c r="AY164" s="14" t="s">
        <v>149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4" t="s">
        <v>87</v>
      </c>
      <c r="BK164" s="227">
        <f>ROUND(I164*H164,2)</f>
        <v>0</v>
      </c>
      <c r="BL164" s="14" t="s">
        <v>156</v>
      </c>
      <c r="BM164" s="226" t="s">
        <v>265</v>
      </c>
    </row>
    <row r="165" s="2" customFormat="1">
      <c r="A165" s="35"/>
      <c r="B165" s="36"/>
      <c r="C165" s="37"/>
      <c r="D165" s="228" t="s">
        <v>157</v>
      </c>
      <c r="E165" s="37"/>
      <c r="F165" s="229" t="s">
        <v>2206</v>
      </c>
      <c r="G165" s="37"/>
      <c r="H165" s="37"/>
      <c r="I165" s="230"/>
      <c r="J165" s="37"/>
      <c r="K165" s="37"/>
      <c r="L165" s="41"/>
      <c r="M165" s="231"/>
      <c r="N165" s="232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157</v>
      </c>
      <c r="AU165" s="14" t="s">
        <v>87</v>
      </c>
    </row>
    <row r="166" s="2" customFormat="1" ht="24.15" customHeight="1">
      <c r="A166" s="35"/>
      <c r="B166" s="36"/>
      <c r="C166" s="240" t="s">
        <v>270</v>
      </c>
      <c r="D166" s="240" t="s">
        <v>525</v>
      </c>
      <c r="E166" s="241" t="s">
        <v>2207</v>
      </c>
      <c r="F166" s="242" t="s">
        <v>2208</v>
      </c>
      <c r="G166" s="243" t="s">
        <v>1501</v>
      </c>
      <c r="H166" s="244">
        <v>7</v>
      </c>
      <c r="I166" s="245"/>
      <c r="J166" s="246">
        <f>ROUND(I166*H166,2)</f>
        <v>0</v>
      </c>
      <c r="K166" s="242" t="s">
        <v>1</v>
      </c>
      <c r="L166" s="247"/>
      <c r="M166" s="248" t="s">
        <v>1</v>
      </c>
      <c r="N166" s="249" t="s">
        <v>44</v>
      </c>
      <c r="O166" s="88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6" t="s">
        <v>178</v>
      </c>
      <c r="AT166" s="226" t="s">
        <v>525</v>
      </c>
      <c r="AU166" s="226" t="s">
        <v>87</v>
      </c>
      <c r="AY166" s="14" t="s">
        <v>149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4" t="s">
        <v>87</v>
      </c>
      <c r="BK166" s="227">
        <f>ROUND(I166*H166,2)</f>
        <v>0</v>
      </c>
      <c r="BL166" s="14" t="s">
        <v>156</v>
      </c>
      <c r="BM166" s="226" t="s">
        <v>273</v>
      </c>
    </row>
    <row r="167" s="2" customFormat="1">
      <c r="A167" s="35"/>
      <c r="B167" s="36"/>
      <c r="C167" s="37"/>
      <c r="D167" s="228" t="s">
        <v>157</v>
      </c>
      <c r="E167" s="37"/>
      <c r="F167" s="229" t="s">
        <v>2208</v>
      </c>
      <c r="G167" s="37"/>
      <c r="H167" s="37"/>
      <c r="I167" s="230"/>
      <c r="J167" s="37"/>
      <c r="K167" s="37"/>
      <c r="L167" s="41"/>
      <c r="M167" s="231"/>
      <c r="N167" s="232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157</v>
      </c>
      <c r="AU167" s="14" t="s">
        <v>87</v>
      </c>
    </row>
    <row r="168" s="2" customFormat="1" ht="16.5" customHeight="1">
      <c r="A168" s="35"/>
      <c r="B168" s="36"/>
      <c r="C168" s="240" t="s">
        <v>211</v>
      </c>
      <c r="D168" s="240" t="s">
        <v>525</v>
      </c>
      <c r="E168" s="241" t="s">
        <v>2209</v>
      </c>
      <c r="F168" s="242" t="s">
        <v>2210</v>
      </c>
      <c r="G168" s="243" t="s">
        <v>636</v>
      </c>
      <c r="H168" s="244">
        <v>1</v>
      </c>
      <c r="I168" s="245"/>
      <c r="J168" s="246">
        <f>ROUND(I168*H168,2)</f>
        <v>0</v>
      </c>
      <c r="K168" s="242" t="s">
        <v>1</v>
      </c>
      <c r="L168" s="247"/>
      <c r="M168" s="248" t="s">
        <v>1</v>
      </c>
      <c r="N168" s="249" t="s">
        <v>44</v>
      </c>
      <c r="O168" s="88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6" t="s">
        <v>178</v>
      </c>
      <c r="AT168" s="226" t="s">
        <v>525</v>
      </c>
      <c r="AU168" s="226" t="s">
        <v>87</v>
      </c>
      <c r="AY168" s="14" t="s">
        <v>149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4" t="s">
        <v>87</v>
      </c>
      <c r="BK168" s="227">
        <f>ROUND(I168*H168,2)</f>
        <v>0</v>
      </c>
      <c r="BL168" s="14" t="s">
        <v>156</v>
      </c>
      <c r="BM168" s="226" t="s">
        <v>281</v>
      </c>
    </row>
    <row r="169" s="2" customFormat="1">
      <c r="A169" s="35"/>
      <c r="B169" s="36"/>
      <c r="C169" s="37"/>
      <c r="D169" s="228" t="s">
        <v>157</v>
      </c>
      <c r="E169" s="37"/>
      <c r="F169" s="229" t="s">
        <v>2210</v>
      </c>
      <c r="G169" s="37"/>
      <c r="H169" s="37"/>
      <c r="I169" s="230"/>
      <c r="J169" s="37"/>
      <c r="K169" s="37"/>
      <c r="L169" s="41"/>
      <c r="M169" s="231"/>
      <c r="N169" s="232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157</v>
      </c>
      <c r="AU169" s="14" t="s">
        <v>87</v>
      </c>
    </row>
    <row r="170" s="2" customFormat="1" ht="16.5" customHeight="1">
      <c r="A170" s="35"/>
      <c r="B170" s="36"/>
      <c r="C170" s="240" t="s">
        <v>7</v>
      </c>
      <c r="D170" s="240" t="s">
        <v>525</v>
      </c>
      <c r="E170" s="241" t="s">
        <v>2211</v>
      </c>
      <c r="F170" s="242" t="s">
        <v>2212</v>
      </c>
      <c r="G170" s="243" t="s">
        <v>636</v>
      </c>
      <c r="H170" s="244">
        <v>1</v>
      </c>
      <c r="I170" s="245"/>
      <c r="J170" s="246">
        <f>ROUND(I170*H170,2)</f>
        <v>0</v>
      </c>
      <c r="K170" s="242" t="s">
        <v>1</v>
      </c>
      <c r="L170" s="247"/>
      <c r="M170" s="248" t="s">
        <v>1</v>
      </c>
      <c r="N170" s="249" t="s">
        <v>44</v>
      </c>
      <c r="O170" s="88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6" t="s">
        <v>178</v>
      </c>
      <c r="AT170" s="226" t="s">
        <v>525</v>
      </c>
      <c r="AU170" s="226" t="s">
        <v>87</v>
      </c>
      <c r="AY170" s="14" t="s">
        <v>149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4" t="s">
        <v>87</v>
      </c>
      <c r="BK170" s="227">
        <f>ROUND(I170*H170,2)</f>
        <v>0</v>
      </c>
      <c r="BL170" s="14" t="s">
        <v>156</v>
      </c>
      <c r="BM170" s="226" t="s">
        <v>285</v>
      </c>
    </row>
    <row r="171" s="2" customFormat="1">
      <c r="A171" s="35"/>
      <c r="B171" s="36"/>
      <c r="C171" s="37"/>
      <c r="D171" s="228" t="s">
        <v>157</v>
      </c>
      <c r="E171" s="37"/>
      <c r="F171" s="229" t="s">
        <v>2212</v>
      </c>
      <c r="G171" s="37"/>
      <c r="H171" s="37"/>
      <c r="I171" s="230"/>
      <c r="J171" s="37"/>
      <c r="K171" s="37"/>
      <c r="L171" s="41"/>
      <c r="M171" s="231"/>
      <c r="N171" s="232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157</v>
      </c>
      <c r="AU171" s="14" t="s">
        <v>87</v>
      </c>
    </row>
    <row r="172" s="2" customFormat="1" ht="16.5" customHeight="1">
      <c r="A172" s="35"/>
      <c r="B172" s="36"/>
      <c r="C172" s="240" t="s">
        <v>217</v>
      </c>
      <c r="D172" s="240" t="s">
        <v>525</v>
      </c>
      <c r="E172" s="241" t="s">
        <v>2213</v>
      </c>
      <c r="F172" s="242" t="s">
        <v>2214</v>
      </c>
      <c r="G172" s="243" t="s">
        <v>636</v>
      </c>
      <c r="H172" s="244">
        <v>1</v>
      </c>
      <c r="I172" s="245"/>
      <c r="J172" s="246">
        <f>ROUND(I172*H172,2)</f>
        <v>0</v>
      </c>
      <c r="K172" s="242" t="s">
        <v>1</v>
      </c>
      <c r="L172" s="247"/>
      <c r="M172" s="248" t="s">
        <v>1</v>
      </c>
      <c r="N172" s="249" t="s">
        <v>44</v>
      </c>
      <c r="O172" s="88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6" t="s">
        <v>178</v>
      </c>
      <c r="AT172" s="226" t="s">
        <v>525</v>
      </c>
      <c r="AU172" s="226" t="s">
        <v>87</v>
      </c>
      <c r="AY172" s="14" t="s">
        <v>149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4" t="s">
        <v>87</v>
      </c>
      <c r="BK172" s="227">
        <f>ROUND(I172*H172,2)</f>
        <v>0</v>
      </c>
      <c r="BL172" s="14" t="s">
        <v>156</v>
      </c>
      <c r="BM172" s="226" t="s">
        <v>291</v>
      </c>
    </row>
    <row r="173" s="2" customFormat="1">
      <c r="A173" s="35"/>
      <c r="B173" s="36"/>
      <c r="C173" s="37"/>
      <c r="D173" s="228" t="s">
        <v>157</v>
      </c>
      <c r="E173" s="37"/>
      <c r="F173" s="229" t="s">
        <v>2214</v>
      </c>
      <c r="G173" s="37"/>
      <c r="H173" s="37"/>
      <c r="I173" s="230"/>
      <c r="J173" s="37"/>
      <c r="K173" s="37"/>
      <c r="L173" s="41"/>
      <c r="M173" s="231"/>
      <c r="N173" s="232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157</v>
      </c>
      <c r="AU173" s="14" t="s">
        <v>87</v>
      </c>
    </row>
    <row r="174" s="2" customFormat="1" ht="16.5" customHeight="1">
      <c r="A174" s="35"/>
      <c r="B174" s="36"/>
      <c r="C174" s="240" t="s">
        <v>296</v>
      </c>
      <c r="D174" s="240" t="s">
        <v>525</v>
      </c>
      <c r="E174" s="241" t="s">
        <v>2215</v>
      </c>
      <c r="F174" s="242" t="s">
        <v>2216</v>
      </c>
      <c r="G174" s="243" t="s">
        <v>636</v>
      </c>
      <c r="H174" s="244">
        <v>1</v>
      </c>
      <c r="I174" s="245"/>
      <c r="J174" s="246">
        <f>ROUND(I174*H174,2)</f>
        <v>0</v>
      </c>
      <c r="K174" s="242" t="s">
        <v>1</v>
      </c>
      <c r="L174" s="247"/>
      <c r="M174" s="248" t="s">
        <v>1</v>
      </c>
      <c r="N174" s="249" t="s">
        <v>44</v>
      </c>
      <c r="O174" s="88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6" t="s">
        <v>178</v>
      </c>
      <c r="AT174" s="226" t="s">
        <v>525</v>
      </c>
      <c r="AU174" s="226" t="s">
        <v>87</v>
      </c>
      <c r="AY174" s="14" t="s">
        <v>149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4" t="s">
        <v>87</v>
      </c>
      <c r="BK174" s="227">
        <f>ROUND(I174*H174,2)</f>
        <v>0</v>
      </c>
      <c r="BL174" s="14" t="s">
        <v>156</v>
      </c>
      <c r="BM174" s="226" t="s">
        <v>299</v>
      </c>
    </row>
    <row r="175" s="2" customFormat="1">
      <c r="A175" s="35"/>
      <c r="B175" s="36"/>
      <c r="C175" s="37"/>
      <c r="D175" s="228" t="s">
        <v>157</v>
      </c>
      <c r="E175" s="37"/>
      <c r="F175" s="229" t="s">
        <v>2216</v>
      </c>
      <c r="G175" s="37"/>
      <c r="H175" s="37"/>
      <c r="I175" s="230"/>
      <c r="J175" s="37"/>
      <c r="K175" s="37"/>
      <c r="L175" s="41"/>
      <c r="M175" s="231"/>
      <c r="N175" s="232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157</v>
      </c>
      <c r="AU175" s="14" t="s">
        <v>87</v>
      </c>
    </row>
    <row r="176" s="12" customFormat="1" ht="25.92" customHeight="1">
      <c r="A176" s="12"/>
      <c r="B176" s="199"/>
      <c r="C176" s="200"/>
      <c r="D176" s="201" t="s">
        <v>78</v>
      </c>
      <c r="E176" s="202" t="s">
        <v>1556</v>
      </c>
      <c r="F176" s="202" t="s">
        <v>2217</v>
      </c>
      <c r="G176" s="200"/>
      <c r="H176" s="200"/>
      <c r="I176" s="203"/>
      <c r="J176" s="204">
        <f>BK176</f>
        <v>0</v>
      </c>
      <c r="K176" s="200"/>
      <c r="L176" s="205"/>
      <c r="M176" s="206"/>
      <c r="N176" s="207"/>
      <c r="O176" s="207"/>
      <c r="P176" s="208">
        <f>SUM(P177:P179)</f>
        <v>0</v>
      </c>
      <c r="Q176" s="207"/>
      <c r="R176" s="208">
        <f>SUM(R177:R179)</f>
        <v>0</v>
      </c>
      <c r="S176" s="207"/>
      <c r="T176" s="209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87</v>
      </c>
      <c r="AT176" s="211" t="s">
        <v>78</v>
      </c>
      <c r="AU176" s="211" t="s">
        <v>79</v>
      </c>
      <c r="AY176" s="210" t="s">
        <v>149</v>
      </c>
      <c r="BK176" s="212">
        <f>SUM(BK177:BK179)</f>
        <v>0</v>
      </c>
    </row>
    <row r="177" s="2" customFormat="1" ht="16.5" customHeight="1">
      <c r="A177" s="35"/>
      <c r="B177" s="36"/>
      <c r="C177" s="240" t="s">
        <v>222</v>
      </c>
      <c r="D177" s="240" t="s">
        <v>525</v>
      </c>
      <c r="E177" s="241" t="s">
        <v>2218</v>
      </c>
      <c r="F177" s="242" t="s">
        <v>2219</v>
      </c>
      <c r="G177" s="243" t="s">
        <v>2220</v>
      </c>
      <c r="H177" s="244">
        <v>133</v>
      </c>
      <c r="I177" s="245"/>
      <c r="J177" s="246">
        <f>ROUND(I177*H177,2)</f>
        <v>0</v>
      </c>
      <c r="K177" s="242" t="s">
        <v>1</v>
      </c>
      <c r="L177" s="247"/>
      <c r="M177" s="248" t="s">
        <v>1</v>
      </c>
      <c r="N177" s="249" t="s">
        <v>44</v>
      </c>
      <c r="O177" s="88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6" t="s">
        <v>178</v>
      </c>
      <c r="AT177" s="226" t="s">
        <v>525</v>
      </c>
      <c r="AU177" s="226" t="s">
        <v>87</v>
      </c>
      <c r="AY177" s="14" t="s">
        <v>149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4" t="s">
        <v>87</v>
      </c>
      <c r="BK177" s="227">
        <f>ROUND(I177*H177,2)</f>
        <v>0</v>
      </c>
      <c r="BL177" s="14" t="s">
        <v>156</v>
      </c>
      <c r="BM177" s="226" t="s">
        <v>305</v>
      </c>
    </row>
    <row r="178" s="2" customFormat="1">
      <c r="A178" s="35"/>
      <c r="B178" s="36"/>
      <c r="C178" s="37"/>
      <c r="D178" s="228" t="s">
        <v>157</v>
      </c>
      <c r="E178" s="37"/>
      <c r="F178" s="229" t="s">
        <v>2219</v>
      </c>
      <c r="G178" s="37"/>
      <c r="H178" s="37"/>
      <c r="I178" s="230"/>
      <c r="J178" s="37"/>
      <c r="K178" s="37"/>
      <c r="L178" s="41"/>
      <c r="M178" s="231"/>
      <c r="N178" s="232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157</v>
      </c>
      <c r="AU178" s="14" t="s">
        <v>87</v>
      </c>
    </row>
    <row r="179" s="2" customFormat="1">
      <c r="A179" s="35"/>
      <c r="B179" s="36"/>
      <c r="C179" s="37"/>
      <c r="D179" s="228" t="s">
        <v>202</v>
      </c>
      <c r="E179" s="37"/>
      <c r="F179" s="235" t="s">
        <v>2221</v>
      </c>
      <c r="G179" s="37"/>
      <c r="H179" s="37"/>
      <c r="I179" s="230"/>
      <c r="J179" s="37"/>
      <c r="K179" s="37"/>
      <c r="L179" s="41"/>
      <c r="M179" s="231"/>
      <c r="N179" s="232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202</v>
      </c>
      <c r="AU179" s="14" t="s">
        <v>87</v>
      </c>
    </row>
    <row r="180" s="12" customFormat="1" ht="25.92" customHeight="1">
      <c r="A180" s="12"/>
      <c r="B180" s="199"/>
      <c r="C180" s="200"/>
      <c r="D180" s="201" t="s">
        <v>78</v>
      </c>
      <c r="E180" s="202" t="s">
        <v>1587</v>
      </c>
      <c r="F180" s="202" t="s">
        <v>2222</v>
      </c>
      <c r="G180" s="200"/>
      <c r="H180" s="200"/>
      <c r="I180" s="203"/>
      <c r="J180" s="204">
        <f>BK180</f>
        <v>0</v>
      </c>
      <c r="K180" s="200"/>
      <c r="L180" s="205"/>
      <c r="M180" s="206"/>
      <c r="N180" s="207"/>
      <c r="O180" s="207"/>
      <c r="P180" s="208">
        <f>SUM(P181:P183)</f>
        <v>0</v>
      </c>
      <c r="Q180" s="207"/>
      <c r="R180" s="208">
        <f>SUM(R181:R183)</f>
        <v>0</v>
      </c>
      <c r="S180" s="207"/>
      <c r="T180" s="209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87</v>
      </c>
      <c r="AT180" s="211" t="s">
        <v>78</v>
      </c>
      <c r="AU180" s="211" t="s">
        <v>79</v>
      </c>
      <c r="AY180" s="210" t="s">
        <v>149</v>
      </c>
      <c r="BK180" s="212">
        <f>SUM(BK181:BK183)</f>
        <v>0</v>
      </c>
    </row>
    <row r="181" s="2" customFormat="1" ht="21.75" customHeight="1">
      <c r="A181" s="35"/>
      <c r="B181" s="36"/>
      <c r="C181" s="240" t="s">
        <v>308</v>
      </c>
      <c r="D181" s="240" t="s">
        <v>525</v>
      </c>
      <c r="E181" s="241" t="s">
        <v>2223</v>
      </c>
      <c r="F181" s="242" t="s">
        <v>2224</v>
      </c>
      <c r="G181" s="243" t="s">
        <v>2220</v>
      </c>
      <c r="H181" s="244">
        <v>37</v>
      </c>
      <c r="I181" s="245"/>
      <c r="J181" s="246">
        <f>ROUND(I181*H181,2)</f>
        <v>0</v>
      </c>
      <c r="K181" s="242" t="s">
        <v>1</v>
      </c>
      <c r="L181" s="247"/>
      <c r="M181" s="248" t="s">
        <v>1</v>
      </c>
      <c r="N181" s="249" t="s">
        <v>44</v>
      </c>
      <c r="O181" s="88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6" t="s">
        <v>178</v>
      </c>
      <c r="AT181" s="226" t="s">
        <v>525</v>
      </c>
      <c r="AU181" s="226" t="s">
        <v>87</v>
      </c>
      <c r="AY181" s="14" t="s">
        <v>149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4" t="s">
        <v>87</v>
      </c>
      <c r="BK181" s="227">
        <f>ROUND(I181*H181,2)</f>
        <v>0</v>
      </c>
      <c r="BL181" s="14" t="s">
        <v>156</v>
      </c>
      <c r="BM181" s="226" t="s">
        <v>311</v>
      </c>
    </row>
    <row r="182" s="2" customFormat="1">
      <c r="A182" s="35"/>
      <c r="B182" s="36"/>
      <c r="C182" s="37"/>
      <c r="D182" s="228" t="s">
        <v>157</v>
      </c>
      <c r="E182" s="37"/>
      <c r="F182" s="229" t="s">
        <v>2224</v>
      </c>
      <c r="G182" s="37"/>
      <c r="H182" s="37"/>
      <c r="I182" s="230"/>
      <c r="J182" s="37"/>
      <c r="K182" s="37"/>
      <c r="L182" s="41"/>
      <c r="M182" s="231"/>
      <c r="N182" s="232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157</v>
      </c>
      <c r="AU182" s="14" t="s">
        <v>87</v>
      </c>
    </row>
    <row r="183" s="2" customFormat="1">
      <c r="A183" s="35"/>
      <c r="B183" s="36"/>
      <c r="C183" s="37"/>
      <c r="D183" s="228" t="s">
        <v>202</v>
      </c>
      <c r="E183" s="37"/>
      <c r="F183" s="235" t="s">
        <v>2221</v>
      </c>
      <c r="G183" s="37"/>
      <c r="H183" s="37"/>
      <c r="I183" s="230"/>
      <c r="J183" s="37"/>
      <c r="K183" s="37"/>
      <c r="L183" s="41"/>
      <c r="M183" s="231"/>
      <c r="N183" s="232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202</v>
      </c>
      <c r="AU183" s="14" t="s">
        <v>87</v>
      </c>
    </row>
    <row r="184" s="12" customFormat="1" ht="25.92" customHeight="1">
      <c r="A184" s="12"/>
      <c r="B184" s="199"/>
      <c r="C184" s="200"/>
      <c r="D184" s="201" t="s">
        <v>78</v>
      </c>
      <c r="E184" s="202" t="s">
        <v>1607</v>
      </c>
      <c r="F184" s="202" t="s">
        <v>2225</v>
      </c>
      <c r="G184" s="200"/>
      <c r="H184" s="200"/>
      <c r="I184" s="203"/>
      <c r="J184" s="204">
        <f>BK184</f>
        <v>0</v>
      </c>
      <c r="K184" s="200"/>
      <c r="L184" s="205"/>
      <c r="M184" s="206"/>
      <c r="N184" s="207"/>
      <c r="O184" s="207"/>
      <c r="P184" s="208">
        <f>SUM(P185:P216)</f>
        <v>0</v>
      </c>
      <c r="Q184" s="207"/>
      <c r="R184" s="208">
        <f>SUM(R185:R216)</f>
        <v>0</v>
      </c>
      <c r="S184" s="207"/>
      <c r="T184" s="209">
        <f>SUM(T185:T216)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87</v>
      </c>
      <c r="AT184" s="211" t="s">
        <v>78</v>
      </c>
      <c r="AU184" s="211" t="s">
        <v>79</v>
      </c>
      <c r="AY184" s="210" t="s">
        <v>149</v>
      </c>
      <c r="BK184" s="212">
        <f>SUM(BK185:BK216)</f>
        <v>0</v>
      </c>
    </row>
    <row r="185" s="2" customFormat="1" ht="24.15" customHeight="1">
      <c r="A185" s="35"/>
      <c r="B185" s="36"/>
      <c r="C185" s="240" t="s">
        <v>231</v>
      </c>
      <c r="D185" s="240" t="s">
        <v>525</v>
      </c>
      <c r="E185" s="241" t="s">
        <v>2226</v>
      </c>
      <c r="F185" s="242" t="s">
        <v>2227</v>
      </c>
      <c r="G185" s="243" t="s">
        <v>264</v>
      </c>
      <c r="H185" s="244">
        <v>1</v>
      </c>
      <c r="I185" s="245"/>
      <c r="J185" s="246">
        <f>ROUND(I185*H185,2)</f>
        <v>0</v>
      </c>
      <c r="K185" s="242" t="s">
        <v>1</v>
      </c>
      <c r="L185" s="247"/>
      <c r="M185" s="248" t="s">
        <v>1</v>
      </c>
      <c r="N185" s="249" t="s">
        <v>44</v>
      </c>
      <c r="O185" s="88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6" t="s">
        <v>178</v>
      </c>
      <c r="AT185" s="226" t="s">
        <v>525</v>
      </c>
      <c r="AU185" s="226" t="s">
        <v>87</v>
      </c>
      <c r="AY185" s="14" t="s">
        <v>149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4" t="s">
        <v>87</v>
      </c>
      <c r="BK185" s="227">
        <f>ROUND(I185*H185,2)</f>
        <v>0</v>
      </c>
      <c r="BL185" s="14" t="s">
        <v>156</v>
      </c>
      <c r="BM185" s="226" t="s">
        <v>318</v>
      </c>
    </row>
    <row r="186" s="2" customFormat="1">
      <c r="A186" s="35"/>
      <c r="B186" s="36"/>
      <c r="C186" s="37"/>
      <c r="D186" s="228" t="s">
        <v>157</v>
      </c>
      <c r="E186" s="37"/>
      <c r="F186" s="229" t="s">
        <v>2227</v>
      </c>
      <c r="G186" s="37"/>
      <c r="H186" s="37"/>
      <c r="I186" s="230"/>
      <c r="J186" s="37"/>
      <c r="K186" s="37"/>
      <c r="L186" s="41"/>
      <c r="M186" s="231"/>
      <c r="N186" s="232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157</v>
      </c>
      <c r="AU186" s="14" t="s">
        <v>87</v>
      </c>
    </row>
    <row r="187" s="2" customFormat="1">
      <c r="A187" s="35"/>
      <c r="B187" s="36"/>
      <c r="C187" s="37"/>
      <c r="D187" s="228" t="s">
        <v>202</v>
      </c>
      <c r="E187" s="37"/>
      <c r="F187" s="235" t="s">
        <v>2221</v>
      </c>
      <c r="G187" s="37"/>
      <c r="H187" s="37"/>
      <c r="I187" s="230"/>
      <c r="J187" s="37"/>
      <c r="K187" s="37"/>
      <c r="L187" s="41"/>
      <c r="M187" s="231"/>
      <c r="N187" s="232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202</v>
      </c>
      <c r="AU187" s="14" t="s">
        <v>87</v>
      </c>
    </row>
    <row r="188" s="2" customFormat="1" ht="24.15" customHeight="1">
      <c r="A188" s="35"/>
      <c r="B188" s="36"/>
      <c r="C188" s="240" t="s">
        <v>321</v>
      </c>
      <c r="D188" s="240" t="s">
        <v>525</v>
      </c>
      <c r="E188" s="241" t="s">
        <v>2228</v>
      </c>
      <c r="F188" s="242" t="s">
        <v>2229</v>
      </c>
      <c r="G188" s="243" t="s">
        <v>264</v>
      </c>
      <c r="H188" s="244">
        <v>8</v>
      </c>
      <c r="I188" s="245"/>
      <c r="J188" s="246">
        <f>ROUND(I188*H188,2)</f>
        <v>0</v>
      </c>
      <c r="K188" s="242" t="s">
        <v>1</v>
      </c>
      <c r="L188" s="247"/>
      <c r="M188" s="248" t="s">
        <v>1</v>
      </c>
      <c r="N188" s="249" t="s">
        <v>44</v>
      </c>
      <c r="O188" s="88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6" t="s">
        <v>178</v>
      </c>
      <c r="AT188" s="226" t="s">
        <v>525</v>
      </c>
      <c r="AU188" s="226" t="s">
        <v>87</v>
      </c>
      <c r="AY188" s="14" t="s">
        <v>149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4" t="s">
        <v>87</v>
      </c>
      <c r="BK188" s="227">
        <f>ROUND(I188*H188,2)</f>
        <v>0</v>
      </c>
      <c r="BL188" s="14" t="s">
        <v>156</v>
      </c>
      <c r="BM188" s="226" t="s">
        <v>324</v>
      </c>
    </row>
    <row r="189" s="2" customFormat="1">
      <c r="A189" s="35"/>
      <c r="B189" s="36"/>
      <c r="C189" s="37"/>
      <c r="D189" s="228" t="s">
        <v>157</v>
      </c>
      <c r="E189" s="37"/>
      <c r="F189" s="229" t="s">
        <v>2229</v>
      </c>
      <c r="G189" s="37"/>
      <c r="H189" s="37"/>
      <c r="I189" s="230"/>
      <c r="J189" s="37"/>
      <c r="K189" s="37"/>
      <c r="L189" s="41"/>
      <c r="M189" s="231"/>
      <c r="N189" s="232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157</v>
      </c>
      <c r="AU189" s="14" t="s">
        <v>87</v>
      </c>
    </row>
    <row r="190" s="2" customFormat="1" ht="21.75" customHeight="1">
      <c r="A190" s="35"/>
      <c r="B190" s="36"/>
      <c r="C190" s="240" t="s">
        <v>236</v>
      </c>
      <c r="D190" s="240" t="s">
        <v>525</v>
      </c>
      <c r="E190" s="241" t="s">
        <v>2230</v>
      </c>
      <c r="F190" s="242" t="s">
        <v>2231</v>
      </c>
      <c r="G190" s="243" t="s">
        <v>264</v>
      </c>
      <c r="H190" s="244">
        <v>12</v>
      </c>
      <c r="I190" s="245"/>
      <c r="J190" s="246">
        <f>ROUND(I190*H190,2)</f>
        <v>0</v>
      </c>
      <c r="K190" s="242" t="s">
        <v>1</v>
      </c>
      <c r="L190" s="247"/>
      <c r="M190" s="248" t="s">
        <v>1</v>
      </c>
      <c r="N190" s="249" t="s">
        <v>44</v>
      </c>
      <c r="O190" s="88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6" t="s">
        <v>178</v>
      </c>
      <c r="AT190" s="226" t="s">
        <v>525</v>
      </c>
      <c r="AU190" s="226" t="s">
        <v>87</v>
      </c>
      <c r="AY190" s="14" t="s">
        <v>149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4" t="s">
        <v>87</v>
      </c>
      <c r="BK190" s="227">
        <f>ROUND(I190*H190,2)</f>
        <v>0</v>
      </c>
      <c r="BL190" s="14" t="s">
        <v>156</v>
      </c>
      <c r="BM190" s="226" t="s">
        <v>439</v>
      </c>
    </row>
    <row r="191" s="2" customFormat="1">
      <c r="A191" s="35"/>
      <c r="B191" s="36"/>
      <c r="C191" s="37"/>
      <c r="D191" s="228" t="s">
        <v>157</v>
      </c>
      <c r="E191" s="37"/>
      <c r="F191" s="229" t="s">
        <v>2231</v>
      </c>
      <c r="G191" s="37"/>
      <c r="H191" s="37"/>
      <c r="I191" s="230"/>
      <c r="J191" s="37"/>
      <c r="K191" s="37"/>
      <c r="L191" s="41"/>
      <c r="M191" s="231"/>
      <c r="N191" s="232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157</v>
      </c>
      <c r="AU191" s="14" t="s">
        <v>87</v>
      </c>
    </row>
    <row r="192" s="2" customFormat="1">
      <c r="A192" s="35"/>
      <c r="B192" s="36"/>
      <c r="C192" s="37"/>
      <c r="D192" s="228" t="s">
        <v>202</v>
      </c>
      <c r="E192" s="37"/>
      <c r="F192" s="235" t="s">
        <v>2221</v>
      </c>
      <c r="G192" s="37"/>
      <c r="H192" s="37"/>
      <c r="I192" s="230"/>
      <c r="J192" s="37"/>
      <c r="K192" s="37"/>
      <c r="L192" s="41"/>
      <c r="M192" s="231"/>
      <c r="N192" s="232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202</v>
      </c>
      <c r="AU192" s="14" t="s">
        <v>87</v>
      </c>
    </row>
    <row r="193" s="2" customFormat="1" ht="24.15" customHeight="1">
      <c r="A193" s="35"/>
      <c r="B193" s="36"/>
      <c r="C193" s="240" t="s">
        <v>442</v>
      </c>
      <c r="D193" s="240" t="s">
        <v>525</v>
      </c>
      <c r="E193" s="241" t="s">
        <v>2232</v>
      </c>
      <c r="F193" s="242" t="s">
        <v>2233</v>
      </c>
      <c r="G193" s="243" t="s">
        <v>264</v>
      </c>
      <c r="H193" s="244">
        <v>18</v>
      </c>
      <c r="I193" s="245"/>
      <c r="J193" s="246">
        <f>ROUND(I193*H193,2)</f>
        <v>0</v>
      </c>
      <c r="K193" s="242" t="s">
        <v>1</v>
      </c>
      <c r="L193" s="247"/>
      <c r="M193" s="248" t="s">
        <v>1</v>
      </c>
      <c r="N193" s="249" t="s">
        <v>44</v>
      </c>
      <c r="O193" s="88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6" t="s">
        <v>178</v>
      </c>
      <c r="AT193" s="226" t="s">
        <v>525</v>
      </c>
      <c r="AU193" s="226" t="s">
        <v>87</v>
      </c>
      <c r="AY193" s="14" t="s">
        <v>149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4" t="s">
        <v>87</v>
      </c>
      <c r="BK193" s="227">
        <f>ROUND(I193*H193,2)</f>
        <v>0</v>
      </c>
      <c r="BL193" s="14" t="s">
        <v>156</v>
      </c>
      <c r="BM193" s="226" t="s">
        <v>445</v>
      </c>
    </row>
    <row r="194" s="2" customFormat="1">
      <c r="A194" s="35"/>
      <c r="B194" s="36"/>
      <c r="C194" s="37"/>
      <c r="D194" s="228" t="s">
        <v>157</v>
      </c>
      <c r="E194" s="37"/>
      <c r="F194" s="229" t="s">
        <v>2233</v>
      </c>
      <c r="G194" s="37"/>
      <c r="H194" s="37"/>
      <c r="I194" s="230"/>
      <c r="J194" s="37"/>
      <c r="K194" s="37"/>
      <c r="L194" s="41"/>
      <c r="M194" s="231"/>
      <c r="N194" s="232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157</v>
      </c>
      <c r="AU194" s="14" t="s">
        <v>87</v>
      </c>
    </row>
    <row r="195" s="2" customFormat="1">
      <c r="A195" s="35"/>
      <c r="B195" s="36"/>
      <c r="C195" s="37"/>
      <c r="D195" s="228" t="s">
        <v>202</v>
      </c>
      <c r="E195" s="37"/>
      <c r="F195" s="235" t="s">
        <v>2221</v>
      </c>
      <c r="G195" s="37"/>
      <c r="H195" s="37"/>
      <c r="I195" s="230"/>
      <c r="J195" s="37"/>
      <c r="K195" s="37"/>
      <c r="L195" s="41"/>
      <c r="M195" s="231"/>
      <c r="N195" s="232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202</v>
      </c>
      <c r="AU195" s="14" t="s">
        <v>87</v>
      </c>
    </row>
    <row r="196" s="2" customFormat="1" ht="24.15" customHeight="1">
      <c r="A196" s="35"/>
      <c r="B196" s="36"/>
      <c r="C196" s="240" t="s">
        <v>242</v>
      </c>
      <c r="D196" s="240" t="s">
        <v>525</v>
      </c>
      <c r="E196" s="241" t="s">
        <v>2234</v>
      </c>
      <c r="F196" s="242" t="s">
        <v>2235</v>
      </c>
      <c r="G196" s="243" t="s">
        <v>264</v>
      </c>
      <c r="H196" s="244">
        <v>4</v>
      </c>
      <c r="I196" s="245"/>
      <c r="J196" s="246">
        <f>ROUND(I196*H196,2)</f>
        <v>0</v>
      </c>
      <c r="K196" s="242" t="s">
        <v>1</v>
      </c>
      <c r="L196" s="247"/>
      <c r="M196" s="248" t="s">
        <v>1</v>
      </c>
      <c r="N196" s="249" t="s">
        <v>44</v>
      </c>
      <c r="O196" s="88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6" t="s">
        <v>178</v>
      </c>
      <c r="AT196" s="226" t="s">
        <v>525</v>
      </c>
      <c r="AU196" s="226" t="s">
        <v>87</v>
      </c>
      <c r="AY196" s="14" t="s">
        <v>149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4" t="s">
        <v>87</v>
      </c>
      <c r="BK196" s="227">
        <f>ROUND(I196*H196,2)</f>
        <v>0</v>
      </c>
      <c r="BL196" s="14" t="s">
        <v>156</v>
      </c>
      <c r="BM196" s="226" t="s">
        <v>450</v>
      </c>
    </row>
    <row r="197" s="2" customFormat="1">
      <c r="A197" s="35"/>
      <c r="B197" s="36"/>
      <c r="C197" s="37"/>
      <c r="D197" s="228" t="s">
        <v>157</v>
      </c>
      <c r="E197" s="37"/>
      <c r="F197" s="229" t="s">
        <v>2235</v>
      </c>
      <c r="G197" s="37"/>
      <c r="H197" s="37"/>
      <c r="I197" s="230"/>
      <c r="J197" s="37"/>
      <c r="K197" s="37"/>
      <c r="L197" s="41"/>
      <c r="M197" s="231"/>
      <c r="N197" s="232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157</v>
      </c>
      <c r="AU197" s="14" t="s">
        <v>87</v>
      </c>
    </row>
    <row r="198" s="2" customFormat="1">
      <c r="A198" s="35"/>
      <c r="B198" s="36"/>
      <c r="C198" s="37"/>
      <c r="D198" s="228" t="s">
        <v>202</v>
      </c>
      <c r="E198" s="37"/>
      <c r="F198" s="235" t="s">
        <v>2221</v>
      </c>
      <c r="G198" s="37"/>
      <c r="H198" s="37"/>
      <c r="I198" s="230"/>
      <c r="J198" s="37"/>
      <c r="K198" s="37"/>
      <c r="L198" s="41"/>
      <c r="M198" s="231"/>
      <c r="N198" s="232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202</v>
      </c>
      <c r="AU198" s="14" t="s">
        <v>87</v>
      </c>
    </row>
    <row r="199" s="2" customFormat="1" ht="24.15" customHeight="1">
      <c r="A199" s="35"/>
      <c r="B199" s="36"/>
      <c r="C199" s="240" t="s">
        <v>163</v>
      </c>
      <c r="D199" s="240" t="s">
        <v>525</v>
      </c>
      <c r="E199" s="241" t="s">
        <v>2236</v>
      </c>
      <c r="F199" s="242" t="s">
        <v>2237</v>
      </c>
      <c r="G199" s="243" t="s">
        <v>264</v>
      </c>
      <c r="H199" s="244">
        <v>2</v>
      </c>
      <c r="I199" s="245"/>
      <c r="J199" s="246">
        <f>ROUND(I199*H199,2)</f>
        <v>0</v>
      </c>
      <c r="K199" s="242" t="s">
        <v>1</v>
      </c>
      <c r="L199" s="247"/>
      <c r="M199" s="248" t="s">
        <v>1</v>
      </c>
      <c r="N199" s="249" t="s">
        <v>44</v>
      </c>
      <c r="O199" s="88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6" t="s">
        <v>178</v>
      </c>
      <c r="AT199" s="226" t="s">
        <v>525</v>
      </c>
      <c r="AU199" s="226" t="s">
        <v>87</v>
      </c>
      <c r="AY199" s="14" t="s">
        <v>149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4" t="s">
        <v>87</v>
      </c>
      <c r="BK199" s="227">
        <f>ROUND(I199*H199,2)</f>
        <v>0</v>
      </c>
      <c r="BL199" s="14" t="s">
        <v>156</v>
      </c>
      <c r="BM199" s="226" t="s">
        <v>455</v>
      </c>
    </row>
    <row r="200" s="2" customFormat="1">
      <c r="A200" s="35"/>
      <c r="B200" s="36"/>
      <c r="C200" s="37"/>
      <c r="D200" s="228" t="s">
        <v>157</v>
      </c>
      <c r="E200" s="37"/>
      <c r="F200" s="229" t="s">
        <v>2237</v>
      </c>
      <c r="G200" s="37"/>
      <c r="H200" s="37"/>
      <c r="I200" s="230"/>
      <c r="J200" s="37"/>
      <c r="K200" s="37"/>
      <c r="L200" s="41"/>
      <c r="M200" s="231"/>
      <c r="N200" s="232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157</v>
      </c>
      <c r="AU200" s="14" t="s">
        <v>87</v>
      </c>
    </row>
    <row r="201" s="2" customFormat="1">
      <c r="A201" s="35"/>
      <c r="B201" s="36"/>
      <c r="C201" s="37"/>
      <c r="D201" s="228" t="s">
        <v>202</v>
      </c>
      <c r="E201" s="37"/>
      <c r="F201" s="235" t="s">
        <v>2221</v>
      </c>
      <c r="G201" s="37"/>
      <c r="H201" s="37"/>
      <c r="I201" s="230"/>
      <c r="J201" s="37"/>
      <c r="K201" s="37"/>
      <c r="L201" s="41"/>
      <c r="M201" s="231"/>
      <c r="N201" s="232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202</v>
      </c>
      <c r="AU201" s="14" t="s">
        <v>87</v>
      </c>
    </row>
    <row r="202" s="2" customFormat="1" ht="24.15" customHeight="1">
      <c r="A202" s="35"/>
      <c r="B202" s="36"/>
      <c r="C202" s="240" t="s">
        <v>169</v>
      </c>
      <c r="D202" s="240" t="s">
        <v>525</v>
      </c>
      <c r="E202" s="241" t="s">
        <v>2238</v>
      </c>
      <c r="F202" s="242" t="s">
        <v>2239</v>
      </c>
      <c r="G202" s="243" t="s">
        <v>264</v>
      </c>
      <c r="H202" s="244">
        <v>7</v>
      </c>
      <c r="I202" s="245"/>
      <c r="J202" s="246">
        <f>ROUND(I202*H202,2)</f>
        <v>0</v>
      </c>
      <c r="K202" s="242" t="s">
        <v>1</v>
      </c>
      <c r="L202" s="247"/>
      <c r="M202" s="248" t="s">
        <v>1</v>
      </c>
      <c r="N202" s="249" t="s">
        <v>44</v>
      </c>
      <c r="O202" s="88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6" t="s">
        <v>178</v>
      </c>
      <c r="AT202" s="226" t="s">
        <v>525</v>
      </c>
      <c r="AU202" s="226" t="s">
        <v>87</v>
      </c>
      <c r="AY202" s="14" t="s">
        <v>149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4" t="s">
        <v>87</v>
      </c>
      <c r="BK202" s="227">
        <f>ROUND(I202*H202,2)</f>
        <v>0</v>
      </c>
      <c r="BL202" s="14" t="s">
        <v>156</v>
      </c>
      <c r="BM202" s="226" t="s">
        <v>460</v>
      </c>
    </row>
    <row r="203" s="2" customFormat="1">
      <c r="A203" s="35"/>
      <c r="B203" s="36"/>
      <c r="C203" s="37"/>
      <c r="D203" s="228" t="s">
        <v>157</v>
      </c>
      <c r="E203" s="37"/>
      <c r="F203" s="229" t="s">
        <v>2239</v>
      </c>
      <c r="G203" s="37"/>
      <c r="H203" s="37"/>
      <c r="I203" s="230"/>
      <c r="J203" s="37"/>
      <c r="K203" s="37"/>
      <c r="L203" s="41"/>
      <c r="M203" s="231"/>
      <c r="N203" s="232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157</v>
      </c>
      <c r="AU203" s="14" t="s">
        <v>87</v>
      </c>
    </row>
    <row r="204" s="2" customFormat="1">
      <c r="A204" s="35"/>
      <c r="B204" s="36"/>
      <c r="C204" s="37"/>
      <c r="D204" s="228" t="s">
        <v>202</v>
      </c>
      <c r="E204" s="37"/>
      <c r="F204" s="235" t="s">
        <v>2221</v>
      </c>
      <c r="G204" s="37"/>
      <c r="H204" s="37"/>
      <c r="I204" s="230"/>
      <c r="J204" s="37"/>
      <c r="K204" s="37"/>
      <c r="L204" s="41"/>
      <c r="M204" s="231"/>
      <c r="N204" s="232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202</v>
      </c>
      <c r="AU204" s="14" t="s">
        <v>87</v>
      </c>
    </row>
    <row r="205" s="2" customFormat="1" ht="21.75" customHeight="1">
      <c r="A205" s="35"/>
      <c r="B205" s="36"/>
      <c r="C205" s="240" t="s">
        <v>175</v>
      </c>
      <c r="D205" s="240" t="s">
        <v>525</v>
      </c>
      <c r="E205" s="241" t="s">
        <v>2240</v>
      </c>
      <c r="F205" s="242" t="s">
        <v>2241</v>
      </c>
      <c r="G205" s="243" t="s">
        <v>264</v>
      </c>
      <c r="H205" s="244">
        <v>16</v>
      </c>
      <c r="I205" s="245"/>
      <c r="J205" s="246">
        <f>ROUND(I205*H205,2)</f>
        <v>0</v>
      </c>
      <c r="K205" s="242" t="s">
        <v>1</v>
      </c>
      <c r="L205" s="247"/>
      <c r="M205" s="248" t="s">
        <v>1</v>
      </c>
      <c r="N205" s="249" t="s">
        <v>44</v>
      </c>
      <c r="O205" s="88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6" t="s">
        <v>178</v>
      </c>
      <c r="AT205" s="226" t="s">
        <v>525</v>
      </c>
      <c r="AU205" s="226" t="s">
        <v>87</v>
      </c>
      <c r="AY205" s="14" t="s">
        <v>149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4" t="s">
        <v>87</v>
      </c>
      <c r="BK205" s="227">
        <f>ROUND(I205*H205,2)</f>
        <v>0</v>
      </c>
      <c r="BL205" s="14" t="s">
        <v>156</v>
      </c>
      <c r="BM205" s="226" t="s">
        <v>465</v>
      </c>
    </row>
    <row r="206" s="2" customFormat="1">
      <c r="A206" s="35"/>
      <c r="B206" s="36"/>
      <c r="C206" s="37"/>
      <c r="D206" s="228" t="s">
        <v>157</v>
      </c>
      <c r="E206" s="37"/>
      <c r="F206" s="229" t="s">
        <v>2241</v>
      </c>
      <c r="G206" s="37"/>
      <c r="H206" s="37"/>
      <c r="I206" s="230"/>
      <c r="J206" s="37"/>
      <c r="K206" s="37"/>
      <c r="L206" s="41"/>
      <c r="M206" s="231"/>
      <c r="N206" s="232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157</v>
      </c>
      <c r="AU206" s="14" t="s">
        <v>87</v>
      </c>
    </row>
    <row r="207" s="2" customFormat="1">
      <c r="A207" s="35"/>
      <c r="B207" s="36"/>
      <c r="C207" s="37"/>
      <c r="D207" s="228" t="s">
        <v>202</v>
      </c>
      <c r="E207" s="37"/>
      <c r="F207" s="235" t="s">
        <v>2221</v>
      </c>
      <c r="G207" s="37"/>
      <c r="H207" s="37"/>
      <c r="I207" s="230"/>
      <c r="J207" s="37"/>
      <c r="K207" s="37"/>
      <c r="L207" s="41"/>
      <c r="M207" s="231"/>
      <c r="N207" s="232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202</v>
      </c>
      <c r="AU207" s="14" t="s">
        <v>87</v>
      </c>
    </row>
    <row r="208" s="2" customFormat="1" ht="24.15" customHeight="1">
      <c r="A208" s="35"/>
      <c r="B208" s="36"/>
      <c r="C208" s="240" t="s">
        <v>257</v>
      </c>
      <c r="D208" s="240" t="s">
        <v>525</v>
      </c>
      <c r="E208" s="241" t="s">
        <v>2242</v>
      </c>
      <c r="F208" s="242" t="s">
        <v>2243</v>
      </c>
      <c r="G208" s="243" t="s">
        <v>264</v>
      </c>
      <c r="H208" s="244">
        <v>7</v>
      </c>
      <c r="I208" s="245"/>
      <c r="J208" s="246">
        <f>ROUND(I208*H208,2)</f>
        <v>0</v>
      </c>
      <c r="K208" s="242" t="s">
        <v>1</v>
      </c>
      <c r="L208" s="247"/>
      <c r="M208" s="248" t="s">
        <v>1</v>
      </c>
      <c r="N208" s="249" t="s">
        <v>44</v>
      </c>
      <c r="O208" s="88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6" t="s">
        <v>178</v>
      </c>
      <c r="AT208" s="226" t="s">
        <v>525</v>
      </c>
      <c r="AU208" s="226" t="s">
        <v>87</v>
      </c>
      <c r="AY208" s="14" t="s">
        <v>149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4" t="s">
        <v>87</v>
      </c>
      <c r="BK208" s="227">
        <f>ROUND(I208*H208,2)</f>
        <v>0</v>
      </c>
      <c r="BL208" s="14" t="s">
        <v>156</v>
      </c>
      <c r="BM208" s="226" t="s">
        <v>469</v>
      </c>
    </row>
    <row r="209" s="2" customFormat="1">
      <c r="A209" s="35"/>
      <c r="B209" s="36"/>
      <c r="C209" s="37"/>
      <c r="D209" s="228" t="s">
        <v>157</v>
      </c>
      <c r="E209" s="37"/>
      <c r="F209" s="229" t="s">
        <v>2243</v>
      </c>
      <c r="G209" s="37"/>
      <c r="H209" s="37"/>
      <c r="I209" s="230"/>
      <c r="J209" s="37"/>
      <c r="K209" s="37"/>
      <c r="L209" s="41"/>
      <c r="M209" s="231"/>
      <c r="N209" s="232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157</v>
      </c>
      <c r="AU209" s="14" t="s">
        <v>87</v>
      </c>
    </row>
    <row r="210" s="2" customFormat="1">
      <c r="A210" s="35"/>
      <c r="B210" s="36"/>
      <c r="C210" s="37"/>
      <c r="D210" s="228" t="s">
        <v>202</v>
      </c>
      <c r="E210" s="37"/>
      <c r="F210" s="235" t="s">
        <v>2221</v>
      </c>
      <c r="G210" s="37"/>
      <c r="H210" s="37"/>
      <c r="I210" s="230"/>
      <c r="J210" s="37"/>
      <c r="K210" s="37"/>
      <c r="L210" s="41"/>
      <c r="M210" s="231"/>
      <c r="N210" s="232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202</v>
      </c>
      <c r="AU210" s="14" t="s">
        <v>87</v>
      </c>
    </row>
    <row r="211" s="2" customFormat="1" ht="24.15" customHeight="1">
      <c r="A211" s="35"/>
      <c r="B211" s="36"/>
      <c r="C211" s="240" t="s">
        <v>472</v>
      </c>
      <c r="D211" s="240" t="s">
        <v>525</v>
      </c>
      <c r="E211" s="241" t="s">
        <v>2244</v>
      </c>
      <c r="F211" s="242" t="s">
        <v>2245</v>
      </c>
      <c r="G211" s="243" t="s">
        <v>264</v>
      </c>
      <c r="H211" s="244">
        <v>3</v>
      </c>
      <c r="I211" s="245"/>
      <c r="J211" s="246">
        <f>ROUND(I211*H211,2)</f>
        <v>0</v>
      </c>
      <c r="K211" s="242" t="s">
        <v>1</v>
      </c>
      <c r="L211" s="247"/>
      <c r="M211" s="248" t="s">
        <v>1</v>
      </c>
      <c r="N211" s="249" t="s">
        <v>44</v>
      </c>
      <c r="O211" s="88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6" t="s">
        <v>178</v>
      </c>
      <c r="AT211" s="226" t="s">
        <v>525</v>
      </c>
      <c r="AU211" s="226" t="s">
        <v>87</v>
      </c>
      <c r="AY211" s="14" t="s">
        <v>149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4" t="s">
        <v>87</v>
      </c>
      <c r="BK211" s="227">
        <f>ROUND(I211*H211,2)</f>
        <v>0</v>
      </c>
      <c r="BL211" s="14" t="s">
        <v>156</v>
      </c>
      <c r="BM211" s="226" t="s">
        <v>475</v>
      </c>
    </row>
    <row r="212" s="2" customFormat="1">
      <c r="A212" s="35"/>
      <c r="B212" s="36"/>
      <c r="C212" s="37"/>
      <c r="D212" s="228" t="s">
        <v>157</v>
      </c>
      <c r="E212" s="37"/>
      <c r="F212" s="229" t="s">
        <v>2245</v>
      </c>
      <c r="G212" s="37"/>
      <c r="H212" s="37"/>
      <c r="I212" s="230"/>
      <c r="J212" s="37"/>
      <c r="K212" s="37"/>
      <c r="L212" s="41"/>
      <c r="M212" s="231"/>
      <c r="N212" s="232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157</v>
      </c>
      <c r="AU212" s="14" t="s">
        <v>87</v>
      </c>
    </row>
    <row r="213" s="2" customFormat="1">
      <c r="A213" s="35"/>
      <c r="B213" s="36"/>
      <c r="C213" s="37"/>
      <c r="D213" s="228" t="s">
        <v>202</v>
      </c>
      <c r="E213" s="37"/>
      <c r="F213" s="235" t="s">
        <v>2221</v>
      </c>
      <c r="G213" s="37"/>
      <c r="H213" s="37"/>
      <c r="I213" s="230"/>
      <c r="J213" s="37"/>
      <c r="K213" s="37"/>
      <c r="L213" s="41"/>
      <c r="M213" s="231"/>
      <c r="N213" s="232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202</v>
      </c>
      <c r="AU213" s="14" t="s">
        <v>87</v>
      </c>
    </row>
    <row r="214" s="2" customFormat="1" ht="24.15" customHeight="1">
      <c r="A214" s="35"/>
      <c r="B214" s="36"/>
      <c r="C214" s="240" t="s">
        <v>265</v>
      </c>
      <c r="D214" s="240" t="s">
        <v>525</v>
      </c>
      <c r="E214" s="241" t="s">
        <v>2246</v>
      </c>
      <c r="F214" s="242" t="s">
        <v>2247</v>
      </c>
      <c r="G214" s="243" t="s">
        <v>264</v>
      </c>
      <c r="H214" s="244">
        <v>1</v>
      </c>
      <c r="I214" s="245"/>
      <c r="J214" s="246">
        <f>ROUND(I214*H214,2)</f>
        <v>0</v>
      </c>
      <c r="K214" s="242" t="s">
        <v>1</v>
      </c>
      <c r="L214" s="247"/>
      <c r="M214" s="248" t="s">
        <v>1</v>
      </c>
      <c r="N214" s="249" t="s">
        <v>44</v>
      </c>
      <c r="O214" s="88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6" t="s">
        <v>178</v>
      </c>
      <c r="AT214" s="226" t="s">
        <v>525</v>
      </c>
      <c r="AU214" s="226" t="s">
        <v>87</v>
      </c>
      <c r="AY214" s="14" t="s">
        <v>149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4" t="s">
        <v>87</v>
      </c>
      <c r="BK214" s="227">
        <f>ROUND(I214*H214,2)</f>
        <v>0</v>
      </c>
      <c r="BL214" s="14" t="s">
        <v>156</v>
      </c>
      <c r="BM214" s="226" t="s">
        <v>480</v>
      </c>
    </row>
    <row r="215" s="2" customFormat="1">
      <c r="A215" s="35"/>
      <c r="B215" s="36"/>
      <c r="C215" s="37"/>
      <c r="D215" s="228" t="s">
        <v>157</v>
      </c>
      <c r="E215" s="37"/>
      <c r="F215" s="229" t="s">
        <v>2247</v>
      </c>
      <c r="G215" s="37"/>
      <c r="H215" s="37"/>
      <c r="I215" s="230"/>
      <c r="J215" s="37"/>
      <c r="K215" s="37"/>
      <c r="L215" s="41"/>
      <c r="M215" s="231"/>
      <c r="N215" s="232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157</v>
      </c>
      <c r="AU215" s="14" t="s">
        <v>87</v>
      </c>
    </row>
    <row r="216" s="2" customFormat="1">
      <c r="A216" s="35"/>
      <c r="B216" s="36"/>
      <c r="C216" s="37"/>
      <c r="D216" s="228" t="s">
        <v>202</v>
      </c>
      <c r="E216" s="37"/>
      <c r="F216" s="235" t="s">
        <v>2221</v>
      </c>
      <c r="G216" s="37"/>
      <c r="H216" s="37"/>
      <c r="I216" s="230"/>
      <c r="J216" s="37"/>
      <c r="K216" s="37"/>
      <c r="L216" s="41"/>
      <c r="M216" s="231"/>
      <c r="N216" s="232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202</v>
      </c>
      <c r="AU216" s="14" t="s">
        <v>87</v>
      </c>
    </row>
    <row r="217" s="12" customFormat="1" ht="25.92" customHeight="1">
      <c r="A217" s="12"/>
      <c r="B217" s="199"/>
      <c r="C217" s="200"/>
      <c r="D217" s="201" t="s">
        <v>78</v>
      </c>
      <c r="E217" s="202" t="s">
        <v>1618</v>
      </c>
      <c r="F217" s="202" t="s">
        <v>2248</v>
      </c>
      <c r="G217" s="200"/>
      <c r="H217" s="200"/>
      <c r="I217" s="203"/>
      <c r="J217" s="204">
        <f>BK217</f>
        <v>0</v>
      </c>
      <c r="K217" s="200"/>
      <c r="L217" s="205"/>
      <c r="M217" s="206"/>
      <c r="N217" s="207"/>
      <c r="O217" s="207"/>
      <c r="P217" s="208">
        <f>SUM(P218:P237)</f>
        <v>0</v>
      </c>
      <c r="Q217" s="207"/>
      <c r="R217" s="208">
        <f>SUM(R218:R237)</f>
        <v>0</v>
      </c>
      <c r="S217" s="207"/>
      <c r="T217" s="209">
        <f>SUM(T218:T237)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0" t="s">
        <v>87</v>
      </c>
      <c r="AT217" s="211" t="s">
        <v>78</v>
      </c>
      <c r="AU217" s="211" t="s">
        <v>79</v>
      </c>
      <c r="AY217" s="210" t="s">
        <v>149</v>
      </c>
      <c r="BK217" s="212">
        <f>SUM(BK218:BK237)</f>
        <v>0</v>
      </c>
    </row>
    <row r="218" s="2" customFormat="1" ht="21.75" customHeight="1">
      <c r="A218" s="35"/>
      <c r="B218" s="36"/>
      <c r="C218" s="240" t="s">
        <v>483</v>
      </c>
      <c r="D218" s="240" t="s">
        <v>525</v>
      </c>
      <c r="E218" s="241" t="s">
        <v>2249</v>
      </c>
      <c r="F218" s="242" t="s">
        <v>2250</v>
      </c>
      <c r="G218" s="243" t="s">
        <v>264</v>
      </c>
      <c r="H218" s="244">
        <v>1</v>
      </c>
      <c r="I218" s="245"/>
      <c r="J218" s="246">
        <f>ROUND(I218*H218,2)</f>
        <v>0</v>
      </c>
      <c r="K218" s="242" t="s">
        <v>1</v>
      </c>
      <c r="L218" s="247"/>
      <c r="M218" s="248" t="s">
        <v>1</v>
      </c>
      <c r="N218" s="249" t="s">
        <v>44</v>
      </c>
      <c r="O218" s="88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6" t="s">
        <v>178</v>
      </c>
      <c r="AT218" s="226" t="s">
        <v>525</v>
      </c>
      <c r="AU218" s="226" t="s">
        <v>87</v>
      </c>
      <c r="AY218" s="14" t="s">
        <v>149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4" t="s">
        <v>87</v>
      </c>
      <c r="BK218" s="227">
        <f>ROUND(I218*H218,2)</f>
        <v>0</v>
      </c>
      <c r="BL218" s="14" t="s">
        <v>156</v>
      </c>
      <c r="BM218" s="226" t="s">
        <v>486</v>
      </c>
    </row>
    <row r="219" s="2" customFormat="1">
      <c r="A219" s="35"/>
      <c r="B219" s="36"/>
      <c r="C219" s="37"/>
      <c r="D219" s="228" t="s">
        <v>157</v>
      </c>
      <c r="E219" s="37"/>
      <c r="F219" s="229" t="s">
        <v>2250</v>
      </c>
      <c r="G219" s="37"/>
      <c r="H219" s="37"/>
      <c r="I219" s="230"/>
      <c r="J219" s="37"/>
      <c r="K219" s="37"/>
      <c r="L219" s="41"/>
      <c r="M219" s="231"/>
      <c r="N219" s="232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157</v>
      </c>
      <c r="AU219" s="14" t="s">
        <v>87</v>
      </c>
    </row>
    <row r="220" s="2" customFormat="1" ht="21.75" customHeight="1">
      <c r="A220" s="35"/>
      <c r="B220" s="36"/>
      <c r="C220" s="240" t="s">
        <v>273</v>
      </c>
      <c r="D220" s="240" t="s">
        <v>525</v>
      </c>
      <c r="E220" s="241" t="s">
        <v>2251</v>
      </c>
      <c r="F220" s="242" t="s">
        <v>2252</v>
      </c>
      <c r="G220" s="243" t="s">
        <v>264</v>
      </c>
      <c r="H220" s="244">
        <v>11</v>
      </c>
      <c r="I220" s="245"/>
      <c r="J220" s="246">
        <f>ROUND(I220*H220,2)</f>
        <v>0</v>
      </c>
      <c r="K220" s="242" t="s">
        <v>1</v>
      </c>
      <c r="L220" s="247"/>
      <c r="M220" s="248" t="s">
        <v>1</v>
      </c>
      <c r="N220" s="249" t="s">
        <v>44</v>
      </c>
      <c r="O220" s="88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6" t="s">
        <v>178</v>
      </c>
      <c r="AT220" s="226" t="s">
        <v>525</v>
      </c>
      <c r="AU220" s="226" t="s">
        <v>87</v>
      </c>
      <c r="AY220" s="14" t="s">
        <v>149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4" t="s">
        <v>87</v>
      </c>
      <c r="BK220" s="227">
        <f>ROUND(I220*H220,2)</f>
        <v>0</v>
      </c>
      <c r="BL220" s="14" t="s">
        <v>156</v>
      </c>
      <c r="BM220" s="226" t="s">
        <v>492</v>
      </c>
    </row>
    <row r="221" s="2" customFormat="1">
      <c r="A221" s="35"/>
      <c r="B221" s="36"/>
      <c r="C221" s="37"/>
      <c r="D221" s="228" t="s">
        <v>157</v>
      </c>
      <c r="E221" s="37"/>
      <c r="F221" s="229" t="s">
        <v>2252</v>
      </c>
      <c r="G221" s="37"/>
      <c r="H221" s="37"/>
      <c r="I221" s="230"/>
      <c r="J221" s="37"/>
      <c r="K221" s="37"/>
      <c r="L221" s="41"/>
      <c r="M221" s="231"/>
      <c r="N221" s="232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157</v>
      </c>
      <c r="AU221" s="14" t="s">
        <v>87</v>
      </c>
    </row>
    <row r="222" s="2" customFormat="1" ht="21.75" customHeight="1">
      <c r="A222" s="35"/>
      <c r="B222" s="36"/>
      <c r="C222" s="240" t="s">
        <v>495</v>
      </c>
      <c r="D222" s="240" t="s">
        <v>525</v>
      </c>
      <c r="E222" s="241" t="s">
        <v>2253</v>
      </c>
      <c r="F222" s="242" t="s">
        <v>2254</v>
      </c>
      <c r="G222" s="243" t="s">
        <v>264</v>
      </c>
      <c r="H222" s="244">
        <v>21</v>
      </c>
      <c r="I222" s="245"/>
      <c r="J222" s="246">
        <f>ROUND(I222*H222,2)</f>
        <v>0</v>
      </c>
      <c r="K222" s="242" t="s">
        <v>1</v>
      </c>
      <c r="L222" s="247"/>
      <c r="M222" s="248" t="s">
        <v>1</v>
      </c>
      <c r="N222" s="249" t="s">
        <v>44</v>
      </c>
      <c r="O222" s="88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6" t="s">
        <v>178</v>
      </c>
      <c r="AT222" s="226" t="s">
        <v>525</v>
      </c>
      <c r="AU222" s="226" t="s">
        <v>87</v>
      </c>
      <c r="AY222" s="14" t="s">
        <v>149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4" t="s">
        <v>87</v>
      </c>
      <c r="BK222" s="227">
        <f>ROUND(I222*H222,2)</f>
        <v>0</v>
      </c>
      <c r="BL222" s="14" t="s">
        <v>156</v>
      </c>
      <c r="BM222" s="226" t="s">
        <v>498</v>
      </c>
    </row>
    <row r="223" s="2" customFormat="1">
      <c r="A223" s="35"/>
      <c r="B223" s="36"/>
      <c r="C223" s="37"/>
      <c r="D223" s="228" t="s">
        <v>157</v>
      </c>
      <c r="E223" s="37"/>
      <c r="F223" s="229" t="s">
        <v>2254</v>
      </c>
      <c r="G223" s="37"/>
      <c r="H223" s="37"/>
      <c r="I223" s="230"/>
      <c r="J223" s="37"/>
      <c r="K223" s="37"/>
      <c r="L223" s="41"/>
      <c r="M223" s="231"/>
      <c r="N223" s="232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157</v>
      </c>
      <c r="AU223" s="14" t="s">
        <v>87</v>
      </c>
    </row>
    <row r="224" s="2" customFormat="1" ht="21.75" customHeight="1">
      <c r="A224" s="35"/>
      <c r="B224" s="36"/>
      <c r="C224" s="240" t="s">
        <v>281</v>
      </c>
      <c r="D224" s="240" t="s">
        <v>525</v>
      </c>
      <c r="E224" s="241" t="s">
        <v>2255</v>
      </c>
      <c r="F224" s="242" t="s">
        <v>2256</v>
      </c>
      <c r="G224" s="243" t="s">
        <v>264</v>
      </c>
      <c r="H224" s="244">
        <v>10</v>
      </c>
      <c r="I224" s="245"/>
      <c r="J224" s="246">
        <f>ROUND(I224*H224,2)</f>
        <v>0</v>
      </c>
      <c r="K224" s="242" t="s">
        <v>1</v>
      </c>
      <c r="L224" s="247"/>
      <c r="M224" s="248" t="s">
        <v>1</v>
      </c>
      <c r="N224" s="249" t="s">
        <v>44</v>
      </c>
      <c r="O224" s="88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6" t="s">
        <v>178</v>
      </c>
      <c r="AT224" s="226" t="s">
        <v>525</v>
      </c>
      <c r="AU224" s="226" t="s">
        <v>87</v>
      </c>
      <c r="AY224" s="14" t="s">
        <v>149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4" t="s">
        <v>87</v>
      </c>
      <c r="BK224" s="227">
        <f>ROUND(I224*H224,2)</f>
        <v>0</v>
      </c>
      <c r="BL224" s="14" t="s">
        <v>156</v>
      </c>
      <c r="BM224" s="226" t="s">
        <v>503</v>
      </c>
    </row>
    <row r="225" s="2" customFormat="1">
      <c r="A225" s="35"/>
      <c r="B225" s="36"/>
      <c r="C225" s="37"/>
      <c r="D225" s="228" t="s">
        <v>157</v>
      </c>
      <c r="E225" s="37"/>
      <c r="F225" s="229" t="s">
        <v>2256</v>
      </c>
      <c r="G225" s="37"/>
      <c r="H225" s="37"/>
      <c r="I225" s="230"/>
      <c r="J225" s="37"/>
      <c r="K225" s="37"/>
      <c r="L225" s="41"/>
      <c r="M225" s="231"/>
      <c r="N225" s="232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157</v>
      </c>
      <c r="AU225" s="14" t="s">
        <v>87</v>
      </c>
    </row>
    <row r="226" s="2" customFormat="1" ht="21.75" customHeight="1">
      <c r="A226" s="35"/>
      <c r="B226" s="36"/>
      <c r="C226" s="240" t="s">
        <v>506</v>
      </c>
      <c r="D226" s="240" t="s">
        <v>525</v>
      </c>
      <c r="E226" s="241" t="s">
        <v>2257</v>
      </c>
      <c r="F226" s="242" t="s">
        <v>2258</v>
      </c>
      <c r="G226" s="243" t="s">
        <v>264</v>
      </c>
      <c r="H226" s="244">
        <v>6</v>
      </c>
      <c r="I226" s="245"/>
      <c r="J226" s="246">
        <f>ROUND(I226*H226,2)</f>
        <v>0</v>
      </c>
      <c r="K226" s="242" t="s">
        <v>1</v>
      </c>
      <c r="L226" s="247"/>
      <c r="M226" s="248" t="s">
        <v>1</v>
      </c>
      <c r="N226" s="249" t="s">
        <v>44</v>
      </c>
      <c r="O226" s="88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6" t="s">
        <v>178</v>
      </c>
      <c r="AT226" s="226" t="s">
        <v>525</v>
      </c>
      <c r="AU226" s="226" t="s">
        <v>87</v>
      </c>
      <c r="AY226" s="14" t="s">
        <v>149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4" t="s">
        <v>87</v>
      </c>
      <c r="BK226" s="227">
        <f>ROUND(I226*H226,2)</f>
        <v>0</v>
      </c>
      <c r="BL226" s="14" t="s">
        <v>156</v>
      </c>
      <c r="BM226" s="226" t="s">
        <v>509</v>
      </c>
    </row>
    <row r="227" s="2" customFormat="1">
      <c r="A227" s="35"/>
      <c r="B227" s="36"/>
      <c r="C227" s="37"/>
      <c r="D227" s="228" t="s">
        <v>157</v>
      </c>
      <c r="E227" s="37"/>
      <c r="F227" s="229" t="s">
        <v>2258</v>
      </c>
      <c r="G227" s="37"/>
      <c r="H227" s="37"/>
      <c r="I227" s="230"/>
      <c r="J227" s="37"/>
      <c r="K227" s="37"/>
      <c r="L227" s="41"/>
      <c r="M227" s="231"/>
      <c r="N227" s="232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157</v>
      </c>
      <c r="AU227" s="14" t="s">
        <v>87</v>
      </c>
    </row>
    <row r="228" s="2" customFormat="1" ht="21.75" customHeight="1">
      <c r="A228" s="35"/>
      <c r="B228" s="36"/>
      <c r="C228" s="240" t="s">
        <v>285</v>
      </c>
      <c r="D228" s="240" t="s">
        <v>525</v>
      </c>
      <c r="E228" s="241" t="s">
        <v>2259</v>
      </c>
      <c r="F228" s="242" t="s">
        <v>2260</v>
      </c>
      <c r="G228" s="243" t="s">
        <v>264</v>
      </c>
      <c r="H228" s="244">
        <v>5</v>
      </c>
      <c r="I228" s="245"/>
      <c r="J228" s="246">
        <f>ROUND(I228*H228,2)</f>
        <v>0</v>
      </c>
      <c r="K228" s="242" t="s">
        <v>1</v>
      </c>
      <c r="L228" s="247"/>
      <c r="M228" s="248" t="s">
        <v>1</v>
      </c>
      <c r="N228" s="249" t="s">
        <v>44</v>
      </c>
      <c r="O228" s="88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6" t="s">
        <v>178</v>
      </c>
      <c r="AT228" s="226" t="s">
        <v>525</v>
      </c>
      <c r="AU228" s="226" t="s">
        <v>87</v>
      </c>
      <c r="AY228" s="14" t="s">
        <v>149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4" t="s">
        <v>87</v>
      </c>
      <c r="BK228" s="227">
        <f>ROUND(I228*H228,2)</f>
        <v>0</v>
      </c>
      <c r="BL228" s="14" t="s">
        <v>156</v>
      </c>
      <c r="BM228" s="226" t="s">
        <v>514</v>
      </c>
    </row>
    <row r="229" s="2" customFormat="1">
      <c r="A229" s="35"/>
      <c r="B229" s="36"/>
      <c r="C229" s="37"/>
      <c r="D229" s="228" t="s">
        <v>157</v>
      </c>
      <c r="E229" s="37"/>
      <c r="F229" s="229" t="s">
        <v>2260</v>
      </c>
      <c r="G229" s="37"/>
      <c r="H229" s="37"/>
      <c r="I229" s="230"/>
      <c r="J229" s="37"/>
      <c r="K229" s="37"/>
      <c r="L229" s="41"/>
      <c r="M229" s="231"/>
      <c r="N229" s="232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157</v>
      </c>
      <c r="AU229" s="14" t="s">
        <v>87</v>
      </c>
    </row>
    <row r="230" s="2" customFormat="1" ht="21.75" customHeight="1">
      <c r="A230" s="35"/>
      <c r="B230" s="36"/>
      <c r="C230" s="240" t="s">
        <v>517</v>
      </c>
      <c r="D230" s="240" t="s">
        <v>525</v>
      </c>
      <c r="E230" s="241" t="s">
        <v>2261</v>
      </c>
      <c r="F230" s="242" t="s">
        <v>2262</v>
      </c>
      <c r="G230" s="243" t="s">
        <v>264</v>
      </c>
      <c r="H230" s="244">
        <v>4</v>
      </c>
      <c r="I230" s="245"/>
      <c r="J230" s="246">
        <f>ROUND(I230*H230,2)</f>
        <v>0</v>
      </c>
      <c r="K230" s="242" t="s">
        <v>1</v>
      </c>
      <c r="L230" s="247"/>
      <c r="M230" s="248" t="s">
        <v>1</v>
      </c>
      <c r="N230" s="249" t="s">
        <v>44</v>
      </c>
      <c r="O230" s="88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6" t="s">
        <v>178</v>
      </c>
      <c r="AT230" s="226" t="s">
        <v>525</v>
      </c>
      <c r="AU230" s="226" t="s">
        <v>87</v>
      </c>
      <c r="AY230" s="14" t="s">
        <v>149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4" t="s">
        <v>87</v>
      </c>
      <c r="BK230" s="227">
        <f>ROUND(I230*H230,2)</f>
        <v>0</v>
      </c>
      <c r="BL230" s="14" t="s">
        <v>156</v>
      </c>
      <c r="BM230" s="226" t="s">
        <v>518</v>
      </c>
    </row>
    <row r="231" s="2" customFormat="1">
      <c r="A231" s="35"/>
      <c r="B231" s="36"/>
      <c r="C231" s="37"/>
      <c r="D231" s="228" t="s">
        <v>157</v>
      </c>
      <c r="E231" s="37"/>
      <c r="F231" s="229" t="s">
        <v>2262</v>
      </c>
      <c r="G231" s="37"/>
      <c r="H231" s="37"/>
      <c r="I231" s="230"/>
      <c r="J231" s="37"/>
      <c r="K231" s="37"/>
      <c r="L231" s="41"/>
      <c r="M231" s="231"/>
      <c r="N231" s="232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157</v>
      </c>
      <c r="AU231" s="14" t="s">
        <v>87</v>
      </c>
    </row>
    <row r="232" s="2" customFormat="1" ht="21.75" customHeight="1">
      <c r="A232" s="35"/>
      <c r="B232" s="36"/>
      <c r="C232" s="240" t="s">
        <v>291</v>
      </c>
      <c r="D232" s="240" t="s">
        <v>525</v>
      </c>
      <c r="E232" s="241" t="s">
        <v>2263</v>
      </c>
      <c r="F232" s="242" t="s">
        <v>2264</v>
      </c>
      <c r="G232" s="243" t="s">
        <v>264</v>
      </c>
      <c r="H232" s="244">
        <v>23</v>
      </c>
      <c r="I232" s="245"/>
      <c r="J232" s="246">
        <f>ROUND(I232*H232,2)</f>
        <v>0</v>
      </c>
      <c r="K232" s="242" t="s">
        <v>1</v>
      </c>
      <c r="L232" s="247"/>
      <c r="M232" s="248" t="s">
        <v>1</v>
      </c>
      <c r="N232" s="249" t="s">
        <v>44</v>
      </c>
      <c r="O232" s="88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6" t="s">
        <v>178</v>
      </c>
      <c r="AT232" s="226" t="s">
        <v>525</v>
      </c>
      <c r="AU232" s="226" t="s">
        <v>87</v>
      </c>
      <c r="AY232" s="14" t="s">
        <v>149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4" t="s">
        <v>87</v>
      </c>
      <c r="BK232" s="227">
        <f>ROUND(I232*H232,2)</f>
        <v>0</v>
      </c>
      <c r="BL232" s="14" t="s">
        <v>156</v>
      </c>
      <c r="BM232" s="226" t="s">
        <v>521</v>
      </c>
    </row>
    <row r="233" s="2" customFormat="1">
      <c r="A233" s="35"/>
      <c r="B233" s="36"/>
      <c r="C233" s="37"/>
      <c r="D233" s="228" t="s">
        <v>157</v>
      </c>
      <c r="E233" s="37"/>
      <c r="F233" s="229" t="s">
        <v>2264</v>
      </c>
      <c r="G233" s="37"/>
      <c r="H233" s="37"/>
      <c r="I233" s="230"/>
      <c r="J233" s="37"/>
      <c r="K233" s="37"/>
      <c r="L233" s="41"/>
      <c r="M233" s="231"/>
      <c r="N233" s="232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157</v>
      </c>
      <c r="AU233" s="14" t="s">
        <v>87</v>
      </c>
    </row>
    <row r="234" s="2" customFormat="1" ht="21.75" customHeight="1">
      <c r="A234" s="35"/>
      <c r="B234" s="36"/>
      <c r="C234" s="240" t="s">
        <v>524</v>
      </c>
      <c r="D234" s="240" t="s">
        <v>525</v>
      </c>
      <c r="E234" s="241" t="s">
        <v>2265</v>
      </c>
      <c r="F234" s="242" t="s">
        <v>2266</v>
      </c>
      <c r="G234" s="243" t="s">
        <v>264</v>
      </c>
      <c r="H234" s="244">
        <v>7</v>
      </c>
      <c r="I234" s="245"/>
      <c r="J234" s="246">
        <f>ROUND(I234*H234,2)</f>
        <v>0</v>
      </c>
      <c r="K234" s="242" t="s">
        <v>1</v>
      </c>
      <c r="L234" s="247"/>
      <c r="M234" s="248" t="s">
        <v>1</v>
      </c>
      <c r="N234" s="249" t="s">
        <v>44</v>
      </c>
      <c r="O234" s="88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6" t="s">
        <v>178</v>
      </c>
      <c r="AT234" s="226" t="s">
        <v>525</v>
      </c>
      <c r="AU234" s="226" t="s">
        <v>87</v>
      </c>
      <c r="AY234" s="14" t="s">
        <v>149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4" t="s">
        <v>87</v>
      </c>
      <c r="BK234" s="227">
        <f>ROUND(I234*H234,2)</f>
        <v>0</v>
      </c>
      <c r="BL234" s="14" t="s">
        <v>156</v>
      </c>
      <c r="BM234" s="226" t="s">
        <v>529</v>
      </c>
    </row>
    <row r="235" s="2" customFormat="1">
      <c r="A235" s="35"/>
      <c r="B235" s="36"/>
      <c r="C235" s="37"/>
      <c r="D235" s="228" t="s">
        <v>157</v>
      </c>
      <c r="E235" s="37"/>
      <c r="F235" s="229" t="s">
        <v>2266</v>
      </c>
      <c r="G235" s="37"/>
      <c r="H235" s="37"/>
      <c r="I235" s="230"/>
      <c r="J235" s="37"/>
      <c r="K235" s="37"/>
      <c r="L235" s="41"/>
      <c r="M235" s="231"/>
      <c r="N235" s="232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157</v>
      </c>
      <c r="AU235" s="14" t="s">
        <v>87</v>
      </c>
    </row>
    <row r="236" s="2" customFormat="1" ht="21.75" customHeight="1">
      <c r="A236" s="35"/>
      <c r="B236" s="36"/>
      <c r="C236" s="240" t="s">
        <v>299</v>
      </c>
      <c r="D236" s="240" t="s">
        <v>525</v>
      </c>
      <c r="E236" s="241" t="s">
        <v>2267</v>
      </c>
      <c r="F236" s="242" t="s">
        <v>2268</v>
      </c>
      <c r="G236" s="243" t="s">
        <v>264</v>
      </c>
      <c r="H236" s="244">
        <v>2</v>
      </c>
      <c r="I236" s="245"/>
      <c r="J236" s="246">
        <f>ROUND(I236*H236,2)</f>
        <v>0</v>
      </c>
      <c r="K236" s="242" t="s">
        <v>1</v>
      </c>
      <c r="L236" s="247"/>
      <c r="M236" s="248" t="s">
        <v>1</v>
      </c>
      <c r="N236" s="249" t="s">
        <v>44</v>
      </c>
      <c r="O236" s="88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6" t="s">
        <v>178</v>
      </c>
      <c r="AT236" s="226" t="s">
        <v>525</v>
      </c>
      <c r="AU236" s="226" t="s">
        <v>87</v>
      </c>
      <c r="AY236" s="14" t="s">
        <v>149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4" t="s">
        <v>87</v>
      </c>
      <c r="BK236" s="227">
        <f>ROUND(I236*H236,2)</f>
        <v>0</v>
      </c>
      <c r="BL236" s="14" t="s">
        <v>156</v>
      </c>
      <c r="BM236" s="226" t="s">
        <v>532</v>
      </c>
    </row>
    <row r="237" s="2" customFormat="1">
      <c r="A237" s="35"/>
      <c r="B237" s="36"/>
      <c r="C237" s="37"/>
      <c r="D237" s="228" t="s">
        <v>157</v>
      </c>
      <c r="E237" s="37"/>
      <c r="F237" s="229" t="s">
        <v>2268</v>
      </c>
      <c r="G237" s="37"/>
      <c r="H237" s="37"/>
      <c r="I237" s="230"/>
      <c r="J237" s="37"/>
      <c r="K237" s="37"/>
      <c r="L237" s="41"/>
      <c r="M237" s="231"/>
      <c r="N237" s="232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157</v>
      </c>
      <c r="AU237" s="14" t="s">
        <v>87</v>
      </c>
    </row>
    <row r="238" s="12" customFormat="1" ht="25.92" customHeight="1">
      <c r="A238" s="12"/>
      <c r="B238" s="199"/>
      <c r="C238" s="200"/>
      <c r="D238" s="201" t="s">
        <v>78</v>
      </c>
      <c r="E238" s="202" t="s">
        <v>1653</v>
      </c>
      <c r="F238" s="202" t="s">
        <v>1891</v>
      </c>
      <c r="G238" s="200"/>
      <c r="H238" s="200"/>
      <c r="I238" s="203"/>
      <c r="J238" s="204">
        <f>BK238</f>
        <v>0</v>
      </c>
      <c r="K238" s="200"/>
      <c r="L238" s="205"/>
      <c r="M238" s="206"/>
      <c r="N238" s="207"/>
      <c r="O238" s="207"/>
      <c r="P238" s="208">
        <f>SUM(P239:P246)</f>
        <v>0</v>
      </c>
      <c r="Q238" s="207"/>
      <c r="R238" s="208">
        <f>SUM(R239:R246)</f>
        <v>0</v>
      </c>
      <c r="S238" s="207"/>
      <c r="T238" s="209">
        <f>SUM(T239:T246)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87</v>
      </c>
      <c r="AT238" s="211" t="s">
        <v>78</v>
      </c>
      <c r="AU238" s="211" t="s">
        <v>79</v>
      </c>
      <c r="AY238" s="210" t="s">
        <v>149</v>
      </c>
      <c r="BK238" s="212">
        <f>SUM(BK239:BK246)</f>
        <v>0</v>
      </c>
    </row>
    <row r="239" s="2" customFormat="1" ht="16.5" customHeight="1">
      <c r="A239" s="35"/>
      <c r="B239" s="36"/>
      <c r="C239" s="215" t="s">
        <v>535</v>
      </c>
      <c r="D239" s="215" t="s">
        <v>151</v>
      </c>
      <c r="E239" s="216" t="s">
        <v>2269</v>
      </c>
      <c r="F239" s="217" t="s">
        <v>1901</v>
      </c>
      <c r="G239" s="218" t="s">
        <v>636</v>
      </c>
      <c r="H239" s="219">
        <v>1</v>
      </c>
      <c r="I239" s="220"/>
      <c r="J239" s="221">
        <f>ROUND(I239*H239,2)</f>
        <v>0</v>
      </c>
      <c r="K239" s="217" t="s">
        <v>1</v>
      </c>
      <c r="L239" s="41"/>
      <c r="M239" s="222" t="s">
        <v>1</v>
      </c>
      <c r="N239" s="223" t="s">
        <v>44</v>
      </c>
      <c r="O239" s="88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6" t="s">
        <v>156</v>
      </c>
      <c r="AT239" s="226" t="s">
        <v>151</v>
      </c>
      <c r="AU239" s="226" t="s">
        <v>87</v>
      </c>
      <c r="AY239" s="14" t="s">
        <v>149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4" t="s">
        <v>87</v>
      </c>
      <c r="BK239" s="227">
        <f>ROUND(I239*H239,2)</f>
        <v>0</v>
      </c>
      <c r="BL239" s="14" t="s">
        <v>156</v>
      </c>
      <c r="BM239" s="226" t="s">
        <v>538</v>
      </c>
    </row>
    <row r="240" s="2" customFormat="1">
      <c r="A240" s="35"/>
      <c r="B240" s="36"/>
      <c r="C240" s="37"/>
      <c r="D240" s="228" t="s">
        <v>157</v>
      </c>
      <c r="E240" s="37"/>
      <c r="F240" s="229" t="s">
        <v>1901</v>
      </c>
      <c r="G240" s="37"/>
      <c r="H240" s="37"/>
      <c r="I240" s="230"/>
      <c r="J240" s="37"/>
      <c r="K240" s="37"/>
      <c r="L240" s="41"/>
      <c r="M240" s="231"/>
      <c r="N240" s="232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157</v>
      </c>
      <c r="AU240" s="14" t="s">
        <v>87</v>
      </c>
    </row>
    <row r="241" s="2" customFormat="1" ht="16.5" customHeight="1">
      <c r="A241" s="35"/>
      <c r="B241" s="36"/>
      <c r="C241" s="215" t="s">
        <v>305</v>
      </c>
      <c r="D241" s="215" t="s">
        <v>151</v>
      </c>
      <c r="E241" s="216" t="s">
        <v>2270</v>
      </c>
      <c r="F241" s="217" t="s">
        <v>1668</v>
      </c>
      <c r="G241" s="218" t="s">
        <v>636</v>
      </c>
      <c r="H241" s="219">
        <v>1</v>
      </c>
      <c r="I241" s="220"/>
      <c r="J241" s="221">
        <f>ROUND(I241*H241,2)</f>
        <v>0</v>
      </c>
      <c r="K241" s="217" t="s">
        <v>1</v>
      </c>
      <c r="L241" s="41"/>
      <c r="M241" s="222" t="s">
        <v>1</v>
      </c>
      <c r="N241" s="223" t="s">
        <v>44</v>
      </c>
      <c r="O241" s="88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6" t="s">
        <v>156</v>
      </c>
      <c r="AT241" s="226" t="s">
        <v>151</v>
      </c>
      <c r="AU241" s="226" t="s">
        <v>87</v>
      </c>
      <c r="AY241" s="14" t="s">
        <v>149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4" t="s">
        <v>87</v>
      </c>
      <c r="BK241" s="227">
        <f>ROUND(I241*H241,2)</f>
        <v>0</v>
      </c>
      <c r="BL241" s="14" t="s">
        <v>156</v>
      </c>
      <c r="BM241" s="226" t="s">
        <v>542</v>
      </c>
    </row>
    <row r="242" s="2" customFormat="1">
      <c r="A242" s="35"/>
      <c r="B242" s="36"/>
      <c r="C242" s="37"/>
      <c r="D242" s="228" t="s">
        <v>157</v>
      </c>
      <c r="E242" s="37"/>
      <c r="F242" s="229" t="s">
        <v>1668</v>
      </c>
      <c r="G242" s="37"/>
      <c r="H242" s="37"/>
      <c r="I242" s="230"/>
      <c r="J242" s="37"/>
      <c r="K242" s="37"/>
      <c r="L242" s="41"/>
      <c r="M242" s="231"/>
      <c r="N242" s="232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157</v>
      </c>
      <c r="AU242" s="14" t="s">
        <v>87</v>
      </c>
    </row>
    <row r="243" s="2" customFormat="1" ht="16.5" customHeight="1">
      <c r="A243" s="35"/>
      <c r="B243" s="36"/>
      <c r="C243" s="215" t="s">
        <v>546</v>
      </c>
      <c r="D243" s="215" t="s">
        <v>151</v>
      </c>
      <c r="E243" s="216" t="s">
        <v>2271</v>
      </c>
      <c r="F243" s="217" t="s">
        <v>1908</v>
      </c>
      <c r="G243" s="218" t="s">
        <v>636</v>
      </c>
      <c r="H243" s="219">
        <v>1</v>
      </c>
      <c r="I243" s="220"/>
      <c r="J243" s="221">
        <f>ROUND(I243*H243,2)</f>
        <v>0</v>
      </c>
      <c r="K243" s="217" t="s">
        <v>1</v>
      </c>
      <c r="L243" s="41"/>
      <c r="M243" s="222" t="s">
        <v>1</v>
      </c>
      <c r="N243" s="223" t="s">
        <v>44</v>
      </c>
      <c r="O243" s="88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6" t="s">
        <v>156</v>
      </c>
      <c r="AT243" s="226" t="s">
        <v>151</v>
      </c>
      <c r="AU243" s="226" t="s">
        <v>87</v>
      </c>
      <c r="AY243" s="14" t="s">
        <v>149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4" t="s">
        <v>87</v>
      </c>
      <c r="BK243" s="227">
        <f>ROUND(I243*H243,2)</f>
        <v>0</v>
      </c>
      <c r="BL243" s="14" t="s">
        <v>156</v>
      </c>
      <c r="BM243" s="226" t="s">
        <v>549</v>
      </c>
    </row>
    <row r="244" s="2" customFormat="1">
      <c r="A244" s="35"/>
      <c r="B244" s="36"/>
      <c r="C244" s="37"/>
      <c r="D244" s="228" t="s">
        <v>157</v>
      </c>
      <c r="E244" s="37"/>
      <c r="F244" s="229" t="s">
        <v>1908</v>
      </c>
      <c r="G244" s="37"/>
      <c r="H244" s="37"/>
      <c r="I244" s="230"/>
      <c r="J244" s="37"/>
      <c r="K244" s="37"/>
      <c r="L244" s="41"/>
      <c r="M244" s="231"/>
      <c r="N244" s="232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157</v>
      </c>
      <c r="AU244" s="14" t="s">
        <v>87</v>
      </c>
    </row>
    <row r="245" s="2" customFormat="1" ht="16.5" customHeight="1">
      <c r="A245" s="35"/>
      <c r="B245" s="36"/>
      <c r="C245" s="215" t="s">
        <v>311</v>
      </c>
      <c r="D245" s="215" t="s">
        <v>151</v>
      </c>
      <c r="E245" s="216" t="s">
        <v>2272</v>
      </c>
      <c r="F245" s="217" t="s">
        <v>1910</v>
      </c>
      <c r="G245" s="218" t="s">
        <v>636</v>
      </c>
      <c r="H245" s="219">
        <v>1</v>
      </c>
      <c r="I245" s="220"/>
      <c r="J245" s="221">
        <f>ROUND(I245*H245,2)</f>
        <v>0</v>
      </c>
      <c r="K245" s="217" t="s">
        <v>1</v>
      </c>
      <c r="L245" s="41"/>
      <c r="M245" s="222" t="s">
        <v>1</v>
      </c>
      <c r="N245" s="223" t="s">
        <v>44</v>
      </c>
      <c r="O245" s="88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6" t="s">
        <v>156</v>
      </c>
      <c r="AT245" s="226" t="s">
        <v>151</v>
      </c>
      <c r="AU245" s="226" t="s">
        <v>87</v>
      </c>
      <c r="AY245" s="14" t="s">
        <v>149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4" t="s">
        <v>87</v>
      </c>
      <c r="BK245" s="227">
        <f>ROUND(I245*H245,2)</f>
        <v>0</v>
      </c>
      <c r="BL245" s="14" t="s">
        <v>156</v>
      </c>
      <c r="BM245" s="226" t="s">
        <v>552</v>
      </c>
    </row>
    <row r="246" s="2" customFormat="1">
      <c r="A246" s="35"/>
      <c r="B246" s="36"/>
      <c r="C246" s="37"/>
      <c r="D246" s="228" t="s">
        <v>157</v>
      </c>
      <c r="E246" s="37"/>
      <c r="F246" s="229" t="s">
        <v>1910</v>
      </c>
      <c r="G246" s="37"/>
      <c r="H246" s="37"/>
      <c r="I246" s="230"/>
      <c r="J246" s="37"/>
      <c r="K246" s="37"/>
      <c r="L246" s="41"/>
      <c r="M246" s="231"/>
      <c r="N246" s="232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157</v>
      </c>
      <c r="AU246" s="14" t="s">
        <v>87</v>
      </c>
    </row>
    <row r="247" s="12" customFormat="1" ht="25.92" customHeight="1">
      <c r="A247" s="12"/>
      <c r="B247" s="199"/>
      <c r="C247" s="200"/>
      <c r="D247" s="201" t="s">
        <v>78</v>
      </c>
      <c r="E247" s="202" t="s">
        <v>250</v>
      </c>
      <c r="F247" s="202" t="s">
        <v>251</v>
      </c>
      <c r="G247" s="200"/>
      <c r="H247" s="200"/>
      <c r="I247" s="203"/>
      <c r="J247" s="204">
        <f>BK247</f>
        <v>0</v>
      </c>
      <c r="K247" s="200"/>
      <c r="L247" s="205"/>
      <c r="M247" s="206"/>
      <c r="N247" s="207"/>
      <c r="O247" s="207"/>
      <c r="P247" s="208">
        <f>P248</f>
        <v>0</v>
      </c>
      <c r="Q247" s="207"/>
      <c r="R247" s="208">
        <f>R248</f>
        <v>0</v>
      </c>
      <c r="S247" s="207"/>
      <c r="T247" s="209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89</v>
      </c>
      <c r="AT247" s="211" t="s">
        <v>78</v>
      </c>
      <c r="AU247" s="211" t="s">
        <v>79</v>
      </c>
      <c r="AY247" s="210" t="s">
        <v>149</v>
      </c>
      <c r="BK247" s="212">
        <f>BK248</f>
        <v>0</v>
      </c>
    </row>
    <row r="248" s="12" customFormat="1" ht="22.8" customHeight="1">
      <c r="A248" s="12"/>
      <c r="B248" s="199"/>
      <c r="C248" s="200"/>
      <c r="D248" s="201" t="s">
        <v>78</v>
      </c>
      <c r="E248" s="213" t="s">
        <v>276</v>
      </c>
      <c r="F248" s="213" t="s">
        <v>277</v>
      </c>
      <c r="G248" s="200"/>
      <c r="H248" s="200"/>
      <c r="I248" s="203"/>
      <c r="J248" s="214">
        <f>BK248</f>
        <v>0</v>
      </c>
      <c r="K248" s="200"/>
      <c r="L248" s="205"/>
      <c r="M248" s="206"/>
      <c r="N248" s="207"/>
      <c r="O248" s="207"/>
      <c r="P248" s="208">
        <f>SUM(P249:P251)</f>
        <v>0</v>
      </c>
      <c r="Q248" s="207"/>
      <c r="R248" s="208">
        <f>SUM(R249:R251)</f>
        <v>0</v>
      </c>
      <c r="S248" s="207"/>
      <c r="T248" s="209">
        <f>SUM(T249:T251)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89</v>
      </c>
      <c r="AT248" s="211" t="s">
        <v>78</v>
      </c>
      <c r="AU248" s="211" t="s">
        <v>87</v>
      </c>
      <c r="AY248" s="210" t="s">
        <v>149</v>
      </c>
      <c r="BK248" s="212">
        <f>SUM(BK249:BK251)</f>
        <v>0</v>
      </c>
    </row>
    <row r="249" s="2" customFormat="1" ht="24.15" customHeight="1">
      <c r="A249" s="35"/>
      <c r="B249" s="36"/>
      <c r="C249" s="215" t="s">
        <v>555</v>
      </c>
      <c r="D249" s="215" t="s">
        <v>151</v>
      </c>
      <c r="E249" s="216" t="s">
        <v>2273</v>
      </c>
      <c r="F249" s="217" t="s">
        <v>2274</v>
      </c>
      <c r="G249" s="218" t="s">
        <v>2156</v>
      </c>
      <c r="H249" s="250"/>
      <c r="I249" s="220"/>
      <c r="J249" s="221">
        <f>ROUND(I249*H249,2)</f>
        <v>0</v>
      </c>
      <c r="K249" s="217" t="s">
        <v>155</v>
      </c>
      <c r="L249" s="41"/>
      <c r="M249" s="222" t="s">
        <v>1</v>
      </c>
      <c r="N249" s="223" t="s">
        <v>44</v>
      </c>
      <c r="O249" s="88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6" t="s">
        <v>199</v>
      </c>
      <c r="AT249" s="226" t="s">
        <v>151</v>
      </c>
      <c r="AU249" s="226" t="s">
        <v>89</v>
      </c>
      <c r="AY249" s="14" t="s">
        <v>149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4" t="s">
        <v>87</v>
      </c>
      <c r="BK249" s="227">
        <f>ROUND(I249*H249,2)</f>
        <v>0</v>
      </c>
      <c r="BL249" s="14" t="s">
        <v>199</v>
      </c>
      <c r="BM249" s="226" t="s">
        <v>558</v>
      </c>
    </row>
    <row r="250" s="2" customFormat="1">
      <c r="A250" s="35"/>
      <c r="B250" s="36"/>
      <c r="C250" s="37"/>
      <c r="D250" s="228" t="s">
        <v>157</v>
      </c>
      <c r="E250" s="37"/>
      <c r="F250" s="229" t="s">
        <v>2275</v>
      </c>
      <c r="G250" s="37"/>
      <c r="H250" s="37"/>
      <c r="I250" s="230"/>
      <c r="J250" s="37"/>
      <c r="K250" s="37"/>
      <c r="L250" s="41"/>
      <c r="M250" s="231"/>
      <c r="N250" s="232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157</v>
      </c>
      <c r="AU250" s="14" t="s">
        <v>89</v>
      </c>
    </row>
    <row r="251" s="2" customFormat="1">
      <c r="A251" s="35"/>
      <c r="B251" s="36"/>
      <c r="C251" s="37"/>
      <c r="D251" s="233" t="s">
        <v>159</v>
      </c>
      <c r="E251" s="37"/>
      <c r="F251" s="234" t="s">
        <v>2276</v>
      </c>
      <c r="G251" s="37"/>
      <c r="H251" s="37"/>
      <c r="I251" s="230"/>
      <c r="J251" s="37"/>
      <c r="K251" s="37"/>
      <c r="L251" s="41"/>
      <c r="M251" s="236"/>
      <c r="N251" s="237"/>
      <c r="O251" s="238"/>
      <c r="P251" s="238"/>
      <c r="Q251" s="238"/>
      <c r="R251" s="238"/>
      <c r="S251" s="238"/>
      <c r="T251" s="23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159</v>
      </c>
      <c r="AU251" s="14" t="s">
        <v>89</v>
      </c>
    </row>
    <row r="252" s="2" customFormat="1" ht="6.96" customHeight="1">
      <c r="A252" s="35"/>
      <c r="B252" s="63"/>
      <c r="C252" s="64"/>
      <c r="D252" s="64"/>
      <c r="E252" s="64"/>
      <c r="F252" s="64"/>
      <c r="G252" s="64"/>
      <c r="H252" s="64"/>
      <c r="I252" s="64"/>
      <c r="J252" s="64"/>
      <c r="K252" s="64"/>
      <c r="L252" s="41"/>
      <c r="M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</row>
  </sheetData>
  <sheetProtection sheet="1" autoFilter="0" formatColumns="0" formatRows="0" objects="1" scenarios="1" spinCount="100000" saltValue="ZG681ziSuh+AThznElaKElMEHSjlT9MkfMfRzbh4SWM1hBmrC8LiRVa1ezM1JzZl+mXOJ6J3FPX9W7+bnOMmPQ==" hashValue="XrnGOnwghBOkVxzrCV8h7pvSk9ne508wyY/gorRtUNxW2BAdDS5sEycRE2jdIAxf7JyELHiyNt+OZWXZswd8Sw==" algorithmName="SHA-512" password="DDF9"/>
  <autoFilter ref="C125:K25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251" r:id="rId1" display="https://podminky.urs.cz/item/CS_URS_2023_02/9987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Brožek</dc:creator>
  <cp:lastModifiedBy>Jan Brožek</cp:lastModifiedBy>
  <dcterms:created xsi:type="dcterms:W3CDTF">2024-04-26T07:52:41Z</dcterms:created>
  <dcterms:modified xsi:type="dcterms:W3CDTF">2024-04-26T07:52:59Z</dcterms:modified>
</cp:coreProperties>
</file>