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jitel\Desktop\Pracovní\24-14-Stradonice-stav.úpravy 2 RD-č.p.141\"/>
    </mc:Choice>
  </mc:AlternateContent>
  <bookViews>
    <workbookView xWindow="0" yWindow="0" windowWidth="0" windowHeight="0"/>
  </bookViews>
  <sheets>
    <sheet name="Rekapitulace stavby" sheetId="1" r:id="rId1"/>
    <sheet name="0001 - Udržovací práce n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'0001 - Udržovací práce na...'!$C$103:$K$481</definedName>
    <definedName name="_xlnm.Print_Area" localSheetId="1">'0001 - Udržovací práce na...'!$C$4:$J$39,'0001 - Udržovací práce na...'!$C$45:$J$85,'0001 - Udržovací práce na...'!$C$91:$K$481</definedName>
    <definedName name="_xlnm.Print_Titles" localSheetId="1">'0001 - Udržovací práce na...'!$103:$103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480"/>
  <c r="BH480"/>
  <c r="BG480"/>
  <c r="BE480"/>
  <c r="T480"/>
  <c r="R480"/>
  <c r="P480"/>
  <c r="BI478"/>
  <c r="BH478"/>
  <c r="BG478"/>
  <c r="BE478"/>
  <c r="T478"/>
  <c r="R478"/>
  <c r="P478"/>
  <c r="BI475"/>
  <c r="BH475"/>
  <c r="BG475"/>
  <c r="BE475"/>
  <c r="T475"/>
  <c r="R475"/>
  <c r="P475"/>
  <c r="BI472"/>
  <c r="BH472"/>
  <c r="BG472"/>
  <c r="BE472"/>
  <c r="T472"/>
  <c r="R472"/>
  <c r="P472"/>
  <c r="BI466"/>
  <c r="BH466"/>
  <c r="BG466"/>
  <c r="BE466"/>
  <c r="T466"/>
  <c r="T465"/>
  <c r="R466"/>
  <c r="R465"/>
  <c r="P466"/>
  <c r="P465"/>
  <c r="BI463"/>
  <c r="BH463"/>
  <c r="BG463"/>
  <c r="BE463"/>
  <c r="T463"/>
  <c r="R463"/>
  <c r="P463"/>
  <c r="BI461"/>
  <c r="BH461"/>
  <c r="BG461"/>
  <c r="BE461"/>
  <c r="T461"/>
  <c r="R461"/>
  <c r="P461"/>
  <c r="BI458"/>
  <c r="BH458"/>
  <c r="BG458"/>
  <c r="BE458"/>
  <c r="T458"/>
  <c r="R458"/>
  <c r="P458"/>
  <c r="BI455"/>
  <c r="BH455"/>
  <c r="BG455"/>
  <c r="BE455"/>
  <c r="T455"/>
  <c r="R455"/>
  <c r="P455"/>
  <c r="BI453"/>
  <c r="BH453"/>
  <c r="BG453"/>
  <c r="BE453"/>
  <c r="T453"/>
  <c r="R453"/>
  <c r="P453"/>
  <c r="BI446"/>
  <c r="BH446"/>
  <c r="BG446"/>
  <c r="BE446"/>
  <c r="T446"/>
  <c r="R446"/>
  <c r="P446"/>
  <c r="BI444"/>
  <c r="BH444"/>
  <c r="BG444"/>
  <c r="BE444"/>
  <c r="T444"/>
  <c r="T443"/>
  <c r="R444"/>
  <c r="R443"/>
  <c r="P444"/>
  <c r="P443"/>
  <c r="BI442"/>
  <c r="BH442"/>
  <c r="BG442"/>
  <c r="BE442"/>
  <c r="T442"/>
  <c r="T441"/>
  <c r="R442"/>
  <c r="R441"/>
  <c r="P442"/>
  <c r="P441"/>
  <c r="BI439"/>
  <c r="BH439"/>
  <c r="BG439"/>
  <c r="BE439"/>
  <c r="T439"/>
  <c r="R439"/>
  <c r="P439"/>
  <c r="BI437"/>
  <c r="BH437"/>
  <c r="BG437"/>
  <c r="BE437"/>
  <c r="T437"/>
  <c r="R437"/>
  <c r="P437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7"/>
  <c r="BH427"/>
  <c r="BG427"/>
  <c r="BE427"/>
  <c r="T427"/>
  <c r="R427"/>
  <c r="P427"/>
  <c r="BI426"/>
  <c r="BH426"/>
  <c r="BG426"/>
  <c r="BE426"/>
  <c r="T426"/>
  <c r="R426"/>
  <c r="P426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18"/>
  <c r="BH418"/>
  <c r="BG418"/>
  <c r="BE418"/>
  <c r="T418"/>
  <c r="R418"/>
  <c r="P418"/>
  <c r="BI416"/>
  <c r="BH416"/>
  <c r="BG416"/>
  <c r="BE416"/>
  <c r="T416"/>
  <c r="R416"/>
  <c r="P416"/>
  <c r="BI415"/>
  <c r="BH415"/>
  <c r="BG415"/>
  <c r="BE415"/>
  <c r="T415"/>
  <c r="R415"/>
  <c r="P415"/>
  <c r="BI413"/>
  <c r="BH413"/>
  <c r="BG413"/>
  <c r="BE413"/>
  <c r="T413"/>
  <c r="R413"/>
  <c r="P413"/>
  <c r="BI411"/>
  <c r="BH411"/>
  <c r="BG411"/>
  <c r="BE411"/>
  <c r="T411"/>
  <c r="R411"/>
  <c r="P411"/>
  <c r="BI409"/>
  <c r="BH409"/>
  <c r="BG409"/>
  <c r="BE409"/>
  <c r="T409"/>
  <c r="R409"/>
  <c r="P409"/>
  <c r="BI406"/>
  <c r="BH406"/>
  <c r="BG406"/>
  <c r="BE406"/>
  <c r="T406"/>
  <c r="R406"/>
  <c r="P406"/>
  <c r="BI404"/>
  <c r="BH404"/>
  <c r="BG404"/>
  <c r="BE404"/>
  <c r="T404"/>
  <c r="R404"/>
  <c r="P404"/>
  <c r="BI403"/>
  <c r="BH403"/>
  <c r="BG403"/>
  <c r="BE403"/>
  <c r="T403"/>
  <c r="R403"/>
  <c r="P403"/>
  <c r="BI401"/>
  <c r="BH401"/>
  <c r="BG401"/>
  <c r="BE401"/>
  <c r="T401"/>
  <c r="R401"/>
  <c r="P401"/>
  <c r="BI400"/>
  <c r="BH400"/>
  <c r="BG400"/>
  <c r="BE400"/>
  <c r="T400"/>
  <c r="R400"/>
  <c r="P400"/>
  <c r="BI398"/>
  <c r="BH398"/>
  <c r="BG398"/>
  <c r="BE398"/>
  <c r="T398"/>
  <c r="R398"/>
  <c r="P398"/>
  <c r="BI395"/>
  <c r="BH395"/>
  <c r="BG395"/>
  <c r="BE395"/>
  <c r="T395"/>
  <c r="R395"/>
  <c r="P395"/>
  <c r="BI394"/>
  <c r="BH394"/>
  <c r="BG394"/>
  <c r="BE394"/>
  <c r="T394"/>
  <c r="R394"/>
  <c r="P394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4"/>
  <c r="BH384"/>
  <c r="BG384"/>
  <c r="BE384"/>
  <c r="T384"/>
  <c r="R384"/>
  <c r="P384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6"/>
  <c r="BH376"/>
  <c r="BG376"/>
  <c r="BE376"/>
  <c r="T376"/>
  <c r="R376"/>
  <c r="P376"/>
  <c r="BI373"/>
  <c r="BH373"/>
  <c r="BG373"/>
  <c r="BE373"/>
  <c r="T373"/>
  <c r="R373"/>
  <c r="P373"/>
  <c r="BI370"/>
  <c r="BH370"/>
  <c r="BG370"/>
  <c r="BE370"/>
  <c r="T370"/>
  <c r="R370"/>
  <c r="P370"/>
  <c r="BI368"/>
  <c r="BH368"/>
  <c r="BG368"/>
  <c r="BE368"/>
  <c r="T368"/>
  <c r="R368"/>
  <c r="P368"/>
  <c r="BI367"/>
  <c r="BH367"/>
  <c r="BG367"/>
  <c r="BE367"/>
  <c r="T367"/>
  <c r="R367"/>
  <c r="P367"/>
  <c r="BI365"/>
  <c r="BH365"/>
  <c r="BG365"/>
  <c r="BE365"/>
  <c r="T365"/>
  <c r="R365"/>
  <c r="P365"/>
  <c r="BI362"/>
  <c r="BH362"/>
  <c r="BG362"/>
  <c r="BE362"/>
  <c r="T362"/>
  <c r="R362"/>
  <c r="P362"/>
  <c r="BI359"/>
  <c r="BH359"/>
  <c r="BG359"/>
  <c r="BE359"/>
  <c r="T359"/>
  <c r="R359"/>
  <c r="P359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1"/>
  <c r="BH351"/>
  <c r="BG351"/>
  <c r="BE351"/>
  <c r="T351"/>
  <c r="R351"/>
  <c r="P351"/>
  <c r="BI348"/>
  <c r="BH348"/>
  <c r="BG348"/>
  <c r="BE348"/>
  <c r="T348"/>
  <c r="R348"/>
  <c r="P348"/>
  <c r="BI345"/>
  <c r="BH345"/>
  <c r="BG345"/>
  <c r="BE345"/>
  <c r="T345"/>
  <c r="R345"/>
  <c r="P345"/>
  <c r="BI342"/>
  <c r="BH342"/>
  <c r="BG342"/>
  <c r="BE342"/>
  <c r="T342"/>
  <c r="R342"/>
  <c r="P342"/>
  <c r="BI339"/>
  <c r="BH339"/>
  <c r="BG339"/>
  <c r="BE339"/>
  <c r="T339"/>
  <c r="R339"/>
  <c r="P339"/>
  <c r="BI337"/>
  <c r="BH337"/>
  <c r="BG337"/>
  <c r="BE337"/>
  <c r="T337"/>
  <c r="R337"/>
  <c r="P337"/>
  <c r="BI336"/>
  <c r="BH336"/>
  <c r="BG336"/>
  <c r="BE336"/>
  <c r="T336"/>
  <c r="R336"/>
  <c r="P336"/>
  <c r="BI334"/>
  <c r="BH334"/>
  <c r="BG334"/>
  <c r="BE334"/>
  <c r="T334"/>
  <c r="R334"/>
  <c r="P334"/>
  <c r="BI332"/>
  <c r="BH332"/>
  <c r="BG332"/>
  <c r="BE332"/>
  <c r="T332"/>
  <c r="R332"/>
  <c r="P332"/>
  <c r="BI329"/>
  <c r="BH329"/>
  <c r="BG329"/>
  <c r="BE329"/>
  <c r="T329"/>
  <c r="R329"/>
  <c r="P329"/>
  <c r="BI326"/>
  <c r="BH326"/>
  <c r="BG326"/>
  <c r="BE326"/>
  <c r="T326"/>
  <c r="R326"/>
  <c r="P326"/>
  <c r="BI325"/>
  <c r="BH325"/>
  <c r="BG325"/>
  <c r="BE325"/>
  <c r="T325"/>
  <c r="R325"/>
  <c r="P325"/>
  <c r="BI322"/>
  <c r="BH322"/>
  <c r="BG322"/>
  <c r="BE322"/>
  <c r="T322"/>
  <c r="R322"/>
  <c r="P322"/>
  <c r="BI320"/>
  <c r="BH320"/>
  <c r="BG320"/>
  <c r="BE320"/>
  <c r="T320"/>
  <c r="R320"/>
  <c r="P320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2"/>
  <c r="BH302"/>
  <c r="BG302"/>
  <c r="BE302"/>
  <c r="T302"/>
  <c r="R302"/>
  <c r="P302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4"/>
  <c r="BH284"/>
  <c r="BG284"/>
  <c r="BE284"/>
  <c r="T284"/>
  <c r="R284"/>
  <c r="P284"/>
  <c r="BI283"/>
  <c r="BH283"/>
  <c r="BG283"/>
  <c r="BE283"/>
  <c r="T283"/>
  <c r="R283"/>
  <c r="P283"/>
  <c r="BI280"/>
  <c r="BH280"/>
  <c r="BG280"/>
  <c r="BE280"/>
  <c r="T280"/>
  <c r="R280"/>
  <c r="P280"/>
  <c r="BI278"/>
  <c r="BH278"/>
  <c r="BG278"/>
  <c r="BE278"/>
  <c r="T278"/>
  <c r="R278"/>
  <c r="P278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R265"/>
  <c r="P265"/>
  <c r="BI262"/>
  <c r="BH262"/>
  <c r="BG262"/>
  <c r="BE262"/>
  <c r="T262"/>
  <c r="R262"/>
  <c r="P262"/>
  <c r="BI259"/>
  <c r="BH259"/>
  <c r="BG259"/>
  <c r="BE259"/>
  <c r="T259"/>
  <c r="R259"/>
  <c r="P259"/>
  <c r="BI257"/>
  <c r="BH257"/>
  <c r="BG257"/>
  <c r="BE257"/>
  <c r="T257"/>
  <c r="R257"/>
  <c r="P257"/>
  <c r="BI254"/>
  <c r="BH254"/>
  <c r="BG254"/>
  <c r="BE254"/>
  <c r="T254"/>
  <c r="R254"/>
  <c r="P254"/>
  <c r="BI252"/>
  <c r="BH252"/>
  <c r="BG252"/>
  <c r="BE252"/>
  <c r="T252"/>
  <c r="R252"/>
  <c r="P252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5"/>
  <c r="BH235"/>
  <c r="BG235"/>
  <c r="BE235"/>
  <c r="T235"/>
  <c r="R235"/>
  <c r="P235"/>
  <c r="BI232"/>
  <c r="BH232"/>
  <c r="BG232"/>
  <c r="BE232"/>
  <c r="T232"/>
  <c r="R232"/>
  <c r="P232"/>
  <c r="BI229"/>
  <c r="BH229"/>
  <c r="BG229"/>
  <c r="BE229"/>
  <c r="T229"/>
  <c r="R229"/>
  <c r="P229"/>
  <c r="BI219"/>
  <c r="BH219"/>
  <c r="BG219"/>
  <c r="BE219"/>
  <c r="T219"/>
  <c r="R219"/>
  <c r="P219"/>
  <c r="BI218"/>
  <c r="BH218"/>
  <c r="BG218"/>
  <c r="BE218"/>
  <c r="T218"/>
  <c r="R218"/>
  <c r="P218"/>
  <c r="BI214"/>
  <c r="BH214"/>
  <c r="BG214"/>
  <c r="BE214"/>
  <c r="T214"/>
  <c r="T213"/>
  <c r="R214"/>
  <c r="R213"/>
  <c r="P214"/>
  <c r="P213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1"/>
  <c r="BH201"/>
  <c r="BG201"/>
  <c r="BE201"/>
  <c r="T201"/>
  <c r="R201"/>
  <c r="P201"/>
  <c r="BI198"/>
  <c r="BH198"/>
  <c r="BG198"/>
  <c r="BE198"/>
  <c r="T198"/>
  <c r="R198"/>
  <c r="P198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79"/>
  <c r="BH179"/>
  <c r="BG179"/>
  <c r="BE179"/>
  <c r="T179"/>
  <c r="R179"/>
  <c r="P179"/>
  <c r="BI177"/>
  <c r="BH177"/>
  <c r="BG177"/>
  <c r="BE177"/>
  <c r="T177"/>
  <c r="R177"/>
  <c r="P177"/>
  <c r="BI172"/>
  <c r="BH172"/>
  <c r="BG172"/>
  <c r="BE172"/>
  <c r="T172"/>
  <c r="R172"/>
  <c r="P17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9"/>
  <c r="BH149"/>
  <c r="BG149"/>
  <c r="BE149"/>
  <c r="T149"/>
  <c r="R149"/>
  <c r="P149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3"/>
  <c r="BH123"/>
  <c r="BG123"/>
  <c r="BE123"/>
  <c r="T123"/>
  <c r="R123"/>
  <c r="P123"/>
  <c r="BI121"/>
  <c r="BH121"/>
  <c r="BG121"/>
  <c r="BE121"/>
  <c r="T121"/>
  <c r="R121"/>
  <c r="P121"/>
  <c r="BI118"/>
  <c r="BH118"/>
  <c r="BG118"/>
  <c r="BE118"/>
  <c r="T118"/>
  <c r="R118"/>
  <c r="P118"/>
  <c r="BI117"/>
  <c r="BH117"/>
  <c r="BG117"/>
  <c r="BE117"/>
  <c r="T117"/>
  <c r="R117"/>
  <c r="P117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F98"/>
  <c r="E96"/>
  <c r="F52"/>
  <c r="E50"/>
  <c r="J24"/>
  <c r="E24"/>
  <c r="J101"/>
  <c r="J23"/>
  <c r="J21"/>
  <c r="E21"/>
  <c r="J100"/>
  <c r="J20"/>
  <c r="J18"/>
  <c r="E18"/>
  <c r="F55"/>
  <c r="J17"/>
  <c r="J15"/>
  <c r="E15"/>
  <c r="F54"/>
  <c r="J14"/>
  <c r="J12"/>
  <c r="J52"/>
  <c r="E7"/>
  <c r="E94"/>
  <c i="1" r="L50"/>
  <c r="AM50"/>
  <c r="AM49"/>
  <c r="L49"/>
  <c r="AM47"/>
  <c r="L47"/>
  <c r="L45"/>
  <c r="L44"/>
  <c i="2" r="J458"/>
  <c r="BK381"/>
  <c r="BK325"/>
  <c r="BK274"/>
  <c r="BK218"/>
  <c r="J177"/>
  <c r="BK458"/>
  <c r="J411"/>
  <c r="J325"/>
  <c r="J259"/>
  <c r="J182"/>
  <c i="1" r="AS54"/>
  <c i="2" r="BK418"/>
  <c r="BK351"/>
  <c r="BK298"/>
  <c r="J270"/>
  <c r="J156"/>
  <c r="J418"/>
  <c r="J362"/>
  <c r="J302"/>
  <c r="J240"/>
  <c r="BK158"/>
  <c r="J442"/>
  <c r="J373"/>
  <c r="J332"/>
  <c r="BK289"/>
  <c r="BK238"/>
  <c r="J118"/>
  <c r="J455"/>
  <c r="BK401"/>
  <c r="BK313"/>
  <c r="BK204"/>
  <c r="BK128"/>
  <c r="J461"/>
  <c r="BK403"/>
  <c r="J348"/>
  <c r="BK302"/>
  <c r="BK242"/>
  <c r="BK433"/>
  <c r="BK359"/>
  <c r="J294"/>
  <c r="J267"/>
  <c r="BK160"/>
  <c r="BK461"/>
  <c r="J404"/>
  <c r="J345"/>
  <c r="BK315"/>
  <c r="BK267"/>
  <c r="J208"/>
  <c r="J130"/>
  <c r="J433"/>
  <c r="J359"/>
  <c r="BK284"/>
  <c r="J184"/>
  <c r="BK446"/>
  <c r="BK383"/>
  <c r="BK316"/>
  <c r="J245"/>
  <c r="J154"/>
  <c r="J415"/>
  <c r="BK329"/>
  <c r="BK283"/>
  <c r="J218"/>
  <c r="BK107"/>
  <c r="BK406"/>
  <c r="BK355"/>
  <c r="J320"/>
  <c r="J288"/>
  <c r="BK247"/>
  <c r="J123"/>
  <c r="J466"/>
  <c r="J427"/>
  <c r="BK334"/>
  <c r="BK214"/>
  <c r="J126"/>
  <c r="BK427"/>
  <c r="J379"/>
  <c r="J307"/>
  <c r="BK275"/>
  <c r="J138"/>
  <c r="BK411"/>
  <c r="BK308"/>
  <c r="J247"/>
  <c r="BK154"/>
  <c r="BK109"/>
  <c r="BK475"/>
  <c r="J400"/>
  <c r="BK342"/>
  <c r="BK294"/>
  <c r="BK240"/>
  <c r="BK156"/>
  <c r="J114"/>
  <c r="BK432"/>
  <c r="J351"/>
  <c r="BK232"/>
  <c r="BK141"/>
  <c r="BK463"/>
  <c r="BK404"/>
  <c r="J381"/>
  <c r="J315"/>
  <c r="BK184"/>
  <c r="BK437"/>
  <c r="BK384"/>
  <c r="J274"/>
  <c r="BK219"/>
  <c r="J128"/>
  <c r="BK416"/>
  <c r="BK348"/>
  <c r="BK278"/>
  <c r="J211"/>
  <c r="J158"/>
  <c r="J478"/>
  <c r="BK367"/>
  <c r="J289"/>
  <c r="J192"/>
  <c r="BK121"/>
  <c r="BK423"/>
  <c r="BK356"/>
  <c r="BK288"/>
  <c r="BK185"/>
  <c r="BK114"/>
  <c r="J383"/>
  <c r="J300"/>
  <c r="J229"/>
  <c r="J141"/>
  <c r="J444"/>
  <c r="BK365"/>
  <c r="J322"/>
  <c r="BK287"/>
  <c r="J219"/>
  <c r="BK151"/>
  <c r="BK472"/>
  <c r="J413"/>
  <c r="J316"/>
  <c r="BK211"/>
  <c r="J133"/>
  <c r="BK430"/>
  <c r="BK395"/>
  <c r="BK345"/>
  <c r="J287"/>
  <c r="BK177"/>
  <c r="BK434"/>
  <c r="BK398"/>
  <c r="J306"/>
  <c r="J204"/>
  <c r="J115"/>
  <c r="J453"/>
  <c r="J395"/>
  <c r="J303"/>
  <c r="BK229"/>
  <c r="J185"/>
  <c r="BK115"/>
  <c r="J434"/>
  <c r="BK339"/>
  <c r="BK270"/>
  <c r="BK135"/>
  <c r="BK455"/>
  <c r="J384"/>
  <c r="J314"/>
  <c r="BK252"/>
  <c r="BK172"/>
  <c r="J365"/>
  <c r="J298"/>
  <c r="J232"/>
  <c r="J132"/>
  <c r="J437"/>
  <c r="J356"/>
  <c r="BK307"/>
  <c r="BK262"/>
  <c r="J206"/>
  <c r="J135"/>
  <c r="J480"/>
  <c r="J422"/>
  <c r="BK310"/>
  <c r="J198"/>
  <c r="BK123"/>
  <c r="J426"/>
  <c r="J367"/>
  <c r="J308"/>
  <c r="BK249"/>
  <c r="J430"/>
  <c r="J337"/>
  <c r="J284"/>
  <c r="BK208"/>
  <c r="BK108"/>
  <c r="J401"/>
  <c r="J305"/>
  <c r="J265"/>
  <c r="BK201"/>
  <c r="BK133"/>
  <c r="J439"/>
  <c r="BK337"/>
  <c r="BK235"/>
  <c r="BK138"/>
  <c r="BK478"/>
  <c r="BK413"/>
  <c r="J387"/>
  <c r="BK320"/>
  <c r="J254"/>
  <c r="BK132"/>
  <c r="BK400"/>
  <c r="BK322"/>
  <c r="J275"/>
  <c r="BK195"/>
  <c r="BK480"/>
  <c r="J421"/>
  <c r="BK376"/>
  <c r="BK296"/>
  <c r="BK245"/>
  <c r="BK179"/>
  <c r="J109"/>
  <c r="J431"/>
  <c r="J336"/>
  <c r="J242"/>
  <c r="BK118"/>
  <c r="BK422"/>
  <c r="J355"/>
  <c r="BK300"/>
  <c r="BK189"/>
  <c r="BK426"/>
  <c r="BK354"/>
  <c r="J273"/>
  <c r="J235"/>
  <c r="BK149"/>
  <c r="J432"/>
  <c r="BK379"/>
  <c r="BK336"/>
  <c r="BK259"/>
  <c r="BK198"/>
  <c r="J172"/>
  <c r="BK453"/>
  <c r="BK387"/>
  <c r="BK305"/>
  <c r="J187"/>
  <c r="J108"/>
  <c r="BK415"/>
  <c r="BK368"/>
  <c r="J329"/>
  <c r="J292"/>
  <c r="J201"/>
  <c r="J423"/>
  <c r="J342"/>
  <c r="J280"/>
  <c r="BK182"/>
  <c r="J409"/>
  <c r="J370"/>
  <c r="J317"/>
  <c r="J249"/>
  <c r="BK192"/>
  <c r="J121"/>
  <c r="BK444"/>
  <c r="BK389"/>
  <c r="BK292"/>
  <c r="BK130"/>
  <c r="BK442"/>
  <c r="J391"/>
  <c r="BK332"/>
  <c r="BK280"/>
  <c r="BK209"/>
  <c r="BK126"/>
  <c r="J403"/>
  <c r="J310"/>
  <c r="BK265"/>
  <c r="BK187"/>
  <c r="J463"/>
  <c r="BK391"/>
  <c r="BK362"/>
  <c r="J309"/>
  <c r="BK254"/>
  <c r="J189"/>
  <c r="J112"/>
  <c r="J416"/>
  <c r="J326"/>
  <c r="BK257"/>
  <c r="J151"/>
  <c r="BK439"/>
  <c r="BK373"/>
  <c r="J313"/>
  <c r="J278"/>
  <c r="J160"/>
  <c r="BK421"/>
  <c r="J339"/>
  <c r="J252"/>
  <c r="J214"/>
  <c r="BK112"/>
  <c r="J394"/>
  <c r="J334"/>
  <c r="BK306"/>
  <c r="J257"/>
  <c r="J195"/>
  <c r="J117"/>
  <c r="J446"/>
  <c r="BK394"/>
  <c r="BK303"/>
  <c r="J144"/>
  <c r="J475"/>
  <c r="J406"/>
  <c r="BK370"/>
  <c r="BK309"/>
  <c r="BK273"/>
  <c r="BK117"/>
  <c r="J376"/>
  <c r="J296"/>
  <c r="J262"/>
  <c r="J179"/>
  <c r="J472"/>
  <c r="J368"/>
  <c r="BK314"/>
  <c r="BK268"/>
  <c r="J209"/>
  <c r="BK144"/>
  <c r="J107"/>
  <c r="BK409"/>
  <c r="BK317"/>
  <c r="J238"/>
  <c r="J149"/>
  <c r="BK466"/>
  <c r="J398"/>
  <c r="J354"/>
  <c r="J283"/>
  <c r="BK431"/>
  <c r="J389"/>
  <c r="BK326"/>
  <c r="J268"/>
  <c r="BK206"/>
  <c l="1" r="BK106"/>
  <c r="BK125"/>
  <c r="J125"/>
  <c r="J62"/>
  <c r="BK153"/>
  <c r="J153"/>
  <c r="J63"/>
  <c r="BK191"/>
  <c r="J191"/>
  <c r="J64"/>
  <c r="P217"/>
  <c r="P231"/>
  <c r="BK272"/>
  <c r="J272"/>
  <c r="J69"/>
  <c r="R282"/>
  <c r="P106"/>
  <c r="R125"/>
  <c r="P153"/>
  <c r="P191"/>
  <c r="T217"/>
  <c r="T231"/>
  <c r="P261"/>
  <c r="P272"/>
  <c r="BK282"/>
  <c r="J282"/>
  <c r="J70"/>
  <c r="BK286"/>
  <c r="J286"/>
  <c r="J71"/>
  <c r="R286"/>
  <c r="P291"/>
  <c r="BK312"/>
  <c r="J312"/>
  <c r="J73"/>
  <c r="BK324"/>
  <c r="J324"/>
  <c r="J74"/>
  <c r="BK353"/>
  <c r="J353"/>
  <c r="J75"/>
  <c r="T353"/>
  <c r="R397"/>
  <c r="P408"/>
  <c r="T408"/>
  <c r="R420"/>
  <c r="R445"/>
  <c r="R106"/>
  <c r="P125"/>
  <c r="T153"/>
  <c r="R191"/>
  <c r="BK217"/>
  <c r="J217"/>
  <c r="J66"/>
  <c r="BK231"/>
  <c r="J231"/>
  <c r="J67"/>
  <c r="BK261"/>
  <c r="J261"/>
  <c r="J68"/>
  <c r="R261"/>
  <c r="R272"/>
  <c r="P282"/>
  <c r="P286"/>
  <c r="T286"/>
  <c r="R291"/>
  <c r="P312"/>
  <c r="P324"/>
  <c r="T324"/>
  <c r="R353"/>
  <c r="P397"/>
  <c r="T397"/>
  <c r="BK420"/>
  <c r="J420"/>
  <c r="J78"/>
  <c r="T420"/>
  <c r="P445"/>
  <c r="R471"/>
  <c r="T106"/>
  <c r="T125"/>
  <c r="R153"/>
  <c r="T191"/>
  <c r="R217"/>
  <c r="R231"/>
  <c r="T261"/>
  <c r="T272"/>
  <c r="T282"/>
  <c r="BK291"/>
  <c r="J291"/>
  <c r="J72"/>
  <c r="T291"/>
  <c r="R312"/>
  <c r="T312"/>
  <c r="R324"/>
  <c r="P353"/>
  <c r="BK397"/>
  <c r="J397"/>
  <c r="J76"/>
  <c r="BK408"/>
  <c r="J408"/>
  <c r="J77"/>
  <c r="R408"/>
  <c r="P420"/>
  <c r="BK445"/>
  <c r="J445"/>
  <c r="J81"/>
  <c r="T445"/>
  <c r="BK471"/>
  <c r="J471"/>
  <c r="J83"/>
  <c r="P471"/>
  <c r="T471"/>
  <c r="BK477"/>
  <c r="J477"/>
  <c r="J84"/>
  <c r="P477"/>
  <c r="R477"/>
  <c r="T477"/>
  <c r="BK213"/>
  <c r="J213"/>
  <c r="J65"/>
  <c r="BK441"/>
  <c r="J441"/>
  <c r="J79"/>
  <c r="BK443"/>
  <c r="J443"/>
  <c r="J80"/>
  <c r="BK465"/>
  <c r="J465"/>
  <c r="J82"/>
  <c r="J54"/>
  <c r="J98"/>
  <c r="F101"/>
  <c r="BF114"/>
  <c r="BF130"/>
  <c r="BF132"/>
  <c r="BF141"/>
  <c r="BF156"/>
  <c r="BF192"/>
  <c r="BF201"/>
  <c r="BF211"/>
  <c r="BF214"/>
  <c r="BF219"/>
  <c r="BF229"/>
  <c r="BF232"/>
  <c r="BF240"/>
  <c r="BF242"/>
  <c r="BF245"/>
  <c r="BF247"/>
  <c r="BF249"/>
  <c r="BF262"/>
  <c r="BF267"/>
  <c r="BF273"/>
  <c r="BF278"/>
  <c r="BF280"/>
  <c r="BF283"/>
  <c r="BF292"/>
  <c r="BF296"/>
  <c r="BF305"/>
  <c r="BF308"/>
  <c r="BF309"/>
  <c r="BF314"/>
  <c r="BF326"/>
  <c r="BF332"/>
  <c r="BF336"/>
  <c r="BF337"/>
  <c r="BF339"/>
  <c r="BF348"/>
  <c r="BF359"/>
  <c r="BF362"/>
  <c r="BF367"/>
  <c r="BF379"/>
  <c r="BF401"/>
  <c r="BF413"/>
  <c r="BF422"/>
  <c r="BF112"/>
  <c r="BF135"/>
  <c r="BF138"/>
  <c r="BF149"/>
  <c r="BF151"/>
  <c r="BF158"/>
  <c r="BF182"/>
  <c r="BF185"/>
  <c r="BF209"/>
  <c r="BF235"/>
  <c r="BF252"/>
  <c r="BF254"/>
  <c r="BF274"/>
  <c r="BF275"/>
  <c r="BF289"/>
  <c r="BF294"/>
  <c r="BF306"/>
  <c r="BF310"/>
  <c r="BF313"/>
  <c r="BF316"/>
  <c r="BF317"/>
  <c r="BF322"/>
  <c r="BF342"/>
  <c r="BF351"/>
  <c r="BF355"/>
  <c r="BF356"/>
  <c r="BF365"/>
  <c r="BF373"/>
  <c r="BF376"/>
  <c r="BF384"/>
  <c r="BF387"/>
  <c r="BF389"/>
  <c r="BF395"/>
  <c r="BF409"/>
  <c r="BF423"/>
  <c r="BF434"/>
  <c r="BF439"/>
  <c r="BF453"/>
  <c r="BF455"/>
  <c r="BF458"/>
  <c r="BF475"/>
  <c r="E48"/>
  <c r="J55"/>
  <c r="F100"/>
  <c r="BF107"/>
  <c r="BF117"/>
  <c r="BF121"/>
  <c r="BF123"/>
  <c r="BF128"/>
  <c r="BF144"/>
  <c r="BF179"/>
  <c r="BF189"/>
  <c r="BF195"/>
  <c r="BF198"/>
  <c r="BF268"/>
  <c r="BF287"/>
  <c r="BF288"/>
  <c r="BF303"/>
  <c r="BF315"/>
  <c r="BF325"/>
  <c r="BF345"/>
  <c r="BF354"/>
  <c r="BF381"/>
  <c r="BF383"/>
  <c r="BF391"/>
  <c r="BF404"/>
  <c r="BF415"/>
  <c r="BF418"/>
  <c r="BF426"/>
  <c r="BF427"/>
  <c r="BF432"/>
  <c r="BF433"/>
  <c r="BF444"/>
  <c r="BF461"/>
  <c r="BF472"/>
  <c r="BF480"/>
  <c r="BF108"/>
  <c r="BF109"/>
  <c r="BF115"/>
  <c r="BF118"/>
  <c r="BF126"/>
  <c r="BF133"/>
  <c r="BF154"/>
  <c r="BF160"/>
  <c r="BF172"/>
  <c r="BF177"/>
  <c r="BF184"/>
  <c r="BF187"/>
  <c r="BF204"/>
  <c r="BF206"/>
  <c r="BF208"/>
  <c r="BF218"/>
  <c r="BF238"/>
  <c r="BF257"/>
  <c r="BF259"/>
  <c r="BF265"/>
  <c r="BF270"/>
  <c r="BF284"/>
  <c r="BF298"/>
  <c r="BF300"/>
  <c r="BF302"/>
  <c r="BF307"/>
  <c r="BF320"/>
  <c r="BF329"/>
  <c r="BF334"/>
  <c r="BF368"/>
  <c r="BF370"/>
  <c r="BF394"/>
  <c r="BF398"/>
  <c r="BF400"/>
  <c r="BF403"/>
  <c r="BF406"/>
  <c r="BF411"/>
  <c r="BF416"/>
  <c r="BF421"/>
  <c r="BF430"/>
  <c r="BF431"/>
  <c r="BF437"/>
  <c r="BF442"/>
  <c r="BF446"/>
  <c r="BF463"/>
  <c r="BF466"/>
  <c r="BF478"/>
  <c r="F33"/>
  <c i="1" r="AZ55"/>
  <c r="AZ54"/>
  <c r="W29"/>
  <c i="2" r="F36"/>
  <c i="1" r="BC55"/>
  <c r="BC54"/>
  <c r="AY54"/>
  <c i="2" r="F37"/>
  <c i="1" r="BD55"/>
  <c r="BD54"/>
  <c r="W33"/>
  <c i="2" r="F35"/>
  <c i="1" r="BB55"/>
  <c r="BB54"/>
  <c r="AX54"/>
  <c i="2" r="J33"/>
  <c i="1" r="AV55"/>
  <c i="2" l="1" r="T105"/>
  <c r="T104"/>
  <c r="P105"/>
  <c r="P104"/>
  <c i="1" r="AU55"/>
  <c i="2" r="R105"/>
  <c r="R104"/>
  <c r="BK105"/>
  <c r="J105"/>
  <c r="J60"/>
  <c r="J106"/>
  <c r="J61"/>
  <c i="1" r="W31"/>
  <c r="AV54"/>
  <c r="AK29"/>
  <c i="2" r="F34"/>
  <c i="1" r="BA55"/>
  <c r="BA54"/>
  <c r="W30"/>
  <c i="2" r="J34"/>
  <c i="1" r="AW55"/>
  <c r="AT55"/>
  <c r="AU54"/>
  <c r="W32"/>
  <c i="2" l="1" r="BK104"/>
  <c r="J104"/>
  <c i="1" r="AW54"/>
  <c r="AK30"/>
  <c i="2" r="J30"/>
  <c i="1" r="AG55"/>
  <c r="AG54"/>
  <c r="AK26"/>
  <c i="2" l="1" r="J39"/>
  <c r="J59"/>
  <c i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<sst xmlns="http://schemas.openxmlformats.org/spreadsheetml/2006/main">
  <si>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</si>
  <si>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</si>
  <si>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</si>
  <si>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</si>
  <si>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</si>
  <si>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{5e2415ec-9c1c-44c3-b255-e96267cdea69}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</si>
  <si>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</si>
  <si>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</si>
  <si>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</si>
  <si>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</si>
  <si>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</si>
  <si>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</si>
  <si>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</si>
  <si>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</si>
  <si>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20240015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</si>
  <si>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</si>
  <si>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</si>
  <si>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Udržovací práce na objektu č. p. 141, Stradonice</t>
  </si>
  <si>
    <t>0,1</t>
  </si>
  <si>
    <t>KSO:</t>
  </si>
  <si>
    <t/>
  </si>
  <si>
    <t>CC-CZ:</t>
  </si>
  <si>
    <t>1</t>
  </si>
  <si>
    <t>Místo:</t>
  </si>
  <si>
    <t>Stradonice 141, 267 05 Nižbor - Stradonice</t>
  </si>
  <si>
    <t>Datum:</t>
  </si>
  <si>
    <t>20. 3. 2024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</si>
  <si>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</si>
  <si>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</si>
  <si>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</si>
  <si>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</si>
  <si>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</si>
  <si>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</si>
  <si>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</si>
  <si>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</si>
  <si>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</si>
  <si>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</si>
  <si>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</si>
  <si>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</si>
  <si>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</si>
  <si>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</si>
  <si>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</si>
  <si>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</si>
  <si>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</si>
  <si>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</si>
  <si>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</si>
  <si>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</si>
  <si>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</si>
  <si>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</si>
  <si>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</si>
  <si>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</si>
  <si>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</si>
  <si>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</si>
  <si>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</si>
  <si>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</si>
  <si>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</si>
  <si>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</si>
  <si>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</si>
  <si>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</si>
  <si>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</si>
  <si>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</si>
  <si>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</si>
  <si>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</si>
  <si>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</si>
  <si>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</si>
  <si>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</si>
  <si>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</si>
  <si>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</si>
  <si>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</si>
  <si>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</si>
  <si>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</si>
  <si>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</si>
  <si>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</si>
  <si>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</si>
  <si>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</si>
  <si>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</si>
  <si>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</si>
  <si>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</si>
  <si>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</si>
  <si>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0001</t>
  </si>
  <si>
    <t>STA</t>
  </si>
  <si>
    <t>{9b2680ab-52e0-478c-af36-770e29e1a96d}</t>
  </si>
  <si>
    <t>803 61 19</t>
  </si>
  <si>
    <t>KRYCÍ LIST SOUPISU PRACÍ</t>
  </si>
  <si>
    <t>Objekt:</t>
  </si>
  <si>
    <t>0001 - Udržovací práce na objektu č. p. 141, Stradonice</t>
  </si>
  <si>
    <t>REKAPITULACE ČLENĚNÍ SOUPISU PRACÍ</t>
  </si>
  <si>
    <t>Kód dílu - Popis</t>
  </si>
  <si>
    <t>Cena celkem [CZK]</t>
  </si>
  <si>
    <t>-1</t>
  </si>
  <si>
    <t>HSV - HSV</t>
  </si>
  <si>
    <t xml:space="preserve">    001 - Odstranění SDK příčky a podhledu</t>
  </si>
  <si>
    <t xml:space="preserve">    002 - Opravy vnitřních omítek-rozsah dle technické zprávy</t>
  </si>
  <si>
    <t xml:space="preserve">    003 - Malby</t>
  </si>
  <si>
    <t xml:space="preserve">    004 - Oprava SDK podhledu, m.č.202</t>
  </si>
  <si>
    <t xml:space="preserve">    005 - Oprava střechy-2NP, prostor nad schodištěm</t>
  </si>
  <si>
    <t xml:space="preserve">    006 - Výměna kuchyňské linky, m.č.105</t>
  </si>
  <si>
    <t xml:space="preserve">    007 - Výměna podlahových krytin, m.č.203-205</t>
  </si>
  <si>
    <t xml:space="preserve">    008 - Spárování stávajících dlažeb </t>
  </si>
  <si>
    <t xml:space="preserve">    009 - Výměna skla, .č.104, fr.okno</t>
  </si>
  <si>
    <t xml:space="preserve">    010 - Oprava zábradlí schodiště z 1NP do 2NP</t>
  </si>
  <si>
    <t xml:space="preserve">    011 - Výměna okenního kování ve 2NP</t>
  </si>
  <si>
    <t xml:space="preserve">    012 - Výměna zařizovacích předmětů</t>
  </si>
  <si>
    <t xml:space="preserve">    013 - Nová svítidla </t>
  </si>
  <si>
    <t xml:space="preserve">    014 - Výměna vstupních dveří</t>
  </si>
  <si>
    <t xml:space="preserve">    016 - Oprava hydroizolace kolem objektu</t>
  </si>
  <si>
    <t xml:space="preserve">    017 - Zrušení zahradních domků </t>
  </si>
  <si>
    <t xml:space="preserve">    018 - Odstranění plotu </t>
  </si>
  <si>
    <t xml:space="preserve">    019 - Výměna oplocení </t>
  </si>
  <si>
    <t xml:space="preserve">    020 - Doplnění plotu </t>
  </si>
  <si>
    <t xml:space="preserve">    021 - Nový plot </t>
  </si>
  <si>
    <t xml:space="preserve">    022 - Očištění fasády</t>
  </si>
  <si>
    <t xml:space="preserve">    023 - Obnova zdroje vytápění a TUV</t>
  </si>
  <si>
    <t xml:space="preserve">    024 - Předkolaudační úklid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</si>
  <si>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</si>
  <si>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</si>
  <si>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</si>
  <si>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</si>
  <si>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</si>
  <si>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</si>
  <si>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</si>
  <si>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</si>
  <si>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</si>
  <si>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</si>
  <si>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</si>
  <si>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</si>
  <si>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</si>
  <si>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</si>
  <si>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</si>
  <si>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</si>
  <si>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001</t>
  </si>
  <si>
    <t>Odstranění SDK příčky a podhledu</t>
  </si>
  <si>
    <t>K</t>
  </si>
  <si>
    <t>763131801R</t>
  </si>
  <si>
    <t>m.č. 1.05 dmtz sádrokartonový kastlík nad kuchyňskou linkou vč. elektroinstalace+odstranění suti</t>
  </si>
  <si>
    <t>kpl</t>
  </si>
  <si>
    <t>4</t>
  </si>
  <si>
    <t>2</t>
  </si>
  <si>
    <t>68592187</t>
  </si>
  <si>
    <t>610001001R</t>
  </si>
  <si>
    <t>m.č. 1.05 sádrokartonový kastlík nad kuchyňskou linkou-obnova omítky stropu a stěn-kompletní provedení</t>
  </si>
  <si>
    <t>374001402</t>
  </si>
  <si>
    <t>3</t>
  </si>
  <si>
    <t>763111811</t>
  </si>
  <si>
    <t>Demontáž příček ze sádrokartonových desek s nosnou konstrukcí z ocelových profilů jednoduchých, opláštění jednoduché</t>
  </si>
  <si>
    <t>m2</t>
  </si>
  <si>
    <t>CS ÚRS 2024 01</t>
  </si>
  <si>
    <t>1908937196</t>
  </si>
  <si>
    <t>Online PSC</t>
  </si>
  <si>
    <t>https://podminky.urs.cz/item/CS_URS_2024_01/763111811</t>
  </si>
  <si>
    <t>VV</t>
  </si>
  <si>
    <t>"sádrokartonová příčka mezi místnostmi č. 1.05 a 1.04" 3,03*2,73</t>
  </si>
  <si>
    <t>997013153</t>
  </si>
  <si>
    <t>Vnitrostaveništní doprava suti a vybouraných hmot vodorovně do 50 m s naložením s omezením mechanizace pro budovy a haly výšky přes 9 do 12 m</t>
  </si>
  <si>
    <t>t</t>
  </si>
  <si>
    <t>-973784377</t>
  </si>
  <si>
    <t>https://podminky.urs.cz/item/CS_URS_2024_01/997013153</t>
  </si>
  <si>
    <t>5</t>
  </si>
  <si>
    <t>997013502R</t>
  </si>
  <si>
    <t>Odvoz suti a vybouraných hmot na placenou skládku se složením</t>
  </si>
  <si>
    <t>-1117871353</t>
  </si>
  <si>
    <t>6</t>
  </si>
  <si>
    <t>997013871</t>
  </si>
  <si>
    <t>Poplatek za uložení stavebního odpadu na recyklační skládce (skládkovné) směsného stavebního a demoličního zatříděného do Katalogu odpadů pod kódem 17 09 04</t>
  </si>
  <si>
    <t>-179131891</t>
  </si>
  <si>
    <t>https://podminky.urs.cz/item/CS_URS_2024_01/997013871</t>
  </si>
  <si>
    <t>7</t>
  </si>
  <si>
    <t>610001002R</t>
  </si>
  <si>
    <t>po demontáži SDK příčky-zapravení podlahy, podhledu a stěn-kompletní provedení</t>
  </si>
  <si>
    <t>-1612682502</t>
  </si>
  <si>
    <t>8</t>
  </si>
  <si>
    <t>949101111</t>
  </si>
  <si>
    <t>Lešení pomocné pracovní pro objekty pozemních staveb pro zatížení do 150 kg/m2, o výšce lešeňové podlahy do 1,9 m</t>
  </si>
  <si>
    <t>747028895</t>
  </si>
  <si>
    <t>https://podminky.urs.cz/item/CS_URS_2024_01/949101111</t>
  </si>
  <si>
    <t>"m.č.105 a 104" 2,50*2,50+4,00*1,00</t>
  </si>
  <si>
    <t>9</t>
  </si>
  <si>
    <t>993121112R</t>
  </si>
  <si>
    <t>Dovoz a odvoz lešení včetně naložení a složení prostorového lehkého</t>
  </si>
  <si>
    <t>m3</t>
  </si>
  <si>
    <t>-2121161578</t>
  </si>
  <si>
    <t>"porovnatelně pro pomocné lešení" 10,25*1,90</t>
  </si>
  <si>
    <t>998763412</t>
  </si>
  <si>
    <t>Přesun hmot pro konstrukce montované z desek sádrokartonových, sádrovláknitých, cementovláknitých nebo cementových stanovený procentní sazbou (%) z ceny vodorovná dopravní vzdálenost do 50 m s omezením mechanizace v objektech výšky přes 6 do 12 m</t>
  </si>
  <si>
    <t>%</t>
  </si>
  <si>
    <t>1570006635</t>
  </si>
  <si>
    <t>https://podminky.urs.cz/item/CS_URS_2024_01/998763412</t>
  </si>
  <si>
    <t>002</t>
  </si>
  <si>
    <t>Opravy vnitřních omítek-rozsah dle technické zprávy</t>
  </si>
  <si>
    <t>11</t>
  </si>
  <si>
    <t>978011191</t>
  </si>
  <si>
    <t>Otlučení vápenných nebo vápenocementových omítek vnitřních ploch stropů, v rozsahu přes 50 do 100 %</t>
  </si>
  <si>
    <t>-1578261488</t>
  </si>
  <si>
    <t>https://podminky.urs.cz/item/CS_URS_2024_01/978011191</t>
  </si>
  <si>
    <t>978013191</t>
  </si>
  <si>
    <t>Otlučení vápenných nebo vápenocementových omítek vnitřních ploch stěn s vyškrabáním spar, s očištěním zdiva, v rozsahu přes 50 do 100 %</t>
  </si>
  <si>
    <t>1240987800</t>
  </si>
  <si>
    <t>https://podminky.urs.cz/item/CS_URS_2024_01/978013191</t>
  </si>
  <si>
    <t>13</t>
  </si>
  <si>
    <t>1688689992</t>
  </si>
  <si>
    <t>14</t>
  </si>
  <si>
    <t>-1982122919</t>
  </si>
  <si>
    <t>15</t>
  </si>
  <si>
    <t>-1724695992</t>
  </si>
  <si>
    <t>16</t>
  </si>
  <si>
    <t>611325225</t>
  </si>
  <si>
    <t>Vápenocementová omítka jednotlivých malých ploch štuková na stropech, plochy jednotlivě přes 1,0 do 4 m2</t>
  </si>
  <si>
    <t>kus</t>
  </si>
  <si>
    <t>2050076747</t>
  </si>
  <si>
    <t>https://podminky.urs.cz/item/CS_URS_2024_01/611325225</t>
  </si>
  <si>
    <t>"1NP" 1</t>
  </si>
  <si>
    <t>17</t>
  </si>
  <si>
    <t>612325223</t>
  </si>
  <si>
    <t>Vápenocementová omítka jednotlivých malých ploch štuková na stěnách, plochy jednotlivě přes 0,25 do 1 m2</t>
  </si>
  <si>
    <t>-706579668</t>
  </si>
  <si>
    <t>https://podminky.urs.cz/item/CS_URS_2024_01/612325223</t>
  </si>
  <si>
    <t>"2NP" 2</t>
  </si>
  <si>
    <t>18</t>
  </si>
  <si>
    <t>612325225</t>
  </si>
  <si>
    <t>Vápenocementová omítka jednotlivých malých ploch štuková na stěnách, plochy jednotlivě přes 1,0 do 4 m2</t>
  </si>
  <si>
    <t>737205055</t>
  </si>
  <si>
    <t>https://podminky.urs.cz/item/CS_URS_2024_01/612325225</t>
  </si>
  <si>
    <t>"1NP" 5</t>
  </si>
  <si>
    <t>19</t>
  </si>
  <si>
    <t>1550162605</t>
  </si>
  <si>
    <t>"odhad-1NP" 30,00</t>
  </si>
  <si>
    <t>"odhad-2NP" 20,00</t>
  </si>
  <si>
    <t>Součet</t>
  </si>
  <si>
    <t>20</t>
  </si>
  <si>
    <t>1020447175</t>
  </si>
  <si>
    <t>"porovnatelně pro pomocné lešení" 50,00*1,90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</si>
  <si>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</si>
  <si>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</si>
  <si>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1923574757</t>
  </si>
  <si>
    <t>https://podminky.urs.cz/item/CS_URS_2024_01/998011009</t>
  </si>
  <si>
    <t>003</t>
  </si>
  <si>
    <t>Malby</t>
  </si>
  <si>
    <t>22</t>
  </si>
  <si>
    <t>784111001</t>
  </si>
  <si>
    <t>Oprášení (ometení) podkladu v místnostech výšky do 3,80 m</t>
  </si>
  <si>
    <t>1023313584</t>
  </si>
  <si>
    <t>https://podminky.urs.cz/item/CS_URS_2024_01/784111001</t>
  </si>
  <si>
    <t>23</t>
  </si>
  <si>
    <t>784121031</t>
  </si>
  <si>
    <t>Mydlení podkladu v místnostech výšky do 3,80 m</t>
  </si>
  <si>
    <t>210403228</t>
  </si>
  <si>
    <t>https://podminky.urs.cz/item/CS_URS_2024_01/784121031</t>
  </si>
  <si>
    <t>24</t>
  </si>
  <si>
    <t>784181111</t>
  </si>
  <si>
    <t>Penetrace podkladu jednonásobná základní silikátová bezbarvá v místnostech výšky do 3,80 m</t>
  </si>
  <si>
    <t>-700598997</t>
  </si>
  <si>
    <t>https://podminky.urs.cz/item/CS_URS_2024_01/784181111</t>
  </si>
  <si>
    <t>25</t>
  </si>
  <si>
    <t>784221101</t>
  </si>
  <si>
    <t>Malby z malířských směsí otěruvzdorných za sucha dvojnásobné, bílé za sucha otěruvzdorné dobře v místnostech výšky do 3,80 m</t>
  </si>
  <si>
    <t>-947772072</t>
  </si>
  <si>
    <t>https://podminky.urs.cz/item/CS_URS_2024_01/784221101</t>
  </si>
  <si>
    <t>stropy-výměry dle původní projekt.dokumentace:</t>
  </si>
  <si>
    <t>"1NP-.č.101-106" 2,22*4,215+2,83*2,25+2,53*1,865+8,20*3,685+3,03*3,215+3,03*1,15</t>
  </si>
  <si>
    <t>"2NP-na šikmé podhledy přípočet 15 %-m.č.201-205" (2,24*4,615+2,73*2,215+3,90*3,485+4,20*3,485+3,03*4,615)*1,15</t>
  </si>
  <si>
    <t>stěny:</t>
  </si>
  <si>
    <t>"1NP" 2,673*2*(8,20+3,685+2,53+1,865+2,83+2,25+2,22+4,215+3,03*2+3,215+1,15-2,25-3,03)</t>
  </si>
  <si>
    <t>-2,78*2,48+4,00+(2,78+2,48*2)*0,20+(1,72+1,97*2)*0,20</t>
  </si>
  <si>
    <t>(0,93+1,50)*2*0,20*4+(0,63+1,50)*2*0,20*3</t>
  </si>
  <si>
    <t>"2NP" 2,60*2*(3,90+4,20+3,485*2+2,73+2,215+2,83+2,25+2,24+3,03+4,615*2-2,25)</t>
  </si>
  <si>
    <t>(0,93+2,25*2)*0,20*3+(0,63+0,93+1,50*2)*2*0,20</t>
  </si>
  <si>
    <t>26</t>
  </si>
  <si>
    <t>951864021</t>
  </si>
  <si>
    <t>"2NP-m.č.201-205" 2,24*4,615+2,73*2,215+3,90*3,485+4,20*3,485+3,03*4,615</t>
  </si>
  <si>
    <t>27</t>
  </si>
  <si>
    <t>-783694684</t>
  </si>
  <si>
    <t>"porovnatelně pro pomocné lešení" 122,483*1,90</t>
  </si>
  <si>
    <t>28</t>
  </si>
  <si>
    <t>784131013</t>
  </si>
  <si>
    <t>Odstranění tapet lepených výšky do 3,80 m s makulaturou stěn</t>
  </si>
  <si>
    <t>523083713</t>
  </si>
  <si>
    <t>https://podminky.urs.cz/item/CS_URS_2024_01/784131013</t>
  </si>
  <si>
    <t>"m.č.203-stěny" (3,90+3,485)*2*2,60-0,80*1,97-0,93*2,25+(0,93+2,25*2)*0,20</t>
  </si>
  <si>
    <t>29</t>
  </si>
  <si>
    <t>735736238</t>
  </si>
  <si>
    <t>30</t>
  </si>
  <si>
    <t>-663523631</t>
  </si>
  <si>
    <t>31</t>
  </si>
  <si>
    <t>1918290847</t>
  </si>
  <si>
    <t>32</t>
  </si>
  <si>
    <t>784161001R</t>
  </si>
  <si>
    <t>vnitřní stěny-začištění a nutná oprava omítky po odstranění tapet</t>
  </si>
  <si>
    <t>-2038282969</t>
  </si>
  <si>
    <t>33</t>
  </si>
  <si>
    <t>-1293538198</t>
  </si>
  <si>
    <t>004</t>
  </si>
  <si>
    <t>Oprava SDK podhledu, m.č.202</t>
  </si>
  <si>
    <t>34</t>
  </si>
  <si>
    <t>763131821</t>
  </si>
  <si>
    <t>Demontáž podhledu nebo samostatného požárního předělu ze sádrokartonových desek s nosnou konstrukcí dvouvrstvou z ocelových profilů, opláštění jednoduché</t>
  </si>
  <si>
    <t>-1125596004</t>
  </si>
  <si>
    <t>https://podminky.urs.cz/item/CS_URS_2024_01/763131821</t>
  </si>
  <si>
    <t>2,73*2,215</t>
  </si>
  <si>
    <t>35</t>
  </si>
  <si>
    <t>763131451</t>
  </si>
  <si>
    <t>Podhled ze sádrokartonových desek dvouvrstvá zavěšená spodní konstrukce z ocelových profilů CD, UD jednoduše opláštěná deskou impregnovanou H2, tl. 12,5 mm, bez izolace</t>
  </si>
  <si>
    <t>-1077738780</t>
  </si>
  <si>
    <t>https://podminky.urs.cz/item/CS_URS_2024_01/763131451</t>
  </si>
  <si>
    <t>36</t>
  </si>
  <si>
    <t>763131714</t>
  </si>
  <si>
    <t>Podhled ze sádrokartonových desek ostatní práce a konstrukce na podhledech ze sádrokartonových desek základní penetrační nátěr</t>
  </si>
  <si>
    <t>1829314610</t>
  </si>
  <si>
    <t>https://podminky.urs.cz/item/CS_URS_2024_01/763131714</t>
  </si>
  <si>
    <t>37</t>
  </si>
  <si>
    <t>-129530257</t>
  </si>
  <si>
    <t>38</t>
  </si>
  <si>
    <t>147615553</t>
  </si>
  <si>
    <t>"porovnatelně pro pomocné lešení" 6,047*1,90</t>
  </si>
  <si>
    <t>39</t>
  </si>
  <si>
    <t>807327588</t>
  </si>
  <si>
    <t>40</t>
  </si>
  <si>
    <t>626039165</t>
  </si>
  <si>
    <t>41</t>
  </si>
  <si>
    <t>-803931305</t>
  </si>
  <si>
    <t>42</t>
  </si>
  <si>
    <t>1329676673</t>
  </si>
  <si>
    <t>005</t>
  </si>
  <si>
    <t>Oprava střechy-2NP, prostor nad schodištěm</t>
  </si>
  <si>
    <t>43</t>
  </si>
  <si>
    <t>765101001R</t>
  </si>
  <si>
    <t>Oprava střechy-2NP, prostor nad schodištěm-kompletní provedení včetně odstranění suti</t>
  </si>
  <si>
    <t>-1683009827</t>
  </si>
  <si>
    <t>Je nutné zjistit příčinu rozebráním části střešního pláště a zrevidováním podstřešního prostoru, poté bude příčina odstraněna.</t>
  </si>
  <si>
    <t>006</t>
  </si>
  <si>
    <t>Výměna kuchyňské linky, m.č.105</t>
  </si>
  <si>
    <t>44</t>
  </si>
  <si>
    <t>766812801R</t>
  </si>
  <si>
    <t>Demontáž stávající kuchyňské linky včetně jejího odstranění</t>
  </si>
  <si>
    <t>-982134709</t>
  </si>
  <si>
    <t>45</t>
  </si>
  <si>
    <t>766811011R</t>
  </si>
  <si>
    <t>m+d nová kuchyňská linka do m.č.104-bez dřezu a bez sporáku</t>
  </si>
  <si>
    <t>-2068530347</t>
  </si>
  <si>
    <t>specifikace kuchyně:</t>
  </si>
  <si>
    <t>- Korpusy jsou vyrobeny z lamina o síle 18 mm.</t>
  </si>
  <si>
    <t>- Dvířka z materiálu MDF mají tloušťku 19 mm.</t>
  </si>
  <si>
    <t>- Hloubka korpusu spodních skříněk je 500 mm</t>
  </si>
  <si>
    <t>- Hloubka korpusu horních skříněk je 325 mm.</t>
  </si>
  <si>
    <t>- Hloubka korpusu vysokých skříní je 565 mm.</t>
  </si>
  <si>
    <t>- Pracovní deska laminátová.</t>
  </si>
  <si>
    <t>- Plnovýsuvy QUADRO z dojezdem, všechny dvířka zavíraní s tlumením.</t>
  </si>
  <si>
    <t>46</t>
  </si>
  <si>
    <t>998766312</t>
  </si>
  <si>
    <t>Přesun hmot pro konstrukce truhlářské stanovený procentní sazbou (%) z ceny vodorovná dopravní vzdálenost do 50 m ruční (bez užití mechanizace) v objektech výšky přes 6 do 12 m</t>
  </si>
  <si>
    <t>-890116540</t>
  </si>
  <si>
    <t>https://podminky.urs.cz/item/CS_URS_2024_01/998766312</t>
  </si>
  <si>
    <t>007</t>
  </si>
  <si>
    <t>Výměna podlahových krytin, m.č.203-205</t>
  </si>
  <si>
    <t>47</t>
  </si>
  <si>
    <t>775411820</t>
  </si>
  <si>
    <t>Demontáž soklíků nebo lišt dřevěných do suti připevněných vruty</t>
  </si>
  <si>
    <t>m</t>
  </si>
  <si>
    <t>236544884</t>
  </si>
  <si>
    <t>https://podminky.urs.cz/item/CS_URS_2024_01/775411820</t>
  </si>
  <si>
    <t>"m.č.203-205" (3,90+4,20+3,485*2+3,03+4,615)*2-0,80*3</t>
  </si>
  <si>
    <t>48</t>
  </si>
  <si>
    <t>775541821</t>
  </si>
  <si>
    <t>Demontáž plovoucích podlah laminátových, dýhovaných, vinylových ap. zaklapávacích (spojených na zámek)</t>
  </si>
  <si>
    <t>1842840552</t>
  </si>
  <si>
    <t>https://podminky.urs.cz/item/CS_URS_2024_01/775541821</t>
  </si>
  <si>
    <t>"m.č.203-205" (3,90+4,20)*3,485+3,03*4,615</t>
  </si>
  <si>
    <t>49</t>
  </si>
  <si>
    <t>775145811</t>
  </si>
  <si>
    <t>Demontáž ostatních prvků skládaných podlah podložek a parozábran volně položených</t>
  </si>
  <si>
    <t>1275220932</t>
  </si>
  <si>
    <t>https://podminky.urs.cz/item/CS_URS_2024_01/775145811</t>
  </si>
  <si>
    <t>50</t>
  </si>
  <si>
    <t>775111311</t>
  </si>
  <si>
    <t>Příprava podkladu skládaných podlah a stěn vysátí podlah</t>
  </si>
  <si>
    <t>-2049987867</t>
  </si>
  <si>
    <t>https://podminky.urs.cz/item/CS_URS_2024_01/775111311</t>
  </si>
  <si>
    <t>51</t>
  </si>
  <si>
    <t>775111331</t>
  </si>
  <si>
    <t>Příprava podkladu skládaných podlah a stěn vysátí stěn</t>
  </si>
  <si>
    <t>-756752650</t>
  </si>
  <si>
    <t>https://podminky.urs.cz/item/CS_URS_2024_01/775111331</t>
  </si>
  <si>
    <t>"sokly" 43,03*0,10</t>
  </si>
  <si>
    <t>52</t>
  </si>
  <si>
    <t>775121321</t>
  </si>
  <si>
    <t>Příprava podkladu skládaných podlah a stěn penetrace neředěná podlah</t>
  </si>
  <si>
    <t>1453604106</t>
  </si>
  <si>
    <t>https://podminky.urs.cz/item/CS_URS_2024_01/775121321</t>
  </si>
  <si>
    <t>53</t>
  </si>
  <si>
    <t>775141111</t>
  </si>
  <si>
    <t>Příprava podkladu skládaných podlah a stěn vyrovnání samonivelační stěrkou podlah min.pevnosti 20 MPa, tloušťky do 3 mm</t>
  </si>
  <si>
    <t>1805720677</t>
  </si>
  <si>
    <t>https://podminky.urs.cz/item/CS_URS_2024_01/775141111</t>
  </si>
  <si>
    <t>54</t>
  </si>
  <si>
    <t>776251111</t>
  </si>
  <si>
    <t>Montáž podlahovin z přírodního linolea (marmolea) lepením standardním lepidlem z pásů standardních</t>
  </si>
  <si>
    <t>-1988166880</t>
  </si>
  <si>
    <t>https://podminky.urs.cz/item/CS_URS_2024_01/776251111</t>
  </si>
  <si>
    <t>55</t>
  </si>
  <si>
    <t>M</t>
  </si>
  <si>
    <t>28411068R</t>
  </si>
  <si>
    <t>podlahovina Marmoleum</t>
  </si>
  <si>
    <t>-382244013</t>
  </si>
  <si>
    <t>42,212*1,10</t>
  </si>
  <si>
    <t>56</t>
  </si>
  <si>
    <t>776411222</t>
  </si>
  <si>
    <t>Montáž soklíků tahaných (fabiony) z linolea (marmolea) obvodových, výšky přes 80 do 100 mm</t>
  </si>
  <si>
    <t>-2068389227</t>
  </si>
  <si>
    <t>https://podminky.urs.cz/item/CS_URS_2024_01/776411222</t>
  </si>
  <si>
    <t>57</t>
  </si>
  <si>
    <t>28411010R</t>
  </si>
  <si>
    <t>sokl pro podlahovinu Marmoleum</t>
  </si>
  <si>
    <t>-1780181963</t>
  </si>
  <si>
    <t>43,03*1,02</t>
  </si>
  <si>
    <t>58</t>
  </si>
  <si>
    <t>998776212</t>
  </si>
  <si>
    <t>Přesun hmot pro podlahy povlakové stanovený procentní sazbou (%) z ceny vodorovná dopravní vzdálenost do 50 m s omezením mechanizace v objektech výšky přes 6 do 12 m</t>
  </si>
  <si>
    <t>758469203</t>
  </si>
  <si>
    <t>https://podminky.urs.cz/item/CS_URS_2024_01/998776212</t>
  </si>
  <si>
    <t>008</t>
  </si>
  <si>
    <t xml:space="preserve">Spárování stávajících dlažeb </t>
  </si>
  <si>
    <t>59</t>
  </si>
  <si>
    <t>771574921R</t>
  </si>
  <si>
    <t>Oprava spárování podlah z dlaždic keramických</t>
  </si>
  <si>
    <t>685525714</t>
  </si>
  <si>
    <t>18,00</t>
  </si>
  <si>
    <t>Výčet místnstí viz technickou zprávu.</t>
  </si>
  <si>
    <t>60</t>
  </si>
  <si>
    <t>330097985</t>
  </si>
  <si>
    <t>61</t>
  </si>
  <si>
    <t>-537412291</t>
  </si>
  <si>
    <t>62</t>
  </si>
  <si>
    <t>1376484472</t>
  </si>
  <si>
    <t>63</t>
  </si>
  <si>
    <t>998771212</t>
  </si>
  <si>
    <t>Přesun hmot pro podlahy z dlaždic stanovený procentní sazbou (%) z ceny vodorovná dopravní vzdálenost do 50 m s omezením mechanizace v objektech výšky přes 6 do 12 m</t>
  </si>
  <si>
    <t>-2132856914</t>
  </si>
  <si>
    <t>https://podminky.urs.cz/item/CS_URS_2024_01/998771212</t>
  </si>
  <si>
    <t>009</t>
  </si>
  <si>
    <t>Výměna skla, .č.104, fr.okno</t>
  </si>
  <si>
    <t>64</t>
  </si>
  <si>
    <t>761001801R</t>
  </si>
  <si>
    <t>Odstranění stávajícího prasklého dvojskla ve francouzském okně včetně odstranění suti</t>
  </si>
  <si>
    <t>1698612897</t>
  </si>
  <si>
    <t>65</t>
  </si>
  <si>
    <t>761001001R</t>
  </si>
  <si>
    <t>m+d nové dvojsklo ve francouzském okně-stejné parametry jako stávající-kompletní provedení</t>
  </si>
  <si>
    <t>2036322137</t>
  </si>
  <si>
    <t>66</t>
  </si>
  <si>
    <t>1461033714</t>
  </si>
  <si>
    <t>3,00*1,00</t>
  </si>
  <si>
    <t>67</t>
  </si>
  <si>
    <t>-495608276</t>
  </si>
  <si>
    <t>"porovnatelně pro pomocné lešení" 3,00*1,90</t>
  </si>
  <si>
    <t>68</t>
  </si>
  <si>
    <t>998761212</t>
  </si>
  <si>
    <t>Přesun hmot pro konstrukce prosvětlovací stanovený procentní sazbou (%) z ceny vodorovná dopravní vzdálenost do 50 m s omezením mechanizace v objektech výšky přes 6 do 12 m</t>
  </si>
  <si>
    <t>-584776254</t>
  </si>
  <si>
    <t>https://podminky.urs.cz/item/CS_URS_2024_01/998761212</t>
  </si>
  <si>
    <t>010</t>
  </si>
  <si>
    <t>Oprava zábradlí schodiště z 1NP do 2NP</t>
  </si>
  <si>
    <t>69</t>
  </si>
  <si>
    <t>767231001R</t>
  </si>
  <si>
    <t>Oprava zábradlí schodiště z 1NP do 2NP-kompletní provedení</t>
  </si>
  <si>
    <t>-1834838041</t>
  </si>
  <si>
    <t>70</t>
  </si>
  <si>
    <t>998767212</t>
  </si>
  <si>
    <t>Přesun hmot pro zámečnické konstrukce stanovený procentní sazbou (%) z ceny vodorovná dopravní vzdálenost do 50 m s omezením mechanizace v objektech výšky přes 6 do 12 m</t>
  </si>
  <si>
    <t>-1176161246</t>
  </si>
  <si>
    <t>https://podminky.urs.cz/item/CS_URS_2024_01/998767212</t>
  </si>
  <si>
    <t>011</t>
  </si>
  <si>
    <t>Výměna okenního kování ve 2NP</t>
  </si>
  <si>
    <t>71</t>
  </si>
  <si>
    <t>767615913R</t>
  </si>
  <si>
    <t>Oprava oken - výměna kliky včetně odstranění původní kliky</t>
  </si>
  <si>
    <t>-336741294</t>
  </si>
  <si>
    <t>72</t>
  </si>
  <si>
    <t>54913110R</t>
  </si>
  <si>
    <t>okenní klika se zámkem</t>
  </si>
  <si>
    <t>-1506773897</t>
  </si>
  <si>
    <t>73</t>
  </si>
  <si>
    <t>-2064556209</t>
  </si>
  <si>
    <t>012</t>
  </si>
  <si>
    <t>Výměna zařizovacích předmětů</t>
  </si>
  <si>
    <t>74</t>
  </si>
  <si>
    <t>725110811</t>
  </si>
  <si>
    <t>Demontáž klozetů splachovacích s nádrží nebo tlakovým splachovačem</t>
  </si>
  <si>
    <t>soubor</t>
  </si>
  <si>
    <t>-1886893934</t>
  </si>
  <si>
    <t>https://podminky.urs.cz/item/CS_URS_2024_01/725110811</t>
  </si>
  <si>
    <t>75</t>
  </si>
  <si>
    <t>725210821</t>
  </si>
  <si>
    <t>Demontáž umyvadel bez výtokových armatur umyvadel</t>
  </si>
  <si>
    <t>-1119559133</t>
  </si>
  <si>
    <t>https://podminky.urs.cz/item/CS_URS_2024_01/725210821</t>
  </si>
  <si>
    <t>76</t>
  </si>
  <si>
    <t>725210826</t>
  </si>
  <si>
    <t>Demontáž umyvadel bez výtokových armatur umývátek</t>
  </si>
  <si>
    <t>-106771247</t>
  </si>
  <si>
    <t>https://podminky.urs.cz/item/CS_URS_2024_01/725210826</t>
  </si>
  <si>
    <t>77</t>
  </si>
  <si>
    <t>725220851</t>
  </si>
  <si>
    <t>Demontáž van akrylátových</t>
  </si>
  <si>
    <t>1222930932</t>
  </si>
  <si>
    <t>https://podminky.urs.cz/item/CS_URS_2024_01/725220851</t>
  </si>
  <si>
    <t>78</t>
  </si>
  <si>
    <t>-1489322098</t>
  </si>
  <si>
    <t>79</t>
  </si>
  <si>
    <t>-8159160</t>
  </si>
  <si>
    <t>80</t>
  </si>
  <si>
    <t>-1578163015</t>
  </si>
  <si>
    <t>81</t>
  </si>
  <si>
    <t>725112001R</t>
  </si>
  <si>
    <t>m+d nové WC</t>
  </si>
  <si>
    <t>28812949</t>
  </si>
  <si>
    <t>82</t>
  </si>
  <si>
    <t>725211603R</t>
  </si>
  <si>
    <t>m+d nové umyvadlo</t>
  </si>
  <si>
    <t>749215720</t>
  </si>
  <si>
    <t>83</t>
  </si>
  <si>
    <t>725211703R</t>
  </si>
  <si>
    <t xml:space="preserve">m+d nové umývátko </t>
  </si>
  <si>
    <t>847438439</t>
  </si>
  <si>
    <t>84</t>
  </si>
  <si>
    <t>725222141R</t>
  </si>
  <si>
    <t xml:space="preserve">m+d nová vana </t>
  </si>
  <si>
    <t>1815595677</t>
  </si>
  <si>
    <t>85</t>
  </si>
  <si>
    <t>725241111R</t>
  </si>
  <si>
    <t>m+d nový sprchový kout 800x800 mm s vývodem odpadu v rohu, skleněná zástěna, sprchová baterie s hlavovou a ruční sprchou</t>
  </si>
  <si>
    <t>1397464831</t>
  </si>
  <si>
    <t>86</t>
  </si>
  <si>
    <t>998725212</t>
  </si>
  <si>
    <t>Přesun hmot pro zařizovací předměty stanovený procentní sazbou (%) z ceny vodorovná dopravní vzdálenost do 50 m s omezením mechanizace v objektech výšky přes 6 do 12 m</t>
  </si>
  <si>
    <t>-1803645492</t>
  </si>
  <si>
    <t>https://podminky.urs.cz/item/CS_URS_2024_01/998725212</t>
  </si>
  <si>
    <t>013</t>
  </si>
  <si>
    <t xml:space="preserve">Nová svítidla </t>
  </si>
  <si>
    <t>87</t>
  </si>
  <si>
    <t>741379001R</t>
  </si>
  <si>
    <t xml:space="preserve">m+d závěsné svítidlo-kompletní provedení </t>
  </si>
  <si>
    <t>654028958</t>
  </si>
  <si>
    <t>88</t>
  </si>
  <si>
    <t>741379002R</t>
  </si>
  <si>
    <t xml:space="preserve">m+d přisazené svítidlo-kompletní provedení </t>
  </si>
  <si>
    <t>1958979219</t>
  </si>
  <si>
    <t>89</t>
  </si>
  <si>
    <t>741379003R</t>
  </si>
  <si>
    <t xml:space="preserve">m+d nástěnné svítidlo-kompletní provedení </t>
  </si>
  <si>
    <t>1002428199</t>
  </si>
  <si>
    <t>90</t>
  </si>
  <si>
    <t>741379801R</t>
  </si>
  <si>
    <t xml:space="preserve">m+d demontáž stávajících svítidel včetně jejich odstranění-kompletní provedení </t>
  </si>
  <si>
    <t>-831219638</t>
  </si>
  <si>
    <t>91</t>
  </si>
  <si>
    <t>1369251178</t>
  </si>
  <si>
    <t>"předpokládané množství" 70,00</t>
  </si>
  <si>
    <t>92</t>
  </si>
  <si>
    <t>985474368</t>
  </si>
  <si>
    <t>"porovnatelně pro pomocné lešení" 70,00*1,90</t>
  </si>
  <si>
    <t>93</t>
  </si>
  <si>
    <t>998741212</t>
  </si>
  <si>
    <t>Přesun hmot pro silnoproud stanovený procentní sazbou (%) z ceny vodorovná dopravní vzdálenost do 50 m s omezením mechanizace v objektech výšky přes 6 do 12 m</t>
  </si>
  <si>
    <t>493214149</t>
  </si>
  <si>
    <t>https://podminky.urs.cz/item/CS_URS_2024_01/998741212</t>
  </si>
  <si>
    <t>014</t>
  </si>
  <si>
    <t>Výměna vstupních dveří</t>
  </si>
  <si>
    <t>94</t>
  </si>
  <si>
    <t>767641801R</t>
  </si>
  <si>
    <t>demontáž stávajících vstupních dveří včetně zárubně a nadsvětlíku</t>
  </si>
  <si>
    <t>-75224185</t>
  </si>
  <si>
    <t>95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</si>
  <si>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</si>
  <si>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</si>
  <si>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-1211793168</t>
  </si>
  <si>
    <t>https://podminky.urs.cz/item/CS_URS_2024_01/967031132</t>
  </si>
  <si>
    <t>(0,90+2,43*2)*0,40</t>
  </si>
  <si>
    <t>96</t>
  </si>
  <si>
    <t>372072632</t>
  </si>
  <si>
    <t>"m.č.101 a před domem" (2,20+3,50)*1,00</t>
  </si>
  <si>
    <t>97</t>
  </si>
  <si>
    <t>-878553215</t>
  </si>
  <si>
    <t>"porovnatelně pro pomocné lešení" 5,70*1,90</t>
  </si>
  <si>
    <t>98</t>
  </si>
  <si>
    <t>1044379726</t>
  </si>
  <si>
    <t>99</t>
  </si>
  <si>
    <t>1804537293</t>
  </si>
  <si>
    <t>874545140</t>
  </si>
  <si>
    <t>101</t>
  </si>
  <si>
    <t>349231811</t>
  </si>
  <si>
    <t>Přizdívka z cihel ostění s ozubem ve vybouraných otvorech, s vysekáním kapes pro zavázaní přes 80 do 150 mm</t>
  </si>
  <si>
    <t>-7206659</t>
  </si>
  <si>
    <t>https://podminky.urs.cz/item/CS_URS_2024_01/349231811</t>
  </si>
  <si>
    <t>102</t>
  </si>
  <si>
    <t>767641001R</t>
  </si>
  <si>
    <t>m+d nové vstupní dveře včetně zárubně a nadsvětlíku-rozměry shodné s původními dveřmi-kompletní provedení</t>
  </si>
  <si>
    <t>-198710187</t>
  </si>
  <si>
    <t>plastové, bezpečnostní třídy 3, členění a typ úpravy skla dle výběru uživatele, bezpečnostní kování klika/koule, barevný odstín dle stávajících oken</t>
  </si>
  <si>
    <t>103</t>
  </si>
  <si>
    <t>612315302</t>
  </si>
  <si>
    <t>Vápenná omítka ostění nebo nadpraží štuková</t>
  </si>
  <si>
    <t>-7378476</t>
  </si>
  <si>
    <t>https://podminky.urs.cz/item/CS_URS_2024_01/612315302</t>
  </si>
  <si>
    <t>104</t>
  </si>
  <si>
    <t>619995001</t>
  </si>
  <si>
    <t>Začištění omítek (s dodáním hmot) kolem oken, dveří, podlah, obkladů apod.</t>
  </si>
  <si>
    <t>661592655</t>
  </si>
  <si>
    <t>https://podminky.urs.cz/item/CS_URS_2024_01/619995001</t>
  </si>
  <si>
    <t>0,90*2+2,43*4</t>
  </si>
  <si>
    <t>105</t>
  </si>
  <si>
    <t>1318417691</t>
  </si>
  <si>
    <t>016</t>
  </si>
  <si>
    <t>Oprava hydroizolace kolem objektu</t>
  </si>
  <si>
    <t>106</t>
  </si>
  <si>
    <t>916001001R</t>
  </si>
  <si>
    <t>demontáž a zpětná montáž stávajících beton.obrub kolem domu-kompletní provedení</t>
  </si>
  <si>
    <t>1651382970</t>
  </si>
  <si>
    <t>107</t>
  </si>
  <si>
    <t>596001001R</t>
  </si>
  <si>
    <t>demontáž a zpětná montáž stávajících betonové dlažby kolem domu-kompletní provedení</t>
  </si>
  <si>
    <t>-1536707747</t>
  </si>
  <si>
    <t>108</t>
  </si>
  <si>
    <t>132312131</t>
  </si>
  <si>
    <t>Hloubení nezapažených rýh šířky do 800 mm ručně s urovnáním dna do předepsaného profilu a spádu v hornině třídy těžitelnosti II skupiny 4 soudržných</t>
  </si>
  <si>
    <t>2016503661</t>
  </si>
  <si>
    <t>https://podminky.urs.cz/item/CS_URS_2024_01/132312131</t>
  </si>
  <si>
    <t>9,60*4*0,50*0,50</t>
  </si>
  <si>
    <t>109</t>
  </si>
  <si>
    <t>139001101</t>
  </si>
  <si>
    <t>Příplatek k cenám hloubených vykopávek za ztížení vykopávky v blízkosti podzemního vedení nebo výbušnin pro jakoukoliv třídu horniny</t>
  </si>
  <si>
    <t>-1051277417</t>
  </si>
  <si>
    <t>https://podminky.urs.cz/item/CS_URS_2024_01/139001101</t>
  </si>
  <si>
    <t>110</t>
  </si>
  <si>
    <t>713130851</t>
  </si>
  <si>
    <t>Odstranění tepelné izolace stěn a příček z rohoží, pásů, dílců, desek, bloků připevněných lepením z polystyrenu, tloušťka izolace do 100 mm</t>
  </si>
  <si>
    <t>165784148</t>
  </si>
  <si>
    <t>https://podminky.urs.cz/item/CS_URS_2024_01/713130851</t>
  </si>
  <si>
    <t>9,10*0,60*4</t>
  </si>
  <si>
    <t>111</t>
  </si>
  <si>
    <t>914078138</t>
  </si>
  <si>
    <t>112</t>
  </si>
  <si>
    <t>750990629</t>
  </si>
  <si>
    <t>113</t>
  </si>
  <si>
    <t>1442439526</t>
  </si>
  <si>
    <t>114</t>
  </si>
  <si>
    <t>985131311</t>
  </si>
  <si>
    <t>Očištění ploch stěn, rubu kleneb a podlah ruční dočištění ocelovými kartáči</t>
  </si>
  <si>
    <t>1526383967</t>
  </si>
  <si>
    <t>https://podminky.urs.cz/item/CS_URS_2024_01/985131311</t>
  </si>
  <si>
    <t>9,00*0,60*4</t>
  </si>
  <si>
    <t>115</t>
  </si>
  <si>
    <t>985312111</t>
  </si>
  <si>
    <t>Stěrka k vyrovnání ploch reprofilovaného betonu stěn, tloušťky do 2 mm</t>
  </si>
  <si>
    <t>1778459320</t>
  </si>
  <si>
    <t>https://podminky.urs.cz/item/CS_URS_2024_01/985312111</t>
  </si>
  <si>
    <t>"porovnatelně-stěrka pod hydroizolaci" 9,00*0,60*4</t>
  </si>
  <si>
    <t>116</t>
  </si>
  <si>
    <t>711412002</t>
  </si>
  <si>
    <t>Provedení izolace proti povrchové a podpovrchové tlakové vodě natěradly a tmely za studena na ploše svislé S nátěrem lakem asfaltovým</t>
  </si>
  <si>
    <t>1132145926</t>
  </si>
  <si>
    <t>https://podminky.urs.cz/item/CS_URS_2024_01/711412002</t>
  </si>
  <si>
    <t>117</t>
  </si>
  <si>
    <t>11163152</t>
  </si>
  <si>
    <t>lak hydroizolační asfaltový</t>
  </si>
  <si>
    <t>1269685034</t>
  </si>
  <si>
    <t>21,600*0,00060</t>
  </si>
  <si>
    <t>118</t>
  </si>
  <si>
    <t>711442001R</t>
  </si>
  <si>
    <t>m+d nataveny modifikované asfaltové pásy-kompletní provedení</t>
  </si>
  <si>
    <t>1218323563</t>
  </si>
  <si>
    <t>119</t>
  </si>
  <si>
    <t>711491001R</t>
  </si>
  <si>
    <t>m+d napojení nové svislé hydroizolace na stávající vodorovnou hydroizolaci-kompletní provedení</t>
  </si>
  <si>
    <t>-2021010988</t>
  </si>
  <si>
    <t>120</t>
  </si>
  <si>
    <t>713131141</t>
  </si>
  <si>
    <t>Montáž tepelné izolace stěn rohožemi, pásy, deskami, dílci, bloky (izolační materiál ve specifikaci) lepením celoplošně bez mechanického kotvení</t>
  </si>
  <si>
    <t>-1605591422</t>
  </si>
  <si>
    <t>https://podminky.urs.cz/item/CS_URS_2024_01/713131141</t>
  </si>
  <si>
    <t>9,05*0,60*4</t>
  </si>
  <si>
    <t>121</t>
  </si>
  <si>
    <t>28376417</t>
  </si>
  <si>
    <t>deska XPS hrana polodrážková a hladký povrch 300kPA λ=0,035 tl 50mm</t>
  </si>
  <si>
    <t>-476187400</t>
  </si>
  <si>
    <t>21,72*1,02</t>
  </si>
  <si>
    <t>122</t>
  </si>
  <si>
    <t>711161291R</t>
  </si>
  <si>
    <t>m+d nopová folie-ochrana XPS-kompletní provedení</t>
  </si>
  <si>
    <t>1771412952</t>
  </si>
  <si>
    <t>123</t>
  </si>
  <si>
    <t>174111101</t>
  </si>
  <si>
    <t>Zásyp sypaninou z jakékoliv horniny ručně s uložením výkopku ve vrstvách se zhutněním jam, šachet, rýh nebo kolem objektů v těchto vykopávkách</t>
  </si>
  <si>
    <t>1088433012</t>
  </si>
  <si>
    <t>https://podminky.urs.cz/item/CS_URS_2024_01/174111101</t>
  </si>
  <si>
    <t>124</t>
  </si>
  <si>
    <t>622511001R</t>
  </si>
  <si>
    <t>m+d šedočerný marmolit na vnějších stěnách nad terénem-kompletní provedení</t>
  </si>
  <si>
    <t>-1485023241</t>
  </si>
  <si>
    <t>125</t>
  </si>
  <si>
    <t>998711212</t>
  </si>
  <si>
    <t>Přesun hmot pro izolace proti vodě, vlhkosti a plynům stanovený procentní sazbou (%) z ceny vodorovná dopravní vzdálenost do 50 m s omezením mechanizace v objektech výšky přes 6 do 12 m</t>
  </si>
  <si>
    <t>-863392819</t>
  </si>
  <si>
    <t>https://podminky.urs.cz/item/CS_URS_2024_01/998711212</t>
  </si>
  <si>
    <t>017</t>
  </si>
  <si>
    <t xml:space="preserve">Zrušení zahradních domků </t>
  </si>
  <si>
    <t>126</t>
  </si>
  <si>
    <t>981011111</t>
  </si>
  <si>
    <t>Demolice budov postupným rozebíráním dřevěných lehkých, jednostranně obitých</t>
  </si>
  <si>
    <t>97582042</t>
  </si>
  <si>
    <t>https://podminky.urs.cz/item/CS_URS_2024_01/981011111</t>
  </si>
  <si>
    <t>127</t>
  </si>
  <si>
    <t>997001001R</t>
  </si>
  <si>
    <t>vyklizení objektu od původního nábytku, nepotřebného materiálu a předmětů</t>
  </si>
  <si>
    <t>1679179127</t>
  </si>
  <si>
    <t>128</t>
  </si>
  <si>
    <t>-18212308</t>
  </si>
  <si>
    <t>129</t>
  </si>
  <si>
    <t>395356455</t>
  </si>
  <si>
    <t>130</t>
  </si>
  <si>
    <t>-755913776</t>
  </si>
  <si>
    <t>131</t>
  </si>
  <si>
    <t>998001123</t>
  </si>
  <si>
    <t>Přesun hmot pro demolice objektů výšky do 21 m</t>
  </si>
  <si>
    <t>1082094868</t>
  </si>
  <si>
    <t>https://podminky.urs.cz/item/CS_URS_2024_01/998001123</t>
  </si>
  <si>
    <t>018</t>
  </si>
  <si>
    <t xml:space="preserve">Odstranění plotu </t>
  </si>
  <si>
    <t>132</t>
  </si>
  <si>
    <t>966071721</t>
  </si>
  <si>
    <t>Bourání plotových sloupků a vzpěr ocelových trubkových nebo profilovaných výšky do 2,50 m odřezáním</t>
  </si>
  <si>
    <t>1833947228</t>
  </si>
  <si>
    <t>https://podminky.urs.cz/item/CS_URS_2024_01/966071721</t>
  </si>
  <si>
    <t>133</t>
  </si>
  <si>
    <t>966071822</t>
  </si>
  <si>
    <t>Rozebrání oplocení z pletiva drátěného se čtvercovými oky, výšky přes 1,6 do 2,0 m</t>
  </si>
  <si>
    <t>-1036680953</t>
  </si>
  <si>
    <t>https://podminky.urs.cz/item/CS_URS_2024_01/966071822</t>
  </si>
  <si>
    <t>134</t>
  </si>
  <si>
    <t>-540460824</t>
  </si>
  <si>
    <t>135</t>
  </si>
  <si>
    <t>-1663352324</t>
  </si>
  <si>
    <t>136</t>
  </si>
  <si>
    <t>1660742009</t>
  </si>
  <si>
    <t>137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</si>
  <si>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</si>
  <si>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</si>
  <si>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-515376189</t>
  </si>
  <si>
    <t>https://podminky.urs.cz/item/CS_URS_2024_01/998232110</t>
  </si>
  <si>
    <t>019</t>
  </si>
  <si>
    <t xml:space="preserve">Výměna oplocení </t>
  </si>
  <si>
    <t>138</t>
  </si>
  <si>
    <t>966001801R</t>
  </si>
  <si>
    <t>Kompletně (vč. nevyhovujících základů) bude odstraněno oplocení u vjezdové brány a v dolním rohu parcely č. 263/75-kompletní provedení včetně odstranění suti</t>
  </si>
  <si>
    <t>-580035150</t>
  </si>
  <si>
    <t>139</t>
  </si>
  <si>
    <t>132311001R</t>
  </si>
  <si>
    <t>prohloubení do hl. 800 mm výkopu pro nové oplocení-kompletní provedení včetně zpětného zásypu a odstranění přebytečného výkopku</t>
  </si>
  <si>
    <t>1776238063</t>
  </si>
  <si>
    <t>140</t>
  </si>
  <si>
    <t>279113146</t>
  </si>
  <si>
    <t>Základové zdi z tvárnic ztraceného bednění včetně výplně z betonu bez zvláštních nároků na vliv prostředí třídy C 20/25, tloušťky zdiva přes 400 do 500 mm</t>
  </si>
  <si>
    <t>-1196399068</t>
  </si>
  <si>
    <t>https://podminky.urs.cz/item/CS_URS_2024_01/279113146</t>
  </si>
  <si>
    <t>"základy nového oplocení" (10,00+10,00)*0,75</t>
  </si>
  <si>
    <t>141</t>
  </si>
  <si>
    <t>279361001R</t>
  </si>
  <si>
    <t>m+d výztuž ro nové základy oplocení</t>
  </si>
  <si>
    <t>-671697783</t>
  </si>
  <si>
    <t>142</t>
  </si>
  <si>
    <t>348272113</t>
  </si>
  <si>
    <t>Ploty z tvárnic betonových plotová zeď na maltu cementovou včetně spárování současně při zdění z tvarovek hladkých, dutých přírodních, tloušťka zdiva 190 mm</t>
  </si>
  <si>
    <t>-538874220</t>
  </si>
  <si>
    <t>https://podminky.urs.cz/item/CS_URS_2024_01/348272113</t>
  </si>
  <si>
    <t>"nové oplocení" (10,00+10,00)*0,40</t>
  </si>
  <si>
    <t>143</t>
  </si>
  <si>
    <t>348272290R</t>
  </si>
  <si>
    <t>m+d výztuž pro zdivo nového oplocení</t>
  </si>
  <si>
    <t>-2043874158</t>
  </si>
  <si>
    <t>144</t>
  </si>
  <si>
    <t>348171001R</t>
  </si>
  <si>
    <t xml:space="preserve">m+d nové kovové oplocení u vjezdové brány v=1000mm-kompletní provedení včetně sloupků </t>
  </si>
  <si>
    <t>-1173607543</t>
  </si>
  <si>
    <t>145</t>
  </si>
  <si>
    <t>348171002R</t>
  </si>
  <si>
    <t xml:space="preserve">m+d nové kovové oplocení v rohu parcely č. 263/75 v=1500mm-kompletní provedení včetně sloupků </t>
  </si>
  <si>
    <t>-329059703</t>
  </si>
  <si>
    <t>146</t>
  </si>
  <si>
    <t>34871001R</t>
  </si>
  <si>
    <t xml:space="preserve">m+d nové plotové sloupky z beton.tvárnic-z obou stran vjezdové brány -kompletní provedení </t>
  </si>
  <si>
    <t>1050133230</t>
  </si>
  <si>
    <t>147</t>
  </si>
  <si>
    <t>1369490280</t>
  </si>
  <si>
    <t>12,00*1,00*2</t>
  </si>
  <si>
    <t>148</t>
  </si>
  <si>
    <t>-986665489</t>
  </si>
  <si>
    <t>12,00*1,00*2*1,90</t>
  </si>
  <si>
    <t>149</t>
  </si>
  <si>
    <t>-598429365</t>
  </si>
  <si>
    <t>020</t>
  </si>
  <si>
    <t xml:space="preserve">Doplnění plotu </t>
  </si>
  <si>
    <t>150</t>
  </si>
  <si>
    <t>348171003R</t>
  </si>
  <si>
    <t xml:space="preserve">m+d-v rohu u točny bude doplněn jeden plotový dílec (stejný, jako stávající)-kompletní provedení </t>
  </si>
  <si>
    <t>93584547</t>
  </si>
  <si>
    <t>021</t>
  </si>
  <si>
    <t xml:space="preserve">Nový plot </t>
  </si>
  <si>
    <t>151</t>
  </si>
  <si>
    <t>348121001R</t>
  </si>
  <si>
    <t>m+d nové oplocení železobetonové deskové-kompletní provedení</t>
  </si>
  <si>
    <t>-373348899</t>
  </si>
  <si>
    <t>022</t>
  </si>
  <si>
    <t>Očištění fasády</t>
  </si>
  <si>
    <t>152</t>
  </si>
  <si>
    <t>783801503</t>
  </si>
  <si>
    <t>Příprava podkladu omítek před provedením nátěru omytí tlakovou vodou</t>
  </si>
  <si>
    <t>-53466239</t>
  </si>
  <si>
    <t>https://podminky.urs.cz/item/CS_URS_2024_01/783801503</t>
  </si>
  <si>
    <t>"zprůměrovaná výška fasády" 9,00*4*5,50</t>
  </si>
  <si>
    <t>-0,90*2,43+(0,90+2,43*2)*0,20-2,78*2,48+(2,78+2,48*2)*0,20</t>
  </si>
  <si>
    <t>-0,93*1,50*4+(0,93+1,50)*2*0,20*4-0,63*1,50*3+(0,63+1,50)*2*0,20*3</t>
  </si>
  <si>
    <t>-0,93*2,25*3+(0,93+2,25)*2*0,20*3-0,93*1,50+(0,93+1,50)*2*0,20-0,63*1,50+(0,63+1,50)*2*0,20</t>
  </si>
  <si>
    <t>153</t>
  </si>
  <si>
    <t>783827125</t>
  </si>
  <si>
    <t>Krycí (ochranný ) nátěr omítek jednonásobný hladkých omítek hladkých, zrnitých tenkovrstvých nebo štukových stupně členitosti 1 a 2 silikonový</t>
  </si>
  <si>
    <t>-445975519</t>
  </si>
  <si>
    <t>https://podminky.urs.cz/item/CS_URS_2024_01/783827125</t>
  </si>
  <si>
    <t>154</t>
  </si>
  <si>
    <t>941111121</t>
  </si>
  <si>
    <t>Lešení řadové trubkové lehké pracovní s podlahami s provozním zatížením tř. 3 do 200 kg/m2 šířky tř. W09 od 0,9 do 1,2 m, výšky výšky do 10 m montáž</t>
  </si>
  <si>
    <t>-49346595</t>
  </si>
  <si>
    <t>https://podminky.urs.cz/item/CS_URS_2024_01/941111121</t>
  </si>
  <si>
    <t>11,40*4*5,50</t>
  </si>
  <si>
    <t>155</t>
  </si>
  <si>
    <t>941111221</t>
  </si>
  <si>
    <t>Lešení řadové trubkové lehké pracovní s podlahami s provozním zatížením tř. 3 do 200 kg/m2 šířky tř. W09 od 0,9 do 1,2 m, výšky výšky do 10 m příplatek k ceně za každý den použití</t>
  </si>
  <si>
    <t>-1605712166</t>
  </si>
  <si>
    <t>https://podminky.urs.cz/item/CS_URS_2024_01/941111221</t>
  </si>
  <si>
    <t>250,80*15</t>
  </si>
  <si>
    <t>156</t>
  </si>
  <si>
    <t>941111821</t>
  </si>
  <si>
    <t>Lešení řadové trubkové lehké pracovní s podlahami s provozním zatížením tř. 3 do 200 kg/m2 šířky tř. W09 od 0,9 do 1,2 m, výšky výšky do 10 m demontáž</t>
  </si>
  <si>
    <t>-1355705047</t>
  </si>
  <si>
    <t>https://podminky.urs.cz/item/CS_URS_2024_01/941111821</t>
  </si>
  <si>
    <t>157</t>
  </si>
  <si>
    <t>-5291569</t>
  </si>
  <si>
    <t>023</t>
  </si>
  <si>
    <t>Obnova zdroje vytápění a TUV</t>
  </si>
  <si>
    <t>158</t>
  </si>
  <si>
    <t>730001001R</t>
  </si>
  <si>
    <t>Obnova zdroje vytápění a TUV-kompletní provedení</t>
  </si>
  <si>
    <t>-925847682</t>
  </si>
  <si>
    <t xml:space="preserve">Bude demontován stávající zdroj vytápění a osazen nový i s příslušenstvím. </t>
  </si>
  <si>
    <t>Součástí bude revize a proškolení obsluhy.</t>
  </si>
  <si>
    <t>Podrobnosti viz samostatný projekt vytápění.</t>
  </si>
  <si>
    <t>024</t>
  </si>
  <si>
    <t>Předkolaudační úklid</t>
  </si>
  <si>
    <t>159</t>
  </si>
  <si>
    <t>952901111</t>
  </si>
  <si>
    <t>Vyčištění budov nebo objektů před předáním do užívání budov bytové nebo občanské výstavby, světlé výšky podlaží do 4 m</t>
  </si>
  <si>
    <t>1606091611</t>
  </si>
  <si>
    <t>https://podminky.urs.cz/item/CS_URS_2024_01/952901111</t>
  </si>
  <si>
    <t>"1NP, 2NP" 9,00*9,00*2</t>
  </si>
  <si>
    <t>160</t>
  </si>
  <si>
    <t>983406289</t>
  </si>
  <si>
    <t>VRN</t>
  </si>
  <si>
    <t>Vedlejší rozpočtové náklady</t>
  </si>
  <si>
    <t>161</t>
  </si>
  <si>
    <t>030001000</t>
  </si>
  <si>
    <t>Zařízení staveniště</t>
  </si>
  <si>
    <t>1024</t>
  </si>
  <si>
    <t>1309338048</t>
  </si>
  <si>
    <t>https://podminky.urs.cz/item/CS_URS_2024_01/030001000</t>
  </si>
  <si>
    <t>162</t>
  </si>
  <si>
    <t>040001000</t>
  </si>
  <si>
    <t>Inženýrská činnost</t>
  </si>
  <si>
    <t>680448674</t>
  </si>
  <si>
    <t>https://podminky.urs.cz/item/CS_URS_2024_01/040001000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</si>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</sst>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63111811" TargetMode="External" /><Relationship Id="rId2" Type="http://schemas.openxmlformats.org/officeDocument/2006/relationships/hyperlink" Target="https://podminky.urs.cz/item/CS_URS_2024_01/997013153" TargetMode="External" /><Relationship Id="rId3" Type="http://schemas.openxmlformats.org/officeDocument/2006/relationships/hyperlink" Target="https://podminky.urs.cz/item/CS_URS_2024_01/997013871" TargetMode="External" /><Relationship Id="rId4" Type="http://schemas.openxmlformats.org/officeDocument/2006/relationships/hyperlink" Target="https://podminky.urs.cz/item/CS_URS_2024_01/949101111" TargetMode="External" /><Relationship Id="rId5" Type="http://schemas.openxmlformats.org/officeDocument/2006/relationships/hyperlink" Target="https://podminky.urs.cz/item/CS_URS_2024_01/998763412" TargetMode="External" /><Relationship Id="rId6" Type="http://schemas.openxmlformats.org/officeDocument/2006/relationships/hyperlink" Target="https://podminky.urs.cz/item/CS_URS_2024_01/978011191" TargetMode="External" /><Relationship Id="rId7" Type="http://schemas.openxmlformats.org/officeDocument/2006/relationships/hyperlink" Target="https://podminky.urs.cz/item/CS_URS_2024_01/978013191" TargetMode="External" /><Relationship Id="rId8" Type="http://schemas.openxmlformats.org/officeDocument/2006/relationships/hyperlink" Target="https://podminky.urs.cz/item/CS_URS_2024_01/997013153" TargetMode="External" /><Relationship Id="rId9" Type="http://schemas.openxmlformats.org/officeDocument/2006/relationships/hyperlink" Target="https://podminky.urs.cz/item/CS_URS_2024_01/997013871" TargetMode="External" /><Relationship Id="rId10" Type="http://schemas.openxmlformats.org/officeDocument/2006/relationships/hyperlink" Target="https://podminky.urs.cz/item/CS_URS_2024_01/611325225" TargetMode="External" /><Relationship Id="rId11" Type="http://schemas.openxmlformats.org/officeDocument/2006/relationships/hyperlink" Target="https://podminky.urs.cz/item/CS_URS_2024_01/612325223" TargetMode="External" /><Relationship Id="rId12" Type="http://schemas.openxmlformats.org/officeDocument/2006/relationships/hyperlink" Target="https://podminky.urs.cz/item/CS_URS_2024_01/612325225" TargetMode="External" /><Relationship Id="rId13" Type="http://schemas.openxmlformats.org/officeDocument/2006/relationships/hyperlink" Target="https://podminky.urs.cz/item/CS_URS_2024_01/949101111" TargetMode="External" /><Relationship Id="rId14" Type="http://schemas.openxmlformats.org/officeDocument/2006/relationships/hyperlink" Target="https://podminky.urs.cz/item/CS_URS_2024_01/998011009" TargetMode="External" /><Relationship Id="rId15" Type="http://schemas.openxmlformats.org/officeDocument/2006/relationships/hyperlink" Target="https://podminky.urs.cz/item/CS_URS_2024_01/784111001" TargetMode="External" /><Relationship Id="rId16" Type="http://schemas.openxmlformats.org/officeDocument/2006/relationships/hyperlink" Target="https://podminky.urs.cz/item/CS_URS_2024_01/784121031" TargetMode="External" /><Relationship Id="rId17" Type="http://schemas.openxmlformats.org/officeDocument/2006/relationships/hyperlink" Target="https://podminky.urs.cz/item/CS_URS_2024_01/784181111" TargetMode="External" /><Relationship Id="rId18" Type="http://schemas.openxmlformats.org/officeDocument/2006/relationships/hyperlink" Target="https://podminky.urs.cz/item/CS_URS_2024_01/784221101" TargetMode="External" /><Relationship Id="rId19" Type="http://schemas.openxmlformats.org/officeDocument/2006/relationships/hyperlink" Target="https://podminky.urs.cz/item/CS_URS_2024_01/949101111" TargetMode="External" /><Relationship Id="rId20" Type="http://schemas.openxmlformats.org/officeDocument/2006/relationships/hyperlink" Target="https://podminky.urs.cz/item/CS_URS_2024_01/784131013" TargetMode="External" /><Relationship Id="rId21" Type="http://schemas.openxmlformats.org/officeDocument/2006/relationships/hyperlink" Target="https://podminky.urs.cz/item/CS_URS_2024_01/997013153" TargetMode="External" /><Relationship Id="rId22" Type="http://schemas.openxmlformats.org/officeDocument/2006/relationships/hyperlink" Target="https://podminky.urs.cz/item/CS_URS_2024_01/997013871" TargetMode="External" /><Relationship Id="rId23" Type="http://schemas.openxmlformats.org/officeDocument/2006/relationships/hyperlink" Target="https://podminky.urs.cz/item/CS_URS_2024_01/998011009" TargetMode="External" /><Relationship Id="rId24" Type="http://schemas.openxmlformats.org/officeDocument/2006/relationships/hyperlink" Target="https://podminky.urs.cz/item/CS_URS_2024_01/763131821" TargetMode="External" /><Relationship Id="rId25" Type="http://schemas.openxmlformats.org/officeDocument/2006/relationships/hyperlink" Target="https://podminky.urs.cz/item/CS_URS_2024_01/763131451" TargetMode="External" /><Relationship Id="rId26" Type="http://schemas.openxmlformats.org/officeDocument/2006/relationships/hyperlink" Target="https://podminky.urs.cz/item/CS_URS_2024_01/763131714" TargetMode="External" /><Relationship Id="rId27" Type="http://schemas.openxmlformats.org/officeDocument/2006/relationships/hyperlink" Target="https://podminky.urs.cz/item/CS_URS_2024_01/949101111" TargetMode="External" /><Relationship Id="rId28" Type="http://schemas.openxmlformats.org/officeDocument/2006/relationships/hyperlink" Target="https://podminky.urs.cz/item/CS_URS_2024_01/997013153" TargetMode="External" /><Relationship Id="rId29" Type="http://schemas.openxmlformats.org/officeDocument/2006/relationships/hyperlink" Target="https://podminky.urs.cz/item/CS_URS_2024_01/997013871" TargetMode="External" /><Relationship Id="rId30" Type="http://schemas.openxmlformats.org/officeDocument/2006/relationships/hyperlink" Target="https://podminky.urs.cz/item/CS_URS_2024_01/998763412" TargetMode="External" /><Relationship Id="rId31" Type="http://schemas.openxmlformats.org/officeDocument/2006/relationships/hyperlink" Target="https://podminky.urs.cz/item/CS_URS_2024_01/998766312" TargetMode="External" /><Relationship Id="rId32" Type="http://schemas.openxmlformats.org/officeDocument/2006/relationships/hyperlink" Target="https://podminky.urs.cz/item/CS_URS_2024_01/775411820" TargetMode="External" /><Relationship Id="rId33" Type="http://schemas.openxmlformats.org/officeDocument/2006/relationships/hyperlink" Target="https://podminky.urs.cz/item/CS_URS_2024_01/775541821" TargetMode="External" /><Relationship Id="rId34" Type="http://schemas.openxmlformats.org/officeDocument/2006/relationships/hyperlink" Target="https://podminky.urs.cz/item/CS_URS_2024_01/775145811" TargetMode="External" /><Relationship Id="rId35" Type="http://schemas.openxmlformats.org/officeDocument/2006/relationships/hyperlink" Target="https://podminky.urs.cz/item/CS_URS_2024_01/775111311" TargetMode="External" /><Relationship Id="rId36" Type="http://schemas.openxmlformats.org/officeDocument/2006/relationships/hyperlink" Target="https://podminky.urs.cz/item/CS_URS_2024_01/775111331" TargetMode="External" /><Relationship Id="rId37" Type="http://schemas.openxmlformats.org/officeDocument/2006/relationships/hyperlink" Target="https://podminky.urs.cz/item/CS_URS_2024_01/775121321" TargetMode="External" /><Relationship Id="rId38" Type="http://schemas.openxmlformats.org/officeDocument/2006/relationships/hyperlink" Target="https://podminky.urs.cz/item/CS_URS_2024_01/775141111" TargetMode="External" /><Relationship Id="rId39" Type="http://schemas.openxmlformats.org/officeDocument/2006/relationships/hyperlink" Target="https://podminky.urs.cz/item/CS_URS_2024_01/776251111" TargetMode="External" /><Relationship Id="rId40" Type="http://schemas.openxmlformats.org/officeDocument/2006/relationships/hyperlink" Target="https://podminky.urs.cz/item/CS_URS_2024_01/776411222" TargetMode="External" /><Relationship Id="rId41" Type="http://schemas.openxmlformats.org/officeDocument/2006/relationships/hyperlink" Target="https://podminky.urs.cz/item/CS_URS_2024_01/998776212" TargetMode="External" /><Relationship Id="rId42" Type="http://schemas.openxmlformats.org/officeDocument/2006/relationships/hyperlink" Target="https://podminky.urs.cz/item/CS_URS_2024_01/997013153" TargetMode="External" /><Relationship Id="rId43" Type="http://schemas.openxmlformats.org/officeDocument/2006/relationships/hyperlink" Target="https://podminky.urs.cz/item/CS_URS_2024_01/997013871" TargetMode="External" /><Relationship Id="rId44" Type="http://schemas.openxmlformats.org/officeDocument/2006/relationships/hyperlink" Target="https://podminky.urs.cz/item/CS_URS_2024_01/998771212" TargetMode="External" /><Relationship Id="rId45" Type="http://schemas.openxmlformats.org/officeDocument/2006/relationships/hyperlink" Target="https://podminky.urs.cz/item/CS_URS_2024_01/949101111" TargetMode="External" /><Relationship Id="rId46" Type="http://schemas.openxmlformats.org/officeDocument/2006/relationships/hyperlink" Target="https://podminky.urs.cz/item/CS_URS_2024_01/998761212" TargetMode="External" /><Relationship Id="rId47" Type="http://schemas.openxmlformats.org/officeDocument/2006/relationships/hyperlink" Target="https://podminky.urs.cz/item/CS_URS_2024_01/998767212" TargetMode="External" /><Relationship Id="rId48" Type="http://schemas.openxmlformats.org/officeDocument/2006/relationships/hyperlink" Target="https://podminky.urs.cz/item/CS_URS_2024_01/998767212" TargetMode="External" /><Relationship Id="rId49" Type="http://schemas.openxmlformats.org/officeDocument/2006/relationships/hyperlink" Target="https://podminky.urs.cz/item/CS_URS_2024_01/725110811" TargetMode="External" /><Relationship Id="rId50" Type="http://schemas.openxmlformats.org/officeDocument/2006/relationships/hyperlink" Target="https://podminky.urs.cz/item/CS_URS_2024_01/725210821" TargetMode="External" /><Relationship Id="rId51" Type="http://schemas.openxmlformats.org/officeDocument/2006/relationships/hyperlink" Target="https://podminky.urs.cz/item/CS_URS_2024_01/725210826" TargetMode="External" /><Relationship Id="rId52" Type="http://schemas.openxmlformats.org/officeDocument/2006/relationships/hyperlink" Target="https://podminky.urs.cz/item/CS_URS_2024_01/725220851" TargetMode="External" /><Relationship Id="rId53" Type="http://schemas.openxmlformats.org/officeDocument/2006/relationships/hyperlink" Target="https://podminky.urs.cz/item/CS_URS_2024_01/997013153" TargetMode="External" /><Relationship Id="rId54" Type="http://schemas.openxmlformats.org/officeDocument/2006/relationships/hyperlink" Target="https://podminky.urs.cz/item/CS_URS_2024_01/997013871" TargetMode="External" /><Relationship Id="rId55" Type="http://schemas.openxmlformats.org/officeDocument/2006/relationships/hyperlink" Target="https://podminky.urs.cz/item/CS_URS_2024_01/998725212" TargetMode="External" /><Relationship Id="rId56" Type="http://schemas.openxmlformats.org/officeDocument/2006/relationships/hyperlink" Target="https://podminky.urs.cz/item/CS_URS_2024_01/949101111" TargetMode="External" /><Relationship Id="rId57" Type="http://schemas.openxmlformats.org/officeDocument/2006/relationships/hyperlink" Target="https://podminky.urs.cz/item/CS_URS_2024_01/998741212" TargetMode="External" /><Relationship Id="rId58" Type="http://schemas.openxmlformats.org/officeDocument/2006/relationships/hyperlink" Target="https://podminky.urs.cz/item/CS_URS_2024_01/967031132" TargetMode="External" /><Relationship Id="rId59" Type="http://schemas.openxmlformats.org/officeDocument/2006/relationships/hyperlink" Target="https://podminky.urs.cz/item/CS_URS_2024_01/949101111" TargetMode="External" /><Relationship Id="rId60" Type="http://schemas.openxmlformats.org/officeDocument/2006/relationships/hyperlink" Target="https://podminky.urs.cz/item/CS_URS_2024_01/997013153" TargetMode="External" /><Relationship Id="rId61" Type="http://schemas.openxmlformats.org/officeDocument/2006/relationships/hyperlink" Target="https://podminky.urs.cz/item/CS_URS_2024_01/997013871" TargetMode="External" /><Relationship Id="rId62" Type="http://schemas.openxmlformats.org/officeDocument/2006/relationships/hyperlink" Target="https://podminky.urs.cz/item/CS_URS_2024_01/349231811" TargetMode="External" /><Relationship Id="rId63" Type="http://schemas.openxmlformats.org/officeDocument/2006/relationships/hyperlink" Target="https://podminky.urs.cz/item/CS_URS_2024_01/612315302" TargetMode="External" /><Relationship Id="rId64" Type="http://schemas.openxmlformats.org/officeDocument/2006/relationships/hyperlink" Target="https://podminky.urs.cz/item/CS_URS_2024_01/619995001" TargetMode="External" /><Relationship Id="rId65" Type="http://schemas.openxmlformats.org/officeDocument/2006/relationships/hyperlink" Target="https://podminky.urs.cz/item/CS_URS_2024_01/998767212" TargetMode="External" /><Relationship Id="rId66" Type="http://schemas.openxmlformats.org/officeDocument/2006/relationships/hyperlink" Target="https://podminky.urs.cz/item/CS_URS_2024_01/132312131" TargetMode="External" /><Relationship Id="rId67" Type="http://schemas.openxmlformats.org/officeDocument/2006/relationships/hyperlink" Target="https://podminky.urs.cz/item/CS_URS_2024_01/139001101" TargetMode="External" /><Relationship Id="rId68" Type="http://schemas.openxmlformats.org/officeDocument/2006/relationships/hyperlink" Target="https://podminky.urs.cz/item/CS_URS_2024_01/713130851" TargetMode="External" /><Relationship Id="rId69" Type="http://schemas.openxmlformats.org/officeDocument/2006/relationships/hyperlink" Target="https://podminky.urs.cz/item/CS_URS_2024_01/997013153" TargetMode="External" /><Relationship Id="rId70" Type="http://schemas.openxmlformats.org/officeDocument/2006/relationships/hyperlink" Target="https://podminky.urs.cz/item/CS_URS_2024_01/997013871" TargetMode="External" /><Relationship Id="rId71" Type="http://schemas.openxmlformats.org/officeDocument/2006/relationships/hyperlink" Target="https://podminky.urs.cz/item/CS_URS_2024_01/985131311" TargetMode="External" /><Relationship Id="rId72" Type="http://schemas.openxmlformats.org/officeDocument/2006/relationships/hyperlink" Target="https://podminky.urs.cz/item/CS_URS_2024_01/985312111" TargetMode="External" /><Relationship Id="rId73" Type="http://schemas.openxmlformats.org/officeDocument/2006/relationships/hyperlink" Target="https://podminky.urs.cz/item/CS_URS_2024_01/711412002" TargetMode="External" /><Relationship Id="rId74" Type="http://schemas.openxmlformats.org/officeDocument/2006/relationships/hyperlink" Target="https://podminky.urs.cz/item/CS_URS_2024_01/713131141" TargetMode="External" /><Relationship Id="rId75" Type="http://schemas.openxmlformats.org/officeDocument/2006/relationships/hyperlink" Target="https://podminky.urs.cz/item/CS_URS_2024_01/174111101" TargetMode="External" /><Relationship Id="rId76" Type="http://schemas.openxmlformats.org/officeDocument/2006/relationships/hyperlink" Target="https://podminky.urs.cz/item/CS_URS_2024_01/998711212" TargetMode="External" /><Relationship Id="rId77" Type="http://schemas.openxmlformats.org/officeDocument/2006/relationships/hyperlink" Target="https://podminky.urs.cz/item/CS_URS_2024_01/981011111" TargetMode="External" /><Relationship Id="rId78" Type="http://schemas.openxmlformats.org/officeDocument/2006/relationships/hyperlink" Target="https://podminky.urs.cz/item/CS_URS_2024_01/997013153" TargetMode="External" /><Relationship Id="rId79" Type="http://schemas.openxmlformats.org/officeDocument/2006/relationships/hyperlink" Target="https://podminky.urs.cz/item/CS_URS_2024_01/997013871" TargetMode="External" /><Relationship Id="rId80" Type="http://schemas.openxmlformats.org/officeDocument/2006/relationships/hyperlink" Target="https://podminky.urs.cz/item/CS_URS_2024_01/998001123" TargetMode="External" /><Relationship Id="rId81" Type="http://schemas.openxmlformats.org/officeDocument/2006/relationships/hyperlink" Target="https://podminky.urs.cz/item/CS_URS_2024_01/966071721" TargetMode="External" /><Relationship Id="rId82" Type="http://schemas.openxmlformats.org/officeDocument/2006/relationships/hyperlink" Target="https://podminky.urs.cz/item/CS_URS_2024_01/966071822" TargetMode="External" /><Relationship Id="rId83" Type="http://schemas.openxmlformats.org/officeDocument/2006/relationships/hyperlink" Target="https://podminky.urs.cz/item/CS_URS_2024_01/997013153" TargetMode="External" /><Relationship Id="rId84" Type="http://schemas.openxmlformats.org/officeDocument/2006/relationships/hyperlink" Target="https://podminky.urs.cz/item/CS_URS_2024_01/997013871" TargetMode="External" /><Relationship Id="rId85" Type="http://schemas.openxmlformats.org/officeDocument/2006/relationships/hyperlink" Target="https://podminky.urs.cz/item/CS_URS_2024_01/998232110" TargetMode="External" /><Relationship Id="rId86" Type="http://schemas.openxmlformats.org/officeDocument/2006/relationships/hyperlink" Target="https://podminky.urs.cz/item/CS_URS_2024_01/279113146" TargetMode="External" /><Relationship Id="rId87" Type="http://schemas.openxmlformats.org/officeDocument/2006/relationships/hyperlink" Target="https://podminky.urs.cz/item/CS_URS_2024_01/348272113" TargetMode="External" /><Relationship Id="rId88" Type="http://schemas.openxmlformats.org/officeDocument/2006/relationships/hyperlink" Target="https://podminky.urs.cz/item/CS_URS_2024_01/949101111" TargetMode="External" /><Relationship Id="rId89" Type="http://schemas.openxmlformats.org/officeDocument/2006/relationships/hyperlink" Target="https://podminky.urs.cz/item/CS_URS_2024_01/998232110" TargetMode="External" /><Relationship Id="rId90" Type="http://schemas.openxmlformats.org/officeDocument/2006/relationships/hyperlink" Target="https://podminky.urs.cz/item/CS_URS_2024_01/783801503" TargetMode="External" /><Relationship Id="rId91" Type="http://schemas.openxmlformats.org/officeDocument/2006/relationships/hyperlink" Target="https://podminky.urs.cz/item/CS_URS_2024_01/783827125" TargetMode="External" /><Relationship Id="rId92" Type="http://schemas.openxmlformats.org/officeDocument/2006/relationships/hyperlink" Target="https://podminky.urs.cz/item/CS_URS_2024_01/941111121" TargetMode="External" /><Relationship Id="rId93" Type="http://schemas.openxmlformats.org/officeDocument/2006/relationships/hyperlink" Target="https://podminky.urs.cz/item/CS_URS_2024_01/941111221" TargetMode="External" /><Relationship Id="rId94" Type="http://schemas.openxmlformats.org/officeDocument/2006/relationships/hyperlink" Target="https://podminky.urs.cz/item/CS_URS_2024_01/941111821" TargetMode="External" /><Relationship Id="rId95" Type="http://schemas.openxmlformats.org/officeDocument/2006/relationships/hyperlink" Target="https://podminky.urs.cz/item/CS_URS_2024_01/998011009" TargetMode="External" /><Relationship Id="rId96" Type="http://schemas.openxmlformats.org/officeDocument/2006/relationships/hyperlink" Target="https://podminky.urs.cz/item/CS_URS_2024_01/952901111" TargetMode="External" /><Relationship Id="rId97" Type="http://schemas.openxmlformats.org/officeDocument/2006/relationships/hyperlink" Target="https://podminky.urs.cz/item/CS_URS_2024_01/998011009" TargetMode="External" /><Relationship Id="rId98" Type="http://schemas.openxmlformats.org/officeDocument/2006/relationships/hyperlink" Target="https://podminky.urs.cz/item/CS_URS_2024_01/030001000" TargetMode="External" /><Relationship Id="rId99" Type="http://schemas.openxmlformats.org/officeDocument/2006/relationships/hyperlink" Target="https://podminky.urs.cz/item/CS_URS_2024_01/040001000" TargetMode="External" /><Relationship Id="rId10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18</v>
      </c>
    </row>
    <row r="7" s="1" customFormat="1" ht="12" customHeight="1">
      <c r="B7" s="23"/>
      <c r="C7" s="24"/>
      <c r="D7" s="34" t="s">
        <v>19</v>
      </c>
      <c r="E7" s="24"/>
      <c r="F7" s="24"/>
      <c r="G7" s="24"/>
      <c r="H7" s="24"/>
      <c r="I7" s="24"/>
      <c r="J7" s="24"/>
      <c r="K7" s="29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21</v>
      </c>
      <c r="AL7" s="24"/>
      <c r="AM7" s="24"/>
      <c r="AN7" s="29" t="s">
        <v>20</v>
      </c>
      <c r="AO7" s="24"/>
      <c r="AP7" s="24"/>
      <c r="AQ7" s="24"/>
      <c r="AR7" s="22"/>
      <c r="BE7" s="33"/>
      <c r="BS7" s="19" t="s">
        <v>22</v>
      </c>
    </row>
    <row r="8" s="1" customFormat="1" ht="12" customHeight="1">
      <c r="B8" s="23"/>
      <c r="C8" s="24"/>
      <c r="D8" s="34" t="s">
        <v>23</v>
      </c>
      <c r="E8" s="24"/>
      <c r="F8" s="24"/>
      <c r="G8" s="24"/>
      <c r="H8" s="24"/>
      <c r="I8" s="24"/>
      <c r="J8" s="24"/>
      <c r="K8" s="29" t="s">
        <v>24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25</v>
      </c>
      <c r="AL8" s="24"/>
      <c r="AM8" s="24"/>
      <c r="AN8" s="35" t="s">
        <v>26</v>
      </c>
      <c r="AO8" s="24"/>
      <c r="AP8" s="24"/>
      <c r="AQ8" s="24"/>
      <c r="AR8" s="22"/>
      <c r="BE8" s="33"/>
      <c r="BS8" s="19" t="s">
        <v>27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28</v>
      </c>
    </row>
    <row r="10" s="1" customFormat="1" ht="12" customHeight="1">
      <c r="B10" s="23"/>
      <c r="C10" s="24"/>
      <c r="D10" s="34" t="s">
        <v>29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30</v>
      </c>
      <c r="AL10" s="24"/>
      <c r="AM10" s="24"/>
      <c r="AN10" s="29" t="s">
        <v>20</v>
      </c>
      <c r="AO10" s="24"/>
      <c r="AP10" s="24"/>
      <c r="AQ10" s="24"/>
      <c r="AR10" s="22"/>
      <c r="BE10" s="33"/>
      <c r="BS10" s="19" t="s">
        <v>18</v>
      </c>
    </row>
    <row r="11" s="1" customFormat="1" ht="18.48" customHeight="1">
      <c r="B11" s="23"/>
      <c r="C11" s="24"/>
      <c r="D11" s="24"/>
      <c r="E11" s="29" t="s">
        <v>31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32</v>
      </c>
      <c r="AL11" s="24"/>
      <c r="AM11" s="24"/>
      <c r="AN11" s="29" t="s">
        <v>20</v>
      </c>
      <c r="AO11" s="24"/>
      <c r="AP11" s="24"/>
      <c r="AQ11" s="24"/>
      <c r="AR11" s="22"/>
      <c r="BE11" s="33"/>
      <c r="BS11" s="19" t="s">
        <v>18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18</v>
      </c>
    </row>
    <row r="13" s="1" customFormat="1" ht="12" customHeight="1">
      <c r="B13" s="23"/>
      <c r="C13" s="24"/>
      <c r="D13" s="34" t="s">
        <v>33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30</v>
      </c>
      <c r="AL13" s="24"/>
      <c r="AM13" s="24"/>
      <c r="AN13" s="36" t="s">
        <v>34</v>
      </c>
      <c r="AO13" s="24"/>
      <c r="AP13" s="24"/>
      <c r="AQ13" s="24"/>
      <c r="AR13" s="22"/>
      <c r="BE13" s="33"/>
      <c r="BS13" s="19" t="s">
        <v>18</v>
      </c>
    </row>
    <row r="14">
      <c r="B14" s="23"/>
      <c r="C14" s="24"/>
      <c r="D14" s="24"/>
      <c r="E14" s="36" t="s">
        <v>34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32</v>
      </c>
      <c r="AL14" s="24"/>
      <c r="AM14" s="24"/>
      <c r="AN14" s="36" t="s">
        <v>34</v>
      </c>
      <c r="AO14" s="24"/>
      <c r="AP14" s="24"/>
      <c r="AQ14" s="24"/>
      <c r="AR14" s="22"/>
      <c r="BE14" s="33"/>
      <c r="BS14" s="19" t="s">
        <v>18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30</v>
      </c>
      <c r="AL16" s="24"/>
      <c r="AM16" s="24"/>
      <c r="AN16" s="29" t="s">
        <v>20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32</v>
      </c>
      <c r="AL17" s="24"/>
      <c r="AM17" s="24"/>
      <c r="AN17" s="29" t="s">
        <v>20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30</v>
      </c>
      <c r="AL19" s="24"/>
      <c r="AM19" s="24"/>
      <c r="AN19" s="29" t="s">
        <v>20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32</v>
      </c>
      <c r="AL20" s="24"/>
      <c r="AM20" s="24"/>
      <c r="AN20" s="29" t="s">
        <v>20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20240015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Udržovací práce na objektu č. p. 141, Stradonice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23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Stradonice 141, 267 05 Nižbor - Stradonice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25</v>
      </c>
      <c r="AJ47" s="42"/>
      <c r="AK47" s="42"/>
      <c r="AL47" s="42"/>
      <c r="AM47" s="74" t="str">
        <f>IF(AN8= "","",AN8)</f>
        <v>20. 3. 2024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29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35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33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20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20</v>
      </c>
    </row>
    <row r="55" s="7" customFormat="1" ht="24.7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17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'0001 - Udržovací práce na...'!J30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'0001 - Udržovací práce na...'!P104</f>
        <v>0</v>
      </c>
      <c r="AV55" s="122">
        <f>'0001 - Udržovací práce na...'!J33</f>
        <v>0</v>
      </c>
      <c r="AW55" s="122">
        <f>'0001 - Udržovací práce na...'!J34</f>
        <v>0</v>
      </c>
      <c r="AX55" s="122">
        <f>'0001 - Udržovací práce na...'!J35</f>
        <v>0</v>
      </c>
      <c r="AY55" s="122">
        <f>'0001 - Udržovací práce na...'!J36</f>
        <v>0</v>
      </c>
      <c r="AZ55" s="122">
        <f>'0001 - Udržovací práce na...'!F33</f>
        <v>0</v>
      </c>
      <c r="BA55" s="122">
        <f>'0001 - Udržovací práce na...'!F34</f>
        <v>0</v>
      </c>
      <c r="BB55" s="122">
        <f>'0001 - Udržovací práce na...'!F35</f>
        <v>0</v>
      </c>
      <c r="BC55" s="122">
        <f>'0001 - Udržovací práce na...'!F36</f>
        <v>0</v>
      </c>
      <c r="BD55" s="124">
        <f>'0001 - Udržovací práce na...'!F37</f>
        <v>0</v>
      </c>
      <c r="BE55" s="7"/>
      <c r="BT55" s="125" t="s">
        <v>22</v>
      </c>
      <c r="BV55" s="125" t="s">
        <v>76</v>
      </c>
      <c r="BW55" s="125" t="s">
        <v>81</v>
      </c>
      <c r="BX55" s="125" t="s">
        <v>5</v>
      </c>
      <c r="CL55" s="125" t="s">
        <v>82</v>
      </c>
      <c r="CM55" s="125" t="s">
        <v>22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rpM5ohd6TRVFakatQfey1PKHfPOA2ZJfFx0zBAZ55mOwTWhcJk/2OgyNOzvsQpbTPNe61SBWe5Kr0yBBvKofHg==" hashValue="qtcGwekc7RK9YxxOJYFq8iGjriwdRjgx/lNqHzUz6tuiOHg1Cuxi7yVz0VkcN6P2farTdOYdvGlhm0t0Qkqcv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01 - Udržovací práce n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22</v>
      </c>
    </row>
    <row r="4" s="1" customFormat="1" ht="24.96" customHeight="1">
      <c r="B4" s="22"/>
      <c r="D4" s="128" t="s">
        <v>83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Udržovací práce na objektu č. p. 141, Stradonice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84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85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19</v>
      </c>
      <c r="E11" s="40"/>
      <c r="F11" s="134" t="s">
        <v>82</v>
      </c>
      <c r="G11" s="40"/>
      <c r="H11" s="40"/>
      <c r="I11" s="130" t="s">
        <v>21</v>
      </c>
      <c r="J11" s="134" t="s">
        <v>20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23</v>
      </c>
      <c r="E12" s="40"/>
      <c r="F12" s="134" t="s">
        <v>24</v>
      </c>
      <c r="G12" s="40"/>
      <c r="H12" s="40"/>
      <c r="I12" s="130" t="s">
        <v>25</v>
      </c>
      <c r="J12" s="135" t="str">
        <f>'Rekapitulace stavby'!AN8</f>
        <v>20. 3. 2024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29</v>
      </c>
      <c r="E14" s="40"/>
      <c r="F14" s="40"/>
      <c r="G14" s="40"/>
      <c r="H14" s="40"/>
      <c r="I14" s="130" t="s">
        <v>30</v>
      </c>
      <c r="J14" s="134" t="str">
        <f>IF('Rekapitulace stavby'!AN10="","",'Rekapitulace stavby'!AN10)</f>
        <v/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tr">
        <f>IF('Rekapitulace stavby'!E11="","",'Rekapitulace stavby'!E11)</f>
        <v xml:space="preserve"> </v>
      </c>
      <c r="F15" s="40"/>
      <c r="G15" s="40"/>
      <c r="H15" s="40"/>
      <c r="I15" s="130" t="s">
        <v>32</v>
      </c>
      <c r="J15" s="134" t="str">
        <f>IF('Rekapitulace stavby'!AN11="","",'Rekapitulace stavby'!AN11)</f>
        <v/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33</v>
      </c>
      <c r="E17" s="40"/>
      <c r="F17" s="40"/>
      <c r="G17" s="40"/>
      <c r="H17" s="40"/>
      <c r="I17" s="130" t="s">
        <v>30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32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35</v>
      </c>
      <c r="E20" s="40"/>
      <c r="F20" s="40"/>
      <c r="G20" s="40"/>
      <c r="H20" s="40"/>
      <c r="I20" s="130" t="s">
        <v>30</v>
      </c>
      <c r="J20" s="134" t="str">
        <f>IF('Rekapitulace stavby'!AN16="","",'Rekapitulace stavby'!AN16)</f>
        <v/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tr">
        <f>IF('Rekapitulace stavby'!E17="","",'Rekapitulace stavby'!E17)</f>
        <v xml:space="preserve"> </v>
      </c>
      <c r="F21" s="40"/>
      <c r="G21" s="40"/>
      <c r="H21" s="40"/>
      <c r="I21" s="130" t="s">
        <v>32</v>
      </c>
      <c r="J21" s="134" t="str">
        <f>IF('Rekapitulace stavby'!AN17="","",'Rekapitulace stavby'!AN17)</f>
        <v/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37</v>
      </c>
      <c r="E23" s="40"/>
      <c r="F23" s="40"/>
      <c r="G23" s="40"/>
      <c r="H23" s="40"/>
      <c r="I23" s="130" t="s">
        <v>30</v>
      </c>
      <c r="J23" s="134" t="str">
        <f>IF('Rekapitulace stavby'!AN19="","",'Rekapitulace stavby'!AN19)</f>
        <v/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tr">
        <f>IF('Rekapitulace stavby'!E20="","",'Rekapitulace stavby'!E20)</f>
        <v xml:space="preserve"> </v>
      </c>
      <c r="F24" s="40"/>
      <c r="G24" s="40"/>
      <c r="H24" s="40"/>
      <c r="I24" s="130" t="s">
        <v>32</v>
      </c>
      <c r="J24" s="134" t="str">
        <f>IF('Rekapitulace stavby'!AN20="","",'Rekapitulace stavby'!AN20)</f>
        <v/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38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6"/>
      <c r="B27" s="137"/>
      <c r="C27" s="136"/>
      <c r="D27" s="136"/>
      <c r="E27" s="138" t="s">
        <v>20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40</v>
      </c>
      <c r="E30" s="40"/>
      <c r="F30" s="40"/>
      <c r="G30" s="40"/>
      <c r="H30" s="40"/>
      <c r="I30" s="40"/>
      <c r="J30" s="142">
        <f>ROUND(J104,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42</v>
      </c>
      <c r="G32" s="40"/>
      <c r="H32" s="40"/>
      <c r="I32" s="143" t="s">
        <v>41</v>
      </c>
      <c r="J32" s="143" t="s">
        <v>43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44</v>
      </c>
      <c r="E33" s="130" t="s">
        <v>45</v>
      </c>
      <c r="F33" s="145">
        <f>ROUND((SUM(BE104:BE481)),  2)</f>
        <v>0</v>
      </c>
      <c r="G33" s="40"/>
      <c r="H33" s="40"/>
      <c r="I33" s="146">
        <v>0.20999999999999999</v>
      </c>
      <c r="J33" s="145">
        <f>ROUND(((SUM(BE104:BE481))*I33),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46</v>
      </c>
      <c r="F34" s="145">
        <f>ROUND((SUM(BF104:BF481)),  2)</f>
        <v>0</v>
      </c>
      <c r="G34" s="40"/>
      <c r="H34" s="40"/>
      <c r="I34" s="146">
        <v>0.12</v>
      </c>
      <c r="J34" s="145">
        <f>ROUND(((SUM(BF104:BF481))*I34),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47</v>
      </c>
      <c r="F35" s="145">
        <f>ROUND((SUM(BG104:BG481)),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48</v>
      </c>
      <c r="F36" s="145">
        <f>ROUND((SUM(BH104:BH481)),  2)</f>
        <v>0</v>
      </c>
      <c r="G36" s="40"/>
      <c r="H36" s="40"/>
      <c r="I36" s="146">
        <v>0.12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49</v>
      </c>
      <c r="F37" s="145">
        <f>ROUND((SUM(BI104:BI481)),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50</v>
      </c>
      <c r="E39" s="149"/>
      <c r="F39" s="149"/>
      <c r="G39" s="150" t="s">
        <v>51</v>
      </c>
      <c r="H39" s="151" t="s">
        <v>52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86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Udržovací práce na objektu č. p. 141, Stradonice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84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0001 - Udržovací práce na objektu č. p. 141, Stradonice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23</v>
      </c>
      <c r="D52" s="42"/>
      <c r="E52" s="42"/>
      <c r="F52" s="29" t="str">
        <f>F12</f>
        <v>Stradonice 141, 267 05 Nižbor - Stradonice</v>
      </c>
      <c r="G52" s="42"/>
      <c r="H52" s="42"/>
      <c r="I52" s="34" t="s">
        <v>25</v>
      </c>
      <c r="J52" s="74" t="str">
        <f>IF(J12="","",J12)</f>
        <v>20. 3. 2024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29</v>
      </c>
      <c r="D54" s="42"/>
      <c r="E54" s="42"/>
      <c r="F54" s="29" t="str">
        <f>E15</f>
        <v xml:space="preserve"> </v>
      </c>
      <c r="G54" s="42"/>
      <c r="H54" s="42"/>
      <c r="I54" s="34" t="s">
        <v>35</v>
      </c>
      <c r="J54" s="38" t="str">
        <f>E21</f>
        <v xml:space="preserve"> 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33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87</v>
      </c>
      <c r="D57" s="160"/>
      <c r="E57" s="160"/>
      <c r="F57" s="160"/>
      <c r="G57" s="160"/>
      <c r="H57" s="160"/>
      <c r="I57" s="160"/>
      <c r="J57" s="161" t="s">
        <v>88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72</v>
      </c>
      <c r="D59" s="42"/>
      <c r="E59" s="42"/>
      <c r="F59" s="42"/>
      <c r="G59" s="42"/>
      <c r="H59" s="42"/>
      <c r="I59" s="42"/>
      <c r="J59" s="104">
        <f>J104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89</v>
      </c>
    </row>
    <row r="60" s="9" customFormat="1" ht="24.96" customHeight="1">
      <c r="A60" s="9"/>
      <c r="B60" s="163"/>
      <c r="C60" s="164"/>
      <c r="D60" s="165" t="s">
        <v>90</v>
      </c>
      <c r="E60" s="166"/>
      <c r="F60" s="166"/>
      <c r="G60" s="166"/>
      <c r="H60" s="166"/>
      <c r="I60" s="166"/>
      <c r="J60" s="167">
        <f>J105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91</v>
      </c>
      <c r="E61" s="172"/>
      <c r="F61" s="172"/>
      <c r="G61" s="172"/>
      <c r="H61" s="172"/>
      <c r="I61" s="172"/>
      <c r="J61" s="173">
        <f>J106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92</v>
      </c>
      <c r="E62" s="172"/>
      <c r="F62" s="172"/>
      <c r="G62" s="172"/>
      <c r="H62" s="172"/>
      <c r="I62" s="172"/>
      <c r="J62" s="173">
        <f>J125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93</v>
      </c>
      <c r="E63" s="172"/>
      <c r="F63" s="172"/>
      <c r="G63" s="172"/>
      <c r="H63" s="172"/>
      <c r="I63" s="172"/>
      <c r="J63" s="173">
        <f>J153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94</v>
      </c>
      <c r="E64" s="172"/>
      <c r="F64" s="172"/>
      <c r="G64" s="172"/>
      <c r="H64" s="172"/>
      <c r="I64" s="172"/>
      <c r="J64" s="173">
        <f>J191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95</v>
      </c>
      <c r="E65" s="172"/>
      <c r="F65" s="172"/>
      <c r="G65" s="172"/>
      <c r="H65" s="172"/>
      <c r="I65" s="172"/>
      <c r="J65" s="173">
        <f>J213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96</v>
      </c>
      <c r="E66" s="172"/>
      <c r="F66" s="172"/>
      <c r="G66" s="172"/>
      <c r="H66" s="172"/>
      <c r="I66" s="172"/>
      <c r="J66" s="173">
        <f>J217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97</v>
      </c>
      <c r="E67" s="172"/>
      <c r="F67" s="172"/>
      <c r="G67" s="172"/>
      <c r="H67" s="172"/>
      <c r="I67" s="172"/>
      <c r="J67" s="173">
        <f>J231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9"/>
      <c r="C68" s="170"/>
      <c r="D68" s="171" t="s">
        <v>98</v>
      </c>
      <c r="E68" s="172"/>
      <c r="F68" s="172"/>
      <c r="G68" s="172"/>
      <c r="H68" s="172"/>
      <c r="I68" s="172"/>
      <c r="J68" s="173">
        <f>J261</f>
        <v>0</v>
      </c>
      <c r="K68" s="170"/>
      <c r="L68" s="17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9"/>
      <c r="C69" s="170"/>
      <c r="D69" s="171" t="s">
        <v>99</v>
      </c>
      <c r="E69" s="172"/>
      <c r="F69" s="172"/>
      <c r="G69" s="172"/>
      <c r="H69" s="172"/>
      <c r="I69" s="172"/>
      <c r="J69" s="173">
        <f>J272</f>
        <v>0</v>
      </c>
      <c r="K69" s="170"/>
      <c r="L69" s="17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9"/>
      <c r="C70" s="170"/>
      <c r="D70" s="171" t="s">
        <v>100</v>
      </c>
      <c r="E70" s="172"/>
      <c r="F70" s="172"/>
      <c r="G70" s="172"/>
      <c r="H70" s="172"/>
      <c r="I70" s="172"/>
      <c r="J70" s="173">
        <f>J282</f>
        <v>0</v>
      </c>
      <c r="K70" s="170"/>
      <c r="L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9"/>
      <c r="C71" s="170"/>
      <c r="D71" s="171" t="s">
        <v>101</v>
      </c>
      <c r="E71" s="172"/>
      <c r="F71" s="172"/>
      <c r="G71" s="172"/>
      <c r="H71" s="172"/>
      <c r="I71" s="172"/>
      <c r="J71" s="173">
        <f>J286</f>
        <v>0</v>
      </c>
      <c r="K71" s="170"/>
      <c r="L71" s="17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9"/>
      <c r="C72" s="170"/>
      <c r="D72" s="171" t="s">
        <v>102</v>
      </c>
      <c r="E72" s="172"/>
      <c r="F72" s="172"/>
      <c r="G72" s="172"/>
      <c r="H72" s="172"/>
      <c r="I72" s="172"/>
      <c r="J72" s="173">
        <f>J291</f>
        <v>0</v>
      </c>
      <c r="K72" s="170"/>
      <c r="L72" s="17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9"/>
      <c r="C73" s="170"/>
      <c r="D73" s="171" t="s">
        <v>103</v>
      </c>
      <c r="E73" s="172"/>
      <c r="F73" s="172"/>
      <c r="G73" s="172"/>
      <c r="H73" s="172"/>
      <c r="I73" s="172"/>
      <c r="J73" s="173">
        <f>J312</f>
        <v>0</v>
      </c>
      <c r="K73" s="170"/>
      <c r="L73" s="17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9"/>
      <c r="C74" s="170"/>
      <c r="D74" s="171" t="s">
        <v>104</v>
      </c>
      <c r="E74" s="172"/>
      <c r="F74" s="172"/>
      <c r="G74" s="172"/>
      <c r="H74" s="172"/>
      <c r="I74" s="172"/>
      <c r="J74" s="173">
        <f>J324</f>
        <v>0</v>
      </c>
      <c r="K74" s="170"/>
      <c r="L74" s="17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9"/>
      <c r="C75" s="170"/>
      <c r="D75" s="171" t="s">
        <v>105</v>
      </c>
      <c r="E75" s="172"/>
      <c r="F75" s="172"/>
      <c r="G75" s="172"/>
      <c r="H75" s="172"/>
      <c r="I75" s="172"/>
      <c r="J75" s="173">
        <f>J353</f>
        <v>0</v>
      </c>
      <c r="K75" s="170"/>
      <c r="L75" s="17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9"/>
      <c r="C76" s="170"/>
      <c r="D76" s="171" t="s">
        <v>106</v>
      </c>
      <c r="E76" s="172"/>
      <c r="F76" s="172"/>
      <c r="G76" s="172"/>
      <c r="H76" s="172"/>
      <c r="I76" s="172"/>
      <c r="J76" s="173">
        <f>J397</f>
        <v>0</v>
      </c>
      <c r="K76" s="170"/>
      <c r="L76" s="17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9"/>
      <c r="C77" s="170"/>
      <c r="D77" s="171" t="s">
        <v>107</v>
      </c>
      <c r="E77" s="172"/>
      <c r="F77" s="172"/>
      <c r="G77" s="172"/>
      <c r="H77" s="172"/>
      <c r="I77" s="172"/>
      <c r="J77" s="173">
        <f>J408</f>
        <v>0</v>
      </c>
      <c r="K77" s="170"/>
      <c r="L77" s="17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9"/>
      <c r="C78" s="170"/>
      <c r="D78" s="171" t="s">
        <v>108</v>
      </c>
      <c r="E78" s="172"/>
      <c r="F78" s="172"/>
      <c r="G78" s="172"/>
      <c r="H78" s="172"/>
      <c r="I78" s="172"/>
      <c r="J78" s="173">
        <f>J420</f>
        <v>0</v>
      </c>
      <c r="K78" s="170"/>
      <c r="L78" s="17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9"/>
      <c r="C79" s="170"/>
      <c r="D79" s="171" t="s">
        <v>109</v>
      </c>
      <c r="E79" s="172"/>
      <c r="F79" s="172"/>
      <c r="G79" s="172"/>
      <c r="H79" s="172"/>
      <c r="I79" s="172"/>
      <c r="J79" s="173">
        <f>J441</f>
        <v>0</v>
      </c>
      <c r="K79" s="170"/>
      <c r="L79" s="17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9"/>
      <c r="C80" s="170"/>
      <c r="D80" s="171" t="s">
        <v>110</v>
      </c>
      <c r="E80" s="172"/>
      <c r="F80" s="172"/>
      <c r="G80" s="172"/>
      <c r="H80" s="172"/>
      <c r="I80" s="172"/>
      <c r="J80" s="173">
        <f>J443</f>
        <v>0</v>
      </c>
      <c r="K80" s="170"/>
      <c r="L80" s="17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9"/>
      <c r="C81" s="170"/>
      <c r="D81" s="171" t="s">
        <v>111</v>
      </c>
      <c r="E81" s="172"/>
      <c r="F81" s="172"/>
      <c r="G81" s="172"/>
      <c r="H81" s="172"/>
      <c r="I81" s="172"/>
      <c r="J81" s="173">
        <f>J445</f>
        <v>0</v>
      </c>
      <c r="K81" s="170"/>
      <c r="L81" s="174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69"/>
      <c r="C82" s="170"/>
      <c r="D82" s="171" t="s">
        <v>112</v>
      </c>
      <c r="E82" s="172"/>
      <c r="F82" s="172"/>
      <c r="G82" s="172"/>
      <c r="H82" s="172"/>
      <c r="I82" s="172"/>
      <c r="J82" s="173">
        <f>J465</f>
        <v>0</v>
      </c>
      <c r="K82" s="170"/>
      <c r="L82" s="174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69"/>
      <c r="C83" s="170"/>
      <c r="D83" s="171" t="s">
        <v>113</v>
      </c>
      <c r="E83" s="172"/>
      <c r="F83" s="172"/>
      <c r="G83" s="172"/>
      <c r="H83" s="172"/>
      <c r="I83" s="172"/>
      <c r="J83" s="173">
        <f>J471</f>
        <v>0</v>
      </c>
      <c r="K83" s="170"/>
      <c r="L83" s="174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63"/>
      <c r="C84" s="164"/>
      <c r="D84" s="165" t="s">
        <v>114</v>
      </c>
      <c r="E84" s="166"/>
      <c r="F84" s="166"/>
      <c r="G84" s="166"/>
      <c r="H84" s="166"/>
      <c r="I84" s="166"/>
      <c r="J84" s="167">
        <f>J477</f>
        <v>0</v>
      </c>
      <c r="K84" s="164"/>
      <c r="L84" s="168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32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32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115</v>
      </c>
      <c r="D91" s="42"/>
      <c r="E91" s="42"/>
      <c r="F91" s="42"/>
      <c r="G91" s="42"/>
      <c r="H91" s="42"/>
      <c r="I91" s="42"/>
      <c r="J91" s="42"/>
      <c r="K91" s="42"/>
      <c r="L91" s="132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2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32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58" t="str">
        <f>E7</f>
        <v>Udržovací práce na objektu č. p. 141, Stradonice</v>
      </c>
      <c r="F94" s="34"/>
      <c r="G94" s="34"/>
      <c r="H94" s="34"/>
      <c r="I94" s="42"/>
      <c r="J94" s="42"/>
      <c r="K94" s="42"/>
      <c r="L94" s="132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84</v>
      </c>
      <c r="D95" s="42"/>
      <c r="E95" s="42"/>
      <c r="F95" s="42"/>
      <c r="G95" s="42"/>
      <c r="H95" s="42"/>
      <c r="I95" s="42"/>
      <c r="J95" s="42"/>
      <c r="K95" s="42"/>
      <c r="L95" s="132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E9</f>
        <v>0001 - Udržovací práce na objektu č. p. 141, Stradonice</v>
      </c>
      <c r="F96" s="42"/>
      <c r="G96" s="42"/>
      <c r="H96" s="42"/>
      <c r="I96" s="42"/>
      <c r="J96" s="42"/>
      <c r="K96" s="42"/>
      <c r="L96" s="132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2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23</v>
      </c>
      <c r="D98" s="42"/>
      <c r="E98" s="42"/>
      <c r="F98" s="29" t="str">
        <f>F12</f>
        <v>Stradonice 141, 267 05 Nižbor - Stradonice</v>
      </c>
      <c r="G98" s="42"/>
      <c r="H98" s="42"/>
      <c r="I98" s="34" t="s">
        <v>25</v>
      </c>
      <c r="J98" s="74" t="str">
        <f>IF(J12="","",J12)</f>
        <v>20. 3. 2024</v>
      </c>
      <c r="K98" s="42"/>
      <c r="L98" s="132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32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29</v>
      </c>
      <c r="D100" s="42"/>
      <c r="E100" s="42"/>
      <c r="F100" s="29" t="str">
        <f>E15</f>
        <v xml:space="preserve"> </v>
      </c>
      <c r="G100" s="42"/>
      <c r="H100" s="42"/>
      <c r="I100" s="34" t="s">
        <v>35</v>
      </c>
      <c r="J100" s="38" t="str">
        <f>E21</f>
        <v xml:space="preserve"> </v>
      </c>
      <c r="K100" s="42"/>
      <c r="L100" s="132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33</v>
      </c>
      <c r="D101" s="42"/>
      <c r="E101" s="42"/>
      <c r="F101" s="29" t="str">
        <f>IF(E18="","",E18)</f>
        <v>Vyplň údaj</v>
      </c>
      <c r="G101" s="42"/>
      <c r="H101" s="42"/>
      <c r="I101" s="34" t="s">
        <v>37</v>
      </c>
      <c r="J101" s="38" t="str">
        <f>E24</f>
        <v xml:space="preserve"> </v>
      </c>
      <c r="K101" s="42"/>
      <c r="L101" s="132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32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75"/>
      <c r="B103" s="176"/>
      <c r="C103" s="177" t="s">
        <v>116</v>
      </c>
      <c r="D103" s="178" t="s">
        <v>59</v>
      </c>
      <c r="E103" s="178" t="s">
        <v>55</v>
      </c>
      <c r="F103" s="178" t="s">
        <v>56</v>
      </c>
      <c r="G103" s="178" t="s">
        <v>117</v>
      </c>
      <c r="H103" s="178" t="s">
        <v>118</v>
      </c>
      <c r="I103" s="178" t="s">
        <v>119</v>
      </c>
      <c r="J103" s="178" t="s">
        <v>88</v>
      </c>
      <c r="K103" s="179" t="s">
        <v>120</v>
      </c>
      <c r="L103" s="180"/>
      <c r="M103" s="94" t="s">
        <v>20</v>
      </c>
      <c r="N103" s="95" t="s">
        <v>44</v>
      </c>
      <c r="O103" s="95" t="s">
        <v>121</v>
      </c>
      <c r="P103" s="95" t="s">
        <v>122</v>
      </c>
      <c r="Q103" s="95" t="s">
        <v>123</v>
      </c>
      <c r="R103" s="95" t="s">
        <v>124</v>
      </c>
      <c r="S103" s="95" t="s">
        <v>125</v>
      </c>
      <c r="T103" s="96" t="s">
        <v>126</v>
      </c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</row>
    <row r="104" s="2" customFormat="1" ht="22.8" customHeight="1">
      <c r="A104" s="40"/>
      <c r="B104" s="41"/>
      <c r="C104" s="101" t="s">
        <v>127</v>
      </c>
      <c r="D104" s="42"/>
      <c r="E104" s="42"/>
      <c r="F104" s="42"/>
      <c r="G104" s="42"/>
      <c r="H104" s="42"/>
      <c r="I104" s="42"/>
      <c r="J104" s="181">
        <f>BK104</f>
        <v>0</v>
      </c>
      <c r="K104" s="42"/>
      <c r="L104" s="46"/>
      <c r="M104" s="97"/>
      <c r="N104" s="182"/>
      <c r="O104" s="98"/>
      <c r="P104" s="183">
        <f>P105+P477</f>
        <v>0</v>
      </c>
      <c r="Q104" s="98"/>
      <c r="R104" s="183">
        <f>R105+R477</f>
        <v>23.315779919999997</v>
      </c>
      <c r="S104" s="98"/>
      <c r="T104" s="184">
        <f>T105+T477</f>
        <v>11.65407987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73</v>
      </c>
      <c r="AU104" s="19" t="s">
        <v>89</v>
      </c>
      <c r="BK104" s="185">
        <f>BK105+BK477</f>
        <v>0</v>
      </c>
    </row>
    <row r="105" s="12" customFormat="1" ht="25.92" customHeight="1">
      <c r="A105" s="12"/>
      <c r="B105" s="186"/>
      <c r="C105" s="187"/>
      <c r="D105" s="188" t="s">
        <v>73</v>
      </c>
      <c r="E105" s="189" t="s">
        <v>128</v>
      </c>
      <c r="F105" s="189" t="s">
        <v>128</v>
      </c>
      <c r="G105" s="187"/>
      <c r="H105" s="187"/>
      <c r="I105" s="190"/>
      <c r="J105" s="191">
        <f>BK105</f>
        <v>0</v>
      </c>
      <c r="K105" s="187"/>
      <c r="L105" s="192"/>
      <c r="M105" s="193"/>
      <c r="N105" s="194"/>
      <c r="O105" s="194"/>
      <c r="P105" s="195">
        <f>P106+P125+P153+P191+P213+P217+P231+P261+P272+P282+P286+P291+P312+P324+P353+P397+P408+P420+P441+P443+P445+P465+P471</f>
        <v>0</v>
      </c>
      <c r="Q105" s="194"/>
      <c r="R105" s="195">
        <f>R106+R125+R153+R191+R213+R217+R231+R261+R272+R282+R286+R291+R312+R324+R353+R397+R408+R420+R441+R443+R445+R465+R471</f>
        <v>23.315779919999997</v>
      </c>
      <c r="S105" s="194"/>
      <c r="T105" s="196">
        <f>T106+T125+T153+T191+T213+T217+T231+T261+T272+T282+T286+T291+T312+T324+T353+T397+T408+T420+T441+T443+T445+T465+T471</f>
        <v>11.65407987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7" t="s">
        <v>22</v>
      </c>
      <c r="AT105" s="198" t="s">
        <v>73</v>
      </c>
      <c r="AU105" s="198" t="s">
        <v>74</v>
      </c>
      <c r="AY105" s="197" t="s">
        <v>129</v>
      </c>
      <c r="BK105" s="199">
        <f>BK106+BK125+BK153+BK191+BK213+BK217+BK231+BK261+BK272+BK282+BK286+BK291+BK312+BK324+BK353+BK397+BK408+BK420+BK441+BK443+BK445+BK465+BK471</f>
        <v>0</v>
      </c>
    </row>
    <row r="106" s="12" customFormat="1" ht="22.8" customHeight="1">
      <c r="A106" s="12"/>
      <c r="B106" s="186"/>
      <c r="C106" s="187"/>
      <c r="D106" s="188" t="s">
        <v>73</v>
      </c>
      <c r="E106" s="200" t="s">
        <v>130</v>
      </c>
      <c r="F106" s="200" t="s">
        <v>131</v>
      </c>
      <c r="G106" s="187"/>
      <c r="H106" s="187"/>
      <c r="I106" s="190"/>
      <c r="J106" s="201">
        <f>BK106</f>
        <v>0</v>
      </c>
      <c r="K106" s="187"/>
      <c r="L106" s="192"/>
      <c r="M106" s="193"/>
      <c r="N106" s="194"/>
      <c r="O106" s="194"/>
      <c r="P106" s="195">
        <f>SUM(P107:P124)</f>
        <v>0</v>
      </c>
      <c r="Q106" s="194"/>
      <c r="R106" s="195">
        <f>SUM(R107:R124)</f>
        <v>0.0013324999999999999</v>
      </c>
      <c r="S106" s="194"/>
      <c r="T106" s="196">
        <f>SUM(T107:T124)</f>
        <v>0.26263600000000004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7" t="s">
        <v>22</v>
      </c>
      <c r="AT106" s="198" t="s">
        <v>73</v>
      </c>
      <c r="AU106" s="198" t="s">
        <v>22</v>
      </c>
      <c r="AY106" s="197" t="s">
        <v>129</v>
      </c>
      <c r="BK106" s="199">
        <f>SUM(BK107:BK124)</f>
        <v>0</v>
      </c>
    </row>
    <row r="107" s="2" customFormat="1" ht="33" customHeight="1">
      <c r="A107" s="40"/>
      <c r="B107" s="41"/>
      <c r="C107" s="202" t="s">
        <v>22</v>
      </c>
      <c r="D107" s="202" t="s">
        <v>132</v>
      </c>
      <c r="E107" s="203" t="s">
        <v>133</v>
      </c>
      <c r="F107" s="204" t="s">
        <v>134</v>
      </c>
      <c r="G107" s="205" t="s">
        <v>135</v>
      </c>
      <c r="H107" s="206">
        <v>1</v>
      </c>
      <c r="I107" s="207"/>
      <c r="J107" s="208">
        <f>ROUND(I107*H107,2)</f>
        <v>0</v>
      </c>
      <c r="K107" s="204" t="s">
        <v>20</v>
      </c>
      <c r="L107" s="46"/>
      <c r="M107" s="209" t="s">
        <v>20</v>
      </c>
      <c r="N107" s="210" t="s">
        <v>46</v>
      </c>
      <c r="O107" s="86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3" t="s">
        <v>136</v>
      </c>
      <c r="AT107" s="213" t="s">
        <v>132</v>
      </c>
      <c r="AU107" s="213" t="s">
        <v>137</v>
      </c>
      <c r="AY107" s="19" t="s">
        <v>129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9" t="s">
        <v>137</v>
      </c>
      <c r="BK107" s="214">
        <f>ROUND(I107*H107,2)</f>
        <v>0</v>
      </c>
      <c r="BL107" s="19" t="s">
        <v>136</v>
      </c>
      <c r="BM107" s="213" t="s">
        <v>138</v>
      </c>
    </row>
    <row r="108" s="2" customFormat="1" ht="33" customHeight="1">
      <c r="A108" s="40"/>
      <c r="B108" s="41"/>
      <c r="C108" s="202" t="s">
        <v>137</v>
      </c>
      <c r="D108" s="202" t="s">
        <v>132</v>
      </c>
      <c r="E108" s="203" t="s">
        <v>139</v>
      </c>
      <c r="F108" s="204" t="s">
        <v>140</v>
      </c>
      <c r="G108" s="205" t="s">
        <v>135</v>
      </c>
      <c r="H108" s="206">
        <v>1</v>
      </c>
      <c r="I108" s="207"/>
      <c r="J108" s="208">
        <f>ROUND(I108*H108,2)</f>
        <v>0</v>
      </c>
      <c r="K108" s="204" t="s">
        <v>20</v>
      </c>
      <c r="L108" s="46"/>
      <c r="M108" s="209" t="s">
        <v>20</v>
      </c>
      <c r="N108" s="210" t="s">
        <v>46</v>
      </c>
      <c r="O108" s="86"/>
      <c r="P108" s="211">
        <f>O108*H108</f>
        <v>0</v>
      </c>
      <c r="Q108" s="211">
        <v>0</v>
      </c>
      <c r="R108" s="211">
        <f>Q108*H108</f>
        <v>0</v>
      </c>
      <c r="S108" s="211">
        <v>0</v>
      </c>
      <c r="T108" s="212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3" t="s">
        <v>136</v>
      </c>
      <c r="AT108" s="213" t="s">
        <v>132</v>
      </c>
      <c r="AU108" s="213" t="s">
        <v>137</v>
      </c>
      <c r="AY108" s="19" t="s">
        <v>129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9" t="s">
        <v>137</v>
      </c>
      <c r="BK108" s="214">
        <f>ROUND(I108*H108,2)</f>
        <v>0</v>
      </c>
      <c r="BL108" s="19" t="s">
        <v>136</v>
      </c>
      <c r="BM108" s="213" t="s">
        <v>141</v>
      </c>
    </row>
    <row r="109" s="2" customFormat="1" ht="37.8" customHeight="1">
      <c r="A109" s="40"/>
      <c r="B109" s="41"/>
      <c r="C109" s="202" t="s">
        <v>142</v>
      </c>
      <c r="D109" s="202" t="s">
        <v>132</v>
      </c>
      <c r="E109" s="203" t="s">
        <v>143</v>
      </c>
      <c r="F109" s="204" t="s">
        <v>144</v>
      </c>
      <c r="G109" s="205" t="s">
        <v>145</v>
      </c>
      <c r="H109" s="206">
        <v>8.2720000000000002</v>
      </c>
      <c r="I109" s="207"/>
      <c r="J109" s="208">
        <f>ROUND(I109*H109,2)</f>
        <v>0</v>
      </c>
      <c r="K109" s="204" t="s">
        <v>146</v>
      </c>
      <c r="L109" s="46"/>
      <c r="M109" s="209" t="s">
        <v>20</v>
      </c>
      <c r="N109" s="210" t="s">
        <v>46</v>
      </c>
      <c r="O109" s="86"/>
      <c r="P109" s="211">
        <f>O109*H109</f>
        <v>0</v>
      </c>
      <c r="Q109" s="211">
        <v>0</v>
      </c>
      <c r="R109" s="211">
        <f>Q109*H109</f>
        <v>0</v>
      </c>
      <c r="S109" s="211">
        <v>0.03175</v>
      </c>
      <c r="T109" s="212">
        <f>S109*H109</f>
        <v>0.26263600000000004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3" t="s">
        <v>136</v>
      </c>
      <c r="AT109" s="213" t="s">
        <v>132</v>
      </c>
      <c r="AU109" s="213" t="s">
        <v>137</v>
      </c>
      <c r="AY109" s="19" t="s">
        <v>129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9" t="s">
        <v>137</v>
      </c>
      <c r="BK109" s="214">
        <f>ROUND(I109*H109,2)</f>
        <v>0</v>
      </c>
      <c r="BL109" s="19" t="s">
        <v>136</v>
      </c>
      <c r="BM109" s="213" t="s">
        <v>147</v>
      </c>
    </row>
    <row r="110" s="2" customFormat="1">
      <c r="A110" s="40"/>
      <c r="B110" s="41"/>
      <c r="C110" s="42"/>
      <c r="D110" s="215" t="s">
        <v>148</v>
      </c>
      <c r="E110" s="42"/>
      <c r="F110" s="216" t="s">
        <v>149</v>
      </c>
      <c r="G110" s="42"/>
      <c r="H110" s="42"/>
      <c r="I110" s="217"/>
      <c r="J110" s="42"/>
      <c r="K110" s="42"/>
      <c r="L110" s="46"/>
      <c r="M110" s="218"/>
      <c r="N110" s="219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148</v>
      </c>
      <c r="AU110" s="19" t="s">
        <v>137</v>
      </c>
    </row>
    <row r="111" s="13" customFormat="1">
      <c r="A111" s="13"/>
      <c r="B111" s="220"/>
      <c r="C111" s="221"/>
      <c r="D111" s="222" t="s">
        <v>150</v>
      </c>
      <c r="E111" s="223" t="s">
        <v>20</v>
      </c>
      <c r="F111" s="224" t="s">
        <v>151</v>
      </c>
      <c r="G111" s="221"/>
      <c r="H111" s="225">
        <v>8.2720000000000002</v>
      </c>
      <c r="I111" s="226"/>
      <c r="J111" s="221"/>
      <c r="K111" s="221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150</v>
      </c>
      <c r="AU111" s="231" t="s">
        <v>137</v>
      </c>
      <c r="AV111" s="13" t="s">
        <v>137</v>
      </c>
      <c r="AW111" s="13" t="s">
        <v>36</v>
      </c>
      <c r="AX111" s="13" t="s">
        <v>22</v>
      </c>
      <c r="AY111" s="231" t="s">
        <v>129</v>
      </c>
    </row>
    <row r="112" s="2" customFormat="1" ht="44.25" customHeight="1">
      <c r="A112" s="40"/>
      <c r="B112" s="41"/>
      <c r="C112" s="202" t="s">
        <v>136</v>
      </c>
      <c r="D112" s="202" t="s">
        <v>132</v>
      </c>
      <c r="E112" s="203" t="s">
        <v>152</v>
      </c>
      <c r="F112" s="204" t="s">
        <v>153</v>
      </c>
      <c r="G112" s="205" t="s">
        <v>154</v>
      </c>
      <c r="H112" s="206">
        <v>0.26300000000000001</v>
      </c>
      <c r="I112" s="207"/>
      <c r="J112" s="208">
        <f>ROUND(I112*H112,2)</f>
        <v>0</v>
      </c>
      <c r="K112" s="204" t="s">
        <v>146</v>
      </c>
      <c r="L112" s="46"/>
      <c r="M112" s="209" t="s">
        <v>20</v>
      </c>
      <c r="N112" s="210" t="s">
        <v>46</v>
      </c>
      <c r="O112" s="86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3" t="s">
        <v>136</v>
      </c>
      <c r="AT112" s="213" t="s">
        <v>132</v>
      </c>
      <c r="AU112" s="213" t="s">
        <v>137</v>
      </c>
      <c r="AY112" s="19" t="s">
        <v>129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9" t="s">
        <v>137</v>
      </c>
      <c r="BK112" s="214">
        <f>ROUND(I112*H112,2)</f>
        <v>0</v>
      </c>
      <c r="BL112" s="19" t="s">
        <v>136</v>
      </c>
      <c r="BM112" s="213" t="s">
        <v>155</v>
      </c>
    </row>
    <row r="113" s="2" customFormat="1">
      <c r="A113" s="40"/>
      <c r="B113" s="41"/>
      <c r="C113" s="42"/>
      <c r="D113" s="215" t="s">
        <v>148</v>
      </c>
      <c r="E113" s="42"/>
      <c r="F113" s="216" t="s">
        <v>156</v>
      </c>
      <c r="G113" s="42"/>
      <c r="H113" s="42"/>
      <c r="I113" s="217"/>
      <c r="J113" s="42"/>
      <c r="K113" s="42"/>
      <c r="L113" s="46"/>
      <c r="M113" s="218"/>
      <c r="N113" s="219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148</v>
      </c>
      <c r="AU113" s="19" t="s">
        <v>137</v>
      </c>
    </row>
    <row r="114" s="2" customFormat="1" ht="24.15" customHeight="1">
      <c r="A114" s="40"/>
      <c r="B114" s="41"/>
      <c r="C114" s="202" t="s">
        <v>157</v>
      </c>
      <c r="D114" s="202" t="s">
        <v>132</v>
      </c>
      <c r="E114" s="203" t="s">
        <v>158</v>
      </c>
      <c r="F114" s="204" t="s">
        <v>159</v>
      </c>
      <c r="G114" s="205" t="s">
        <v>154</v>
      </c>
      <c r="H114" s="206">
        <v>0.26300000000000001</v>
      </c>
      <c r="I114" s="207"/>
      <c r="J114" s="208">
        <f>ROUND(I114*H114,2)</f>
        <v>0</v>
      </c>
      <c r="K114" s="204" t="s">
        <v>20</v>
      </c>
      <c r="L114" s="46"/>
      <c r="M114" s="209" t="s">
        <v>20</v>
      </c>
      <c r="N114" s="210" t="s">
        <v>46</v>
      </c>
      <c r="O114" s="86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3" t="s">
        <v>136</v>
      </c>
      <c r="AT114" s="213" t="s">
        <v>132</v>
      </c>
      <c r="AU114" s="213" t="s">
        <v>137</v>
      </c>
      <c r="AY114" s="19" t="s">
        <v>129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9" t="s">
        <v>137</v>
      </c>
      <c r="BK114" s="214">
        <f>ROUND(I114*H114,2)</f>
        <v>0</v>
      </c>
      <c r="BL114" s="19" t="s">
        <v>136</v>
      </c>
      <c r="BM114" s="213" t="s">
        <v>160</v>
      </c>
    </row>
    <row r="115" s="2" customFormat="1" ht="49.05" customHeight="1">
      <c r="A115" s="40"/>
      <c r="B115" s="41"/>
      <c r="C115" s="202" t="s">
        <v>161</v>
      </c>
      <c r="D115" s="202" t="s">
        <v>132</v>
      </c>
      <c r="E115" s="203" t="s">
        <v>162</v>
      </c>
      <c r="F115" s="204" t="s">
        <v>163</v>
      </c>
      <c r="G115" s="205" t="s">
        <v>154</v>
      </c>
      <c r="H115" s="206">
        <v>0.26300000000000001</v>
      </c>
      <c r="I115" s="207"/>
      <c r="J115" s="208">
        <f>ROUND(I115*H115,2)</f>
        <v>0</v>
      </c>
      <c r="K115" s="204" t="s">
        <v>146</v>
      </c>
      <c r="L115" s="46"/>
      <c r="M115" s="209" t="s">
        <v>20</v>
      </c>
      <c r="N115" s="210" t="s">
        <v>46</v>
      </c>
      <c r="O115" s="86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3" t="s">
        <v>136</v>
      </c>
      <c r="AT115" s="213" t="s">
        <v>132</v>
      </c>
      <c r="AU115" s="213" t="s">
        <v>137</v>
      </c>
      <c r="AY115" s="19" t="s">
        <v>129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19" t="s">
        <v>137</v>
      </c>
      <c r="BK115" s="214">
        <f>ROUND(I115*H115,2)</f>
        <v>0</v>
      </c>
      <c r="BL115" s="19" t="s">
        <v>136</v>
      </c>
      <c r="BM115" s="213" t="s">
        <v>164</v>
      </c>
    </row>
    <row r="116" s="2" customFormat="1">
      <c r="A116" s="40"/>
      <c r="B116" s="41"/>
      <c r="C116" s="42"/>
      <c r="D116" s="215" t="s">
        <v>148</v>
      </c>
      <c r="E116" s="42"/>
      <c r="F116" s="216" t="s">
        <v>165</v>
      </c>
      <c r="G116" s="42"/>
      <c r="H116" s="42"/>
      <c r="I116" s="217"/>
      <c r="J116" s="42"/>
      <c r="K116" s="42"/>
      <c r="L116" s="46"/>
      <c r="M116" s="218"/>
      <c r="N116" s="219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148</v>
      </c>
      <c r="AU116" s="19" t="s">
        <v>137</v>
      </c>
    </row>
    <row r="117" s="2" customFormat="1" ht="24.15" customHeight="1">
      <c r="A117" s="40"/>
      <c r="B117" s="41"/>
      <c r="C117" s="202" t="s">
        <v>166</v>
      </c>
      <c r="D117" s="202" t="s">
        <v>132</v>
      </c>
      <c r="E117" s="203" t="s">
        <v>167</v>
      </c>
      <c r="F117" s="204" t="s">
        <v>168</v>
      </c>
      <c r="G117" s="205" t="s">
        <v>135</v>
      </c>
      <c r="H117" s="206">
        <v>1</v>
      </c>
      <c r="I117" s="207"/>
      <c r="J117" s="208">
        <f>ROUND(I117*H117,2)</f>
        <v>0</v>
      </c>
      <c r="K117" s="204" t="s">
        <v>20</v>
      </c>
      <c r="L117" s="46"/>
      <c r="M117" s="209" t="s">
        <v>20</v>
      </c>
      <c r="N117" s="210" t="s">
        <v>46</v>
      </c>
      <c r="O117" s="86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3" t="s">
        <v>136</v>
      </c>
      <c r="AT117" s="213" t="s">
        <v>132</v>
      </c>
      <c r="AU117" s="213" t="s">
        <v>137</v>
      </c>
      <c r="AY117" s="19" t="s">
        <v>129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9" t="s">
        <v>137</v>
      </c>
      <c r="BK117" s="214">
        <f>ROUND(I117*H117,2)</f>
        <v>0</v>
      </c>
      <c r="BL117" s="19" t="s">
        <v>136</v>
      </c>
      <c r="BM117" s="213" t="s">
        <v>169</v>
      </c>
    </row>
    <row r="118" s="2" customFormat="1" ht="37.8" customHeight="1">
      <c r="A118" s="40"/>
      <c r="B118" s="41"/>
      <c r="C118" s="202" t="s">
        <v>170</v>
      </c>
      <c r="D118" s="202" t="s">
        <v>132</v>
      </c>
      <c r="E118" s="203" t="s">
        <v>171</v>
      </c>
      <c r="F118" s="204" t="s">
        <v>172</v>
      </c>
      <c r="G118" s="205" t="s">
        <v>145</v>
      </c>
      <c r="H118" s="206">
        <v>10.25</v>
      </c>
      <c r="I118" s="207"/>
      <c r="J118" s="208">
        <f>ROUND(I118*H118,2)</f>
        <v>0</v>
      </c>
      <c r="K118" s="204" t="s">
        <v>146</v>
      </c>
      <c r="L118" s="46"/>
      <c r="M118" s="209" t="s">
        <v>20</v>
      </c>
      <c r="N118" s="210" t="s">
        <v>46</v>
      </c>
      <c r="O118" s="86"/>
      <c r="P118" s="211">
        <f>O118*H118</f>
        <v>0</v>
      </c>
      <c r="Q118" s="211">
        <v>0.00012999999999999999</v>
      </c>
      <c r="R118" s="211">
        <f>Q118*H118</f>
        <v>0.0013324999999999999</v>
      </c>
      <c r="S118" s="211">
        <v>0</v>
      </c>
      <c r="T118" s="212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3" t="s">
        <v>136</v>
      </c>
      <c r="AT118" s="213" t="s">
        <v>132</v>
      </c>
      <c r="AU118" s="213" t="s">
        <v>137</v>
      </c>
      <c r="AY118" s="19" t="s">
        <v>129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9" t="s">
        <v>137</v>
      </c>
      <c r="BK118" s="214">
        <f>ROUND(I118*H118,2)</f>
        <v>0</v>
      </c>
      <c r="BL118" s="19" t="s">
        <v>136</v>
      </c>
      <c r="BM118" s="213" t="s">
        <v>173</v>
      </c>
    </row>
    <row r="119" s="2" customFormat="1">
      <c r="A119" s="40"/>
      <c r="B119" s="41"/>
      <c r="C119" s="42"/>
      <c r="D119" s="215" t="s">
        <v>148</v>
      </c>
      <c r="E119" s="42"/>
      <c r="F119" s="216" t="s">
        <v>174</v>
      </c>
      <c r="G119" s="42"/>
      <c r="H119" s="42"/>
      <c r="I119" s="217"/>
      <c r="J119" s="42"/>
      <c r="K119" s="42"/>
      <c r="L119" s="46"/>
      <c r="M119" s="218"/>
      <c r="N119" s="219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148</v>
      </c>
      <c r="AU119" s="19" t="s">
        <v>137</v>
      </c>
    </row>
    <row r="120" s="13" customFormat="1">
      <c r="A120" s="13"/>
      <c r="B120" s="220"/>
      <c r="C120" s="221"/>
      <c r="D120" s="222" t="s">
        <v>150</v>
      </c>
      <c r="E120" s="223" t="s">
        <v>20</v>
      </c>
      <c r="F120" s="224" t="s">
        <v>175</v>
      </c>
      <c r="G120" s="221"/>
      <c r="H120" s="225">
        <v>10.25</v>
      </c>
      <c r="I120" s="226"/>
      <c r="J120" s="221"/>
      <c r="K120" s="221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150</v>
      </c>
      <c r="AU120" s="231" t="s">
        <v>137</v>
      </c>
      <c r="AV120" s="13" t="s">
        <v>137</v>
      </c>
      <c r="AW120" s="13" t="s">
        <v>36</v>
      </c>
      <c r="AX120" s="13" t="s">
        <v>22</v>
      </c>
      <c r="AY120" s="231" t="s">
        <v>129</v>
      </c>
    </row>
    <row r="121" s="2" customFormat="1" ht="24.15" customHeight="1">
      <c r="A121" s="40"/>
      <c r="B121" s="41"/>
      <c r="C121" s="202" t="s">
        <v>176</v>
      </c>
      <c r="D121" s="202" t="s">
        <v>132</v>
      </c>
      <c r="E121" s="203" t="s">
        <v>177</v>
      </c>
      <c r="F121" s="204" t="s">
        <v>178</v>
      </c>
      <c r="G121" s="205" t="s">
        <v>179</v>
      </c>
      <c r="H121" s="206">
        <v>19.475000000000001</v>
      </c>
      <c r="I121" s="207"/>
      <c r="J121" s="208">
        <f>ROUND(I121*H121,2)</f>
        <v>0</v>
      </c>
      <c r="K121" s="204" t="s">
        <v>20</v>
      </c>
      <c r="L121" s="46"/>
      <c r="M121" s="209" t="s">
        <v>20</v>
      </c>
      <c r="N121" s="210" t="s">
        <v>46</v>
      </c>
      <c r="O121" s="86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3" t="s">
        <v>136</v>
      </c>
      <c r="AT121" s="213" t="s">
        <v>132</v>
      </c>
      <c r="AU121" s="213" t="s">
        <v>137</v>
      </c>
      <c r="AY121" s="19" t="s">
        <v>129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9" t="s">
        <v>137</v>
      </c>
      <c r="BK121" s="214">
        <f>ROUND(I121*H121,2)</f>
        <v>0</v>
      </c>
      <c r="BL121" s="19" t="s">
        <v>136</v>
      </c>
      <c r="BM121" s="213" t="s">
        <v>180</v>
      </c>
    </row>
    <row r="122" s="13" customFormat="1">
      <c r="A122" s="13"/>
      <c r="B122" s="220"/>
      <c r="C122" s="221"/>
      <c r="D122" s="222" t="s">
        <v>150</v>
      </c>
      <c r="E122" s="223" t="s">
        <v>20</v>
      </c>
      <c r="F122" s="224" t="s">
        <v>181</v>
      </c>
      <c r="G122" s="221"/>
      <c r="H122" s="225">
        <v>19.475000000000001</v>
      </c>
      <c r="I122" s="226"/>
      <c r="J122" s="221"/>
      <c r="K122" s="221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150</v>
      </c>
      <c r="AU122" s="231" t="s">
        <v>137</v>
      </c>
      <c r="AV122" s="13" t="s">
        <v>137</v>
      </c>
      <c r="AW122" s="13" t="s">
        <v>36</v>
      </c>
      <c r="AX122" s="13" t="s">
        <v>22</v>
      </c>
      <c r="AY122" s="231" t="s">
        <v>129</v>
      </c>
    </row>
    <row r="123" s="2" customFormat="1" ht="76.35" customHeight="1">
      <c r="A123" s="40"/>
      <c r="B123" s="41"/>
      <c r="C123" s="202" t="s">
        <v>27</v>
      </c>
      <c r="D123" s="202" t="s">
        <v>132</v>
      </c>
      <c r="E123" s="203" t="s">
        <v>182</v>
      </c>
      <c r="F123" s="204" t="s">
        <v>183</v>
      </c>
      <c r="G123" s="205" t="s">
        <v>184</v>
      </c>
      <c r="H123" s="232"/>
      <c r="I123" s="207"/>
      <c r="J123" s="208">
        <f>ROUND(I123*H123,2)</f>
        <v>0</v>
      </c>
      <c r="K123" s="204" t="s">
        <v>146</v>
      </c>
      <c r="L123" s="46"/>
      <c r="M123" s="209" t="s">
        <v>20</v>
      </c>
      <c r="N123" s="210" t="s">
        <v>46</v>
      </c>
      <c r="O123" s="86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3" t="s">
        <v>136</v>
      </c>
      <c r="AT123" s="213" t="s">
        <v>132</v>
      </c>
      <c r="AU123" s="213" t="s">
        <v>137</v>
      </c>
      <c r="AY123" s="19" t="s">
        <v>129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9" t="s">
        <v>137</v>
      </c>
      <c r="BK123" s="214">
        <f>ROUND(I123*H123,2)</f>
        <v>0</v>
      </c>
      <c r="BL123" s="19" t="s">
        <v>136</v>
      </c>
      <c r="BM123" s="213" t="s">
        <v>185</v>
      </c>
    </row>
    <row r="124" s="2" customFormat="1">
      <c r="A124" s="40"/>
      <c r="B124" s="41"/>
      <c r="C124" s="42"/>
      <c r="D124" s="215" t="s">
        <v>148</v>
      </c>
      <c r="E124" s="42"/>
      <c r="F124" s="216" t="s">
        <v>186</v>
      </c>
      <c r="G124" s="42"/>
      <c r="H124" s="42"/>
      <c r="I124" s="217"/>
      <c r="J124" s="42"/>
      <c r="K124" s="42"/>
      <c r="L124" s="46"/>
      <c r="M124" s="218"/>
      <c r="N124" s="219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148</v>
      </c>
      <c r="AU124" s="19" t="s">
        <v>137</v>
      </c>
    </row>
    <row r="125" s="12" customFormat="1" ht="22.8" customHeight="1">
      <c r="A125" s="12"/>
      <c r="B125" s="186"/>
      <c r="C125" s="187"/>
      <c r="D125" s="188" t="s">
        <v>73</v>
      </c>
      <c r="E125" s="200" t="s">
        <v>187</v>
      </c>
      <c r="F125" s="200" t="s">
        <v>188</v>
      </c>
      <c r="G125" s="187"/>
      <c r="H125" s="187"/>
      <c r="I125" s="190"/>
      <c r="J125" s="201">
        <f>BK125</f>
        <v>0</v>
      </c>
      <c r="K125" s="187"/>
      <c r="L125" s="192"/>
      <c r="M125" s="193"/>
      <c r="N125" s="194"/>
      <c r="O125" s="194"/>
      <c r="P125" s="195">
        <f>SUM(P126:P152)</f>
        <v>0</v>
      </c>
      <c r="Q125" s="194"/>
      <c r="R125" s="195">
        <f>SUM(R126:R152)</f>
        <v>1.0345</v>
      </c>
      <c r="S125" s="194"/>
      <c r="T125" s="196">
        <f>SUM(T126:T152)</f>
        <v>0.74399999999999999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97" t="s">
        <v>22</v>
      </c>
      <c r="AT125" s="198" t="s">
        <v>73</v>
      </c>
      <c r="AU125" s="198" t="s">
        <v>22</v>
      </c>
      <c r="AY125" s="197" t="s">
        <v>129</v>
      </c>
      <c r="BK125" s="199">
        <f>SUM(BK126:BK152)</f>
        <v>0</v>
      </c>
    </row>
    <row r="126" s="2" customFormat="1" ht="33" customHeight="1">
      <c r="A126" s="40"/>
      <c r="B126" s="41"/>
      <c r="C126" s="202" t="s">
        <v>189</v>
      </c>
      <c r="D126" s="202" t="s">
        <v>132</v>
      </c>
      <c r="E126" s="203" t="s">
        <v>190</v>
      </c>
      <c r="F126" s="204" t="s">
        <v>191</v>
      </c>
      <c r="G126" s="205" t="s">
        <v>145</v>
      </c>
      <c r="H126" s="206">
        <v>2</v>
      </c>
      <c r="I126" s="207"/>
      <c r="J126" s="208">
        <f>ROUND(I126*H126,2)</f>
        <v>0</v>
      </c>
      <c r="K126" s="204" t="s">
        <v>146</v>
      </c>
      <c r="L126" s="46"/>
      <c r="M126" s="209" t="s">
        <v>20</v>
      </c>
      <c r="N126" s="210" t="s">
        <v>46</v>
      </c>
      <c r="O126" s="86"/>
      <c r="P126" s="211">
        <f>O126*H126</f>
        <v>0</v>
      </c>
      <c r="Q126" s="211">
        <v>0</v>
      </c>
      <c r="R126" s="211">
        <f>Q126*H126</f>
        <v>0</v>
      </c>
      <c r="S126" s="211">
        <v>0.050000000000000003</v>
      </c>
      <c r="T126" s="212">
        <f>S126*H126</f>
        <v>0.10000000000000001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3" t="s">
        <v>136</v>
      </c>
      <c r="AT126" s="213" t="s">
        <v>132</v>
      </c>
      <c r="AU126" s="213" t="s">
        <v>137</v>
      </c>
      <c r="AY126" s="19" t="s">
        <v>129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9" t="s">
        <v>137</v>
      </c>
      <c r="BK126" s="214">
        <f>ROUND(I126*H126,2)</f>
        <v>0</v>
      </c>
      <c r="BL126" s="19" t="s">
        <v>136</v>
      </c>
      <c r="BM126" s="213" t="s">
        <v>192</v>
      </c>
    </row>
    <row r="127" s="2" customFormat="1">
      <c r="A127" s="40"/>
      <c r="B127" s="41"/>
      <c r="C127" s="42"/>
      <c r="D127" s="215" t="s">
        <v>148</v>
      </c>
      <c r="E127" s="42"/>
      <c r="F127" s="216" t="s">
        <v>193</v>
      </c>
      <c r="G127" s="42"/>
      <c r="H127" s="42"/>
      <c r="I127" s="217"/>
      <c r="J127" s="42"/>
      <c r="K127" s="42"/>
      <c r="L127" s="46"/>
      <c r="M127" s="218"/>
      <c r="N127" s="219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148</v>
      </c>
      <c r="AU127" s="19" t="s">
        <v>137</v>
      </c>
    </row>
    <row r="128" s="2" customFormat="1" ht="44.25" customHeight="1">
      <c r="A128" s="40"/>
      <c r="B128" s="41"/>
      <c r="C128" s="202" t="s">
        <v>8</v>
      </c>
      <c r="D128" s="202" t="s">
        <v>132</v>
      </c>
      <c r="E128" s="203" t="s">
        <v>194</v>
      </c>
      <c r="F128" s="204" t="s">
        <v>195</v>
      </c>
      <c r="G128" s="205" t="s">
        <v>145</v>
      </c>
      <c r="H128" s="206">
        <v>14</v>
      </c>
      <c r="I128" s="207"/>
      <c r="J128" s="208">
        <f>ROUND(I128*H128,2)</f>
        <v>0</v>
      </c>
      <c r="K128" s="204" t="s">
        <v>146</v>
      </c>
      <c r="L128" s="46"/>
      <c r="M128" s="209" t="s">
        <v>20</v>
      </c>
      <c r="N128" s="210" t="s">
        <v>46</v>
      </c>
      <c r="O128" s="86"/>
      <c r="P128" s="211">
        <f>O128*H128</f>
        <v>0</v>
      </c>
      <c r="Q128" s="211">
        <v>0</v>
      </c>
      <c r="R128" s="211">
        <f>Q128*H128</f>
        <v>0</v>
      </c>
      <c r="S128" s="211">
        <v>0.045999999999999999</v>
      </c>
      <c r="T128" s="212">
        <f>S128*H128</f>
        <v>0.64400000000000002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3" t="s">
        <v>136</v>
      </c>
      <c r="AT128" s="213" t="s">
        <v>132</v>
      </c>
      <c r="AU128" s="213" t="s">
        <v>137</v>
      </c>
      <c r="AY128" s="19" t="s">
        <v>129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9" t="s">
        <v>137</v>
      </c>
      <c r="BK128" s="214">
        <f>ROUND(I128*H128,2)</f>
        <v>0</v>
      </c>
      <c r="BL128" s="19" t="s">
        <v>136</v>
      </c>
      <c r="BM128" s="213" t="s">
        <v>196</v>
      </c>
    </row>
    <row r="129" s="2" customFormat="1">
      <c r="A129" s="40"/>
      <c r="B129" s="41"/>
      <c r="C129" s="42"/>
      <c r="D129" s="215" t="s">
        <v>148</v>
      </c>
      <c r="E129" s="42"/>
      <c r="F129" s="216" t="s">
        <v>197</v>
      </c>
      <c r="G129" s="42"/>
      <c r="H129" s="42"/>
      <c r="I129" s="217"/>
      <c r="J129" s="42"/>
      <c r="K129" s="42"/>
      <c r="L129" s="46"/>
      <c r="M129" s="218"/>
      <c r="N129" s="219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148</v>
      </c>
      <c r="AU129" s="19" t="s">
        <v>137</v>
      </c>
    </row>
    <row r="130" s="2" customFormat="1" ht="44.25" customHeight="1">
      <c r="A130" s="40"/>
      <c r="B130" s="41"/>
      <c r="C130" s="202" t="s">
        <v>198</v>
      </c>
      <c r="D130" s="202" t="s">
        <v>132</v>
      </c>
      <c r="E130" s="203" t="s">
        <v>152</v>
      </c>
      <c r="F130" s="204" t="s">
        <v>153</v>
      </c>
      <c r="G130" s="205" t="s">
        <v>154</v>
      </c>
      <c r="H130" s="206">
        <v>0.74399999999999999</v>
      </c>
      <c r="I130" s="207"/>
      <c r="J130" s="208">
        <f>ROUND(I130*H130,2)</f>
        <v>0</v>
      </c>
      <c r="K130" s="204" t="s">
        <v>146</v>
      </c>
      <c r="L130" s="46"/>
      <c r="M130" s="209" t="s">
        <v>20</v>
      </c>
      <c r="N130" s="210" t="s">
        <v>46</v>
      </c>
      <c r="O130" s="86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3" t="s">
        <v>136</v>
      </c>
      <c r="AT130" s="213" t="s">
        <v>132</v>
      </c>
      <c r="AU130" s="213" t="s">
        <v>137</v>
      </c>
      <c r="AY130" s="19" t="s">
        <v>129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9" t="s">
        <v>137</v>
      </c>
      <c r="BK130" s="214">
        <f>ROUND(I130*H130,2)</f>
        <v>0</v>
      </c>
      <c r="BL130" s="19" t="s">
        <v>136</v>
      </c>
      <c r="BM130" s="213" t="s">
        <v>199</v>
      </c>
    </row>
    <row r="131" s="2" customFormat="1">
      <c r="A131" s="40"/>
      <c r="B131" s="41"/>
      <c r="C131" s="42"/>
      <c r="D131" s="215" t="s">
        <v>148</v>
      </c>
      <c r="E131" s="42"/>
      <c r="F131" s="216" t="s">
        <v>156</v>
      </c>
      <c r="G131" s="42"/>
      <c r="H131" s="42"/>
      <c r="I131" s="217"/>
      <c r="J131" s="42"/>
      <c r="K131" s="42"/>
      <c r="L131" s="46"/>
      <c r="M131" s="218"/>
      <c r="N131" s="219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148</v>
      </c>
      <c r="AU131" s="19" t="s">
        <v>137</v>
      </c>
    </row>
    <row r="132" s="2" customFormat="1" ht="24.15" customHeight="1">
      <c r="A132" s="40"/>
      <c r="B132" s="41"/>
      <c r="C132" s="202" t="s">
        <v>200</v>
      </c>
      <c r="D132" s="202" t="s">
        <v>132</v>
      </c>
      <c r="E132" s="203" t="s">
        <v>158</v>
      </c>
      <c r="F132" s="204" t="s">
        <v>159</v>
      </c>
      <c r="G132" s="205" t="s">
        <v>154</v>
      </c>
      <c r="H132" s="206">
        <v>0.74399999999999999</v>
      </c>
      <c r="I132" s="207"/>
      <c r="J132" s="208">
        <f>ROUND(I132*H132,2)</f>
        <v>0</v>
      </c>
      <c r="K132" s="204" t="s">
        <v>20</v>
      </c>
      <c r="L132" s="46"/>
      <c r="M132" s="209" t="s">
        <v>20</v>
      </c>
      <c r="N132" s="210" t="s">
        <v>46</v>
      </c>
      <c r="O132" s="86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3" t="s">
        <v>136</v>
      </c>
      <c r="AT132" s="213" t="s">
        <v>132</v>
      </c>
      <c r="AU132" s="213" t="s">
        <v>137</v>
      </c>
      <c r="AY132" s="19" t="s">
        <v>129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9" t="s">
        <v>137</v>
      </c>
      <c r="BK132" s="214">
        <f>ROUND(I132*H132,2)</f>
        <v>0</v>
      </c>
      <c r="BL132" s="19" t="s">
        <v>136</v>
      </c>
      <c r="BM132" s="213" t="s">
        <v>201</v>
      </c>
    </row>
    <row r="133" s="2" customFormat="1" ht="49.05" customHeight="1">
      <c r="A133" s="40"/>
      <c r="B133" s="41"/>
      <c r="C133" s="202" t="s">
        <v>202</v>
      </c>
      <c r="D133" s="202" t="s">
        <v>132</v>
      </c>
      <c r="E133" s="203" t="s">
        <v>162</v>
      </c>
      <c r="F133" s="204" t="s">
        <v>163</v>
      </c>
      <c r="G133" s="205" t="s">
        <v>154</v>
      </c>
      <c r="H133" s="206">
        <v>0.74399999999999999</v>
      </c>
      <c r="I133" s="207"/>
      <c r="J133" s="208">
        <f>ROUND(I133*H133,2)</f>
        <v>0</v>
      </c>
      <c r="K133" s="204" t="s">
        <v>146</v>
      </c>
      <c r="L133" s="46"/>
      <c r="M133" s="209" t="s">
        <v>20</v>
      </c>
      <c r="N133" s="210" t="s">
        <v>46</v>
      </c>
      <c r="O133" s="86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3" t="s">
        <v>136</v>
      </c>
      <c r="AT133" s="213" t="s">
        <v>132</v>
      </c>
      <c r="AU133" s="213" t="s">
        <v>137</v>
      </c>
      <c r="AY133" s="19" t="s">
        <v>129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9" t="s">
        <v>137</v>
      </c>
      <c r="BK133" s="214">
        <f>ROUND(I133*H133,2)</f>
        <v>0</v>
      </c>
      <c r="BL133" s="19" t="s">
        <v>136</v>
      </c>
      <c r="BM133" s="213" t="s">
        <v>203</v>
      </c>
    </row>
    <row r="134" s="2" customFormat="1">
      <c r="A134" s="40"/>
      <c r="B134" s="41"/>
      <c r="C134" s="42"/>
      <c r="D134" s="215" t="s">
        <v>148</v>
      </c>
      <c r="E134" s="42"/>
      <c r="F134" s="216" t="s">
        <v>165</v>
      </c>
      <c r="G134" s="42"/>
      <c r="H134" s="42"/>
      <c r="I134" s="217"/>
      <c r="J134" s="42"/>
      <c r="K134" s="42"/>
      <c r="L134" s="46"/>
      <c r="M134" s="218"/>
      <c r="N134" s="219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148</v>
      </c>
      <c r="AU134" s="19" t="s">
        <v>137</v>
      </c>
    </row>
    <row r="135" s="2" customFormat="1" ht="33" customHeight="1">
      <c r="A135" s="40"/>
      <c r="B135" s="41"/>
      <c r="C135" s="202" t="s">
        <v>204</v>
      </c>
      <c r="D135" s="202" t="s">
        <v>132</v>
      </c>
      <c r="E135" s="203" t="s">
        <v>205</v>
      </c>
      <c r="F135" s="204" t="s">
        <v>206</v>
      </c>
      <c r="G135" s="205" t="s">
        <v>207</v>
      </c>
      <c r="H135" s="206">
        <v>1</v>
      </c>
      <c r="I135" s="207"/>
      <c r="J135" s="208">
        <f>ROUND(I135*H135,2)</f>
        <v>0</v>
      </c>
      <c r="K135" s="204" t="s">
        <v>146</v>
      </c>
      <c r="L135" s="46"/>
      <c r="M135" s="209" t="s">
        <v>20</v>
      </c>
      <c r="N135" s="210" t="s">
        <v>46</v>
      </c>
      <c r="O135" s="86"/>
      <c r="P135" s="211">
        <f>O135*H135</f>
        <v>0</v>
      </c>
      <c r="Q135" s="211">
        <v>0.1575</v>
      </c>
      <c r="R135" s="211">
        <f>Q135*H135</f>
        <v>0.1575</v>
      </c>
      <c r="S135" s="211">
        <v>0</v>
      </c>
      <c r="T135" s="212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3" t="s">
        <v>136</v>
      </c>
      <c r="AT135" s="213" t="s">
        <v>132</v>
      </c>
      <c r="AU135" s="213" t="s">
        <v>137</v>
      </c>
      <c r="AY135" s="19" t="s">
        <v>129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9" t="s">
        <v>137</v>
      </c>
      <c r="BK135" s="214">
        <f>ROUND(I135*H135,2)</f>
        <v>0</v>
      </c>
      <c r="BL135" s="19" t="s">
        <v>136</v>
      </c>
      <c r="BM135" s="213" t="s">
        <v>208</v>
      </c>
    </row>
    <row r="136" s="2" customFormat="1">
      <c r="A136" s="40"/>
      <c r="B136" s="41"/>
      <c r="C136" s="42"/>
      <c r="D136" s="215" t="s">
        <v>148</v>
      </c>
      <c r="E136" s="42"/>
      <c r="F136" s="216" t="s">
        <v>209</v>
      </c>
      <c r="G136" s="42"/>
      <c r="H136" s="42"/>
      <c r="I136" s="217"/>
      <c r="J136" s="42"/>
      <c r="K136" s="42"/>
      <c r="L136" s="46"/>
      <c r="M136" s="218"/>
      <c r="N136" s="219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148</v>
      </c>
      <c r="AU136" s="19" t="s">
        <v>137</v>
      </c>
    </row>
    <row r="137" s="13" customFormat="1">
      <c r="A137" s="13"/>
      <c r="B137" s="220"/>
      <c r="C137" s="221"/>
      <c r="D137" s="222" t="s">
        <v>150</v>
      </c>
      <c r="E137" s="223" t="s">
        <v>20</v>
      </c>
      <c r="F137" s="224" t="s">
        <v>210</v>
      </c>
      <c r="G137" s="221"/>
      <c r="H137" s="225">
        <v>1</v>
      </c>
      <c r="I137" s="226"/>
      <c r="J137" s="221"/>
      <c r="K137" s="221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150</v>
      </c>
      <c r="AU137" s="231" t="s">
        <v>137</v>
      </c>
      <c r="AV137" s="13" t="s">
        <v>137</v>
      </c>
      <c r="AW137" s="13" t="s">
        <v>36</v>
      </c>
      <c r="AX137" s="13" t="s">
        <v>22</v>
      </c>
      <c r="AY137" s="231" t="s">
        <v>129</v>
      </c>
    </row>
    <row r="138" s="2" customFormat="1" ht="37.8" customHeight="1">
      <c r="A138" s="40"/>
      <c r="B138" s="41"/>
      <c r="C138" s="202" t="s">
        <v>211</v>
      </c>
      <c r="D138" s="202" t="s">
        <v>132</v>
      </c>
      <c r="E138" s="203" t="s">
        <v>212</v>
      </c>
      <c r="F138" s="204" t="s">
        <v>213</v>
      </c>
      <c r="G138" s="205" t="s">
        <v>207</v>
      </c>
      <c r="H138" s="206">
        <v>2</v>
      </c>
      <c r="I138" s="207"/>
      <c r="J138" s="208">
        <f>ROUND(I138*H138,2)</f>
        <v>0</v>
      </c>
      <c r="K138" s="204" t="s">
        <v>146</v>
      </c>
      <c r="L138" s="46"/>
      <c r="M138" s="209" t="s">
        <v>20</v>
      </c>
      <c r="N138" s="210" t="s">
        <v>46</v>
      </c>
      <c r="O138" s="86"/>
      <c r="P138" s="211">
        <f>O138*H138</f>
        <v>0</v>
      </c>
      <c r="Q138" s="211">
        <v>0.041500000000000002</v>
      </c>
      <c r="R138" s="211">
        <f>Q138*H138</f>
        <v>0.083000000000000004</v>
      </c>
      <c r="S138" s="211">
        <v>0</v>
      </c>
      <c r="T138" s="212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3" t="s">
        <v>136</v>
      </c>
      <c r="AT138" s="213" t="s">
        <v>132</v>
      </c>
      <c r="AU138" s="213" t="s">
        <v>137</v>
      </c>
      <c r="AY138" s="19" t="s">
        <v>129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9" t="s">
        <v>137</v>
      </c>
      <c r="BK138" s="214">
        <f>ROUND(I138*H138,2)</f>
        <v>0</v>
      </c>
      <c r="BL138" s="19" t="s">
        <v>136</v>
      </c>
      <c r="BM138" s="213" t="s">
        <v>214</v>
      </c>
    </row>
    <row r="139" s="2" customFormat="1">
      <c r="A139" s="40"/>
      <c r="B139" s="41"/>
      <c r="C139" s="42"/>
      <c r="D139" s="215" t="s">
        <v>148</v>
      </c>
      <c r="E139" s="42"/>
      <c r="F139" s="216" t="s">
        <v>215</v>
      </c>
      <c r="G139" s="42"/>
      <c r="H139" s="42"/>
      <c r="I139" s="217"/>
      <c r="J139" s="42"/>
      <c r="K139" s="42"/>
      <c r="L139" s="46"/>
      <c r="M139" s="218"/>
      <c r="N139" s="219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148</v>
      </c>
      <c r="AU139" s="19" t="s">
        <v>137</v>
      </c>
    </row>
    <row r="140" s="13" customFormat="1">
      <c r="A140" s="13"/>
      <c r="B140" s="220"/>
      <c r="C140" s="221"/>
      <c r="D140" s="222" t="s">
        <v>150</v>
      </c>
      <c r="E140" s="223" t="s">
        <v>20</v>
      </c>
      <c r="F140" s="224" t="s">
        <v>216</v>
      </c>
      <c r="G140" s="221"/>
      <c r="H140" s="225">
        <v>2</v>
      </c>
      <c r="I140" s="226"/>
      <c r="J140" s="221"/>
      <c r="K140" s="221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150</v>
      </c>
      <c r="AU140" s="231" t="s">
        <v>137</v>
      </c>
      <c r="AV140" s="13" t="s">
        <v>137</v>
      </c>
      <c r="AW140" s="13" t="s">
        <v>36</v>
      </c>
      <c r="AX140" s="13" t="s">
        <v>22</v>
      </c>
      <c r="AY140" s="231" t="s">
        <v>129</v>
      </c>
    </row>
    <row r="141" s="2" customFormat="1" ht="33" customHeight="1">
      <c r="A141" s="40"/>
      <c r="B141" s="41"/>
      <c r="C141" s="202" t="s">
        <v>217</v>
      </c>
      <c r="D141" s="202" t="s">
        <v>132</v>
      </c>
      <c r="E141" s="203" t="s">
        <v>218</v>
      </c>
      <c r="F141" s="204" t="s">
        <v>219</v>
      </c>
      <c r="G141" s="205" t="s">
        <v>207</v>
      </c>
      <c r="H141" s="206">
        <v>5</v>
      </c>
      <c r="I141" s="207"/>
      <c r="J141" s="208">
        <f>ROUND(I141*H141,2)</f>
        <v>0</v>
      </c>
      <c r="K141" s="204" t="s">
        <v>146</v>
      </c>
      <c r="L141" s="46"/>
      <c r="M141" s="209" t="s">
        <v>20</v>
      </c>
      <c r="N141" s="210" t="s">
        <v>46</v>
      </c>
      <c r="O141" s="86"/>
      <c r="P141" s="211">
        <f>O141*H141</f>
        <v>0</v>
      </c>
      <c r="Q141" s="211">
        <v>0.1575</v>
      </c>
      <c r="R141" s="211">
        <f>Q141*H141</f>
        <v>0.78749999999999998</v>
      </c>
      <c r="S141" s="211">
        <v>0</v>
      </c>
      <c r="T141" s="212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3" t="s">
        <v>136</v>
      </c>
      <c r="AT141" s="213" t="s">
        <v>132</v>
      </c>
      <c r="AU141" s="213" t="s">
        <v>137</v>
      </c>
      <c r="AY141" s="19" t="s">
        <v>129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9" t="s">
        <v>137</v>
      </c>
      <c r="BK141" s="214">
        <f>ROUND(I141*H141,2)</f>
        <v>0</v>
      </c>
      <c r="BL141" s="19" t="s">
        <v>136</v>
      </c>
      <c r="BM141" s="213" t="s">
        <v>220</v>
      </c>
    </row>
    <row r="142" s="2" customFormat="1">
      <c r="A142" s="40"/>
      <c r="B142" s="41"/>
      <c r="C142" s="42"/>
      <c r="D142" s="215" t="s">
        <v>148</v>
      </c>
      <c r="E142" s="42"/>
      <c r="F142" s="216" t="s">
        <v>221</v>
      </c>
      <c r="G142" s="42"/>
      <c r="H142" s="42"/>
      <c r="I142" s="217"/>
      <c r="J142" s="42"/>
      <c r="K142" s="42"/>
      <c r="L142" s="46"/>
      <c r="M142" s="218"/>
      <c r="N142" s="219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148</v>
      </c>
      <c r="AU142" s="19" t="s">
        <v>137</v>
      </c>
    </row>
    <row r="143" s="13" customFormat="1">
      <c r="A143" s="13"/>
      <c r="B143" s="220"/>
      <c r="C143" s="221"/>
      <c r="D143" s="222" t="s">
        <v>150</v>
      </c>
      <c r="E143" s="223" t="s">
        <v>20</v>
      </c>
      <c r="F143" s="224" t="s">
        <v>222</v>
      </c>
      <c r="G143" s="221"/>
      <c r="H143" s="225">
        <v>5</v>
      </c>
      <c r="I143" s="226"/>
      <c r="J143" s="221"/>
      <c r="K143" s="221"/>
      <c r="L143" s="227"/>
      <c r="M143" s="228"/>
      <c r="N143" s="229"/>
      <c r="O143" s="229"/>
      <c r="P143" s="229"/>
      <c r="Q143" s="229"/>
      <c r="R143" s="229"/>
      <c r="S143" s="229"/>
      <c r="T143" s="23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1" t="s">
        <v>150</v>
      </c>
      <c r="AU143" s="231" t="s">
        <v>137</v>
      </c>
      <c r="AV143" s="13" t="s">
        <v>137</v>
      </c>
      <c r="AW143" s="13" t="s">
        <v>36</v>
      </c>
      <c r="AX143" s="13" t="s">
        <v>22</v>
      </c>
      <c r="AY143" s="231" t="s">
        <v>129</v>
      </c>
    </row>
    <row r="144" s="2" customFormat="1" ht="37.8" customHeight="1">
      <c r="A144" s="40"/>
      <c r="B144" s="41"/>
      <c r="C144" s="202" t="s">
        <v>223</v>
      </c>
      <c r="D144" s="202" t="s">
        <v>132</v>
      </c>
      <c r="E144" s="203" t="s">
        <v>171</v>
      </c>
      <c r="F144" s="204" t="s">
        <v>172</v>
      </c>
      <c r="G144" s="205" t="s">
        <v>145</v>
      </c>
      <c r="H144" s="206">
        <v>50</v>
      </c>
      <c r="I144" s="207"/>
      <c r="J144" s="208">
        <f>ROUND(I144*H144,2)</f>
        <v>0</v>
      </c>
      <c r="K144" s="204" t="s">
        <v>146</v>
      </c>
      <c r="L144" s="46"/>
      <c r="M144" s="209" t="s">
        <v>20</v>
      </c>
      <c r="N144" s="210" t="s">
        <v>46</v>
      </c>
      <c r="O144" s="86"/>
      <c r="P144" s="211">
        <f>O144*H144</f>
        <v>0</v>
      </c>
      <c r="Q144" s="211">
        <v>0.00012999999999999999</v>
      </c>
      <c r="R144" s="211">
        <f>Q144*H144</f>
        <v>0.0064999999999999997</v>
      </c>
      <c r="S144" s="211">
        <v>0</v>
      </c>
      <c r="T144" s="21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3" t="s">
        <v>136</v>
      </c>
      <c r="AT144" s="213" t="s">
        <v>132</v>
      </c>
      <c r="AU144" s="213" t="s">
        <v>137</v>
      </c>
      <c r="AY144" s="19" t="s">
        <v>129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9" t="s">
        <v>137</v>
      </c>
      <c r="BK144" s="214">
        <f>ROUND(I144*H144,2)</f>
        <v>0</v>
      </c>
      <c r="BL144" s="19" t="s">
        <v>136</v>
      </c>
      <c r="BM144" s="213" t="s">
        <v>224</v>
      </c>
    </row>
    <row r="145" s="2" customFormat="1">
      <c r="A145" s="40"/>
      <c r="B145" s="41"/>
      <c r="C145" s="42"/>
      <c r="D145" s="215" t="s">
        <v>148</v>
      </c>
      <c r="E145" s="42"/>
      <c r="F145" s="216" t="s">
        <v>174</v>
      </c>
      <c r="G145" s="42"/>
      <c r="H145" s="42"/>
      <c r="I145" s="217"/>
      <c r="J145" s="42"/>
      <c r="K145" s="42"/>
      <c r="L145" s="46"/>
      <c r="M145" s="218"/>
      <c r="N145" s="219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148</v>
      </c>
      <c r="AU145" s="19" t="s">
        <v>137</v>
      </c>
    </row>
    <row r="146" s="13" customFormat="1">
      <c r="A146" s="13"/>
      <c r="B146" s="220"/>
      <c r="C146" s="221"/>
      <c r="D146" s="222" t="s">
        <v>150</v>
      </c>
      <c r="E146" s="223" t="s">
        <v>20</v>
      </c>
      <c r="F146" s="224" t="s">
        <v>225</v>
      </c>
      <c r="G146" s="221"/>
      <c r="H146" s="225">
        <v>30</v>
      </c>
      <c r="I146" s="226"/>
      <c r="J146" s="221"/>
      <c r="K146" s="221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150</v>
      </c>
      <c r="AU146" s="231" t="s">
        <v>137</v>
      </c>
      <c r="AV146" s="13" t="s">
        <v>137</v>
      </c>
      <c r="AW146" s="13" t="s">
        <v>36</v>
      </c>
      <c r="AX146" s="13" t="s">
        <v>74</v>
      </c>
      <c r="AY146" s="231" t="s">
        <v>129</v>
      </c>
    </row>
    <row r="147" s="13" customFormat="1">
      <c r="A147" s="13"/>
      <c r="B147" s="220"/>
      <c r="C147" s="221"/>
      <c r="D147" s="222" t="s">
        <v>150</v>
      </c>
      <c r="E147" s="223" t="s">
        <v>20</v>
      </c>
      <c r="F147" s="224" t="s">
        <v>226</v>
      </c>
      <c r="G147" s="221"/>
      <c r="H147" s="225">
        <v>20</v>
      </c>
      <c r="I147" s="226"/>
      <c r="J147" s="221"/>
      <c r="K147" s="221"/>
      <c r="L147" s="227"/>
      <c r="M147" s="228"/>
      <c r="N147" s="229"/>
      <c r="O147" s="229"/>
      <c r="P147" s="229"/>
      <c r="Q147" s="229"/>
      <c r="R147" s="229"/>
      <c r="S147" s="229"/>
      <c r="T147" s="23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1" t="s">
        <v>150</v>
      </c>
      <c r="AU147" s="231" t="s">
        <v>137</v>
      </c>
      <c r="AV147" s="13" t="s">
        <v>137</v>
      </c>
      <c r="AW147" s="13" t="s">
        <v>36</v>
      </c>
      <c r="AX147" s="13" t="s">
        <v>74</v>
      </c>
      <c r="AY147" s="231" t="s">
        <v>129</v>
      </c>
    </row>
    <row r="148" s="14" customFormat="1">
      <c r="A148" s="14"/>
      <c r="B148" s="233"/>
      <c r="C148" s="234"/>
      <c r="D148" s="222" t="s">
        <v>150</v>
      </c>
      <c r="E148" s="235" t="s">
        <v>20</v>
      </c>
      <c r="F148" s="236" t="s">
        <v>227</v>
      </c>
      <c r="G148" s="234"/>
      <c r="H148" s="237">
        <v>50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3" t="s">
        <v>150</v>
      </c>
      <c r="AU148" s="243" t="s">
        <v>137</v>
      </c>
      <c r="AV148" s="14" t="s">
        <v>136</v>
      </c>
      <c r="AW148" s="14" t="s">
        <v>36</v>
      </c>
      <c r="AX148" s="14" t="s">
        <v>22</v>
      </c>
      <c r="AY148" s="243" t="s">
        <v>129</v>
      </c>
    </row>
    <row r="149" s="2" customFormat="1" ht="24.15" customHeight="1">
      <c r="A149" s="40"/>
      <c r="B149" s="41"/>
      <c r="C149" s="202" t="s">
        <v>228</v>
      </c>
      <c r="D149" s="202" t="s">
        <v>132</v>
      </c>
      <c r="E149" s="203" t="s">
        <v>177</v>
      </c>
      <c r="F149" s="204" t="s">
        <v>178</v>
      </c>
      <c r="G149" s="205" t="s">
        <v>179</v>
      </c>
      <c r="H149" s="206">
        <v>95</v>
      </c>
      <c r="I149" s="207"/>
      <c r="J149" s="208">
        <f>ROUND(I149*H149,2)</f>
        <v>0</v>
      </c>
      <c r="K149" s="204" t="s">
        <v>20</v>
      </c>
      <c r="L149" s="46"/>
      <c r="M149" s="209" t="s">
        <v>20</v>
      </c>
      <c r="N149" s="210" t="s">
        <v>46</v>
      </c>
      <c r="O149" s="86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3" t="s">
        <v>136</v>
      </c>
      <c r="AT149" s="213" t="s">
        <v>132</v>
      </c>
      <c r="AU149" s="213" t="s">
        <v>137</v>
      </c>
      <c r="AY149" s="19" t="s">
        <v>129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9" t="s">
        <v>137</v>
      </c>
      <c r="BK149" s="214">
        <f>ROUND(I149*H149,2)</f>
        <v>0</v>
      </c>
      <c r="BL149" s="19" t="s">
        <v>136</v>
      </c>
      <c r="BM149" s="213" t="s">
        <v>229</v>
      </c>
    </row>
    <row r="150" s="13" customFormat="1">
      <c r="A150" s="13"/>
      <c r="B150" s="220"/>
      <c r="C150" s="221"/>
      <c r="D150" s="222" t="s">
        <v>150</v>
      </c>
      <c r="E150" s="223" t="s">
        <v>20</v>
      </c>
      <c r="F150" s="224" t="s">
        <v>230</v>
      </c>
      <c r="G150" s="221"/>
      <c r="H150" s="225">
        <v>95</v>
      </c>
      <c r="I150" s="226"/>
      <c r="J150" s="221"/>
      <c r="K150" s="221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150</v>
      </c>
      <c r="AU150" s="231" t="s">
        <v>137</v>
      </c>
      <c r="AV150" s="13" t="s">
        <v>137</v>
      </c>
      <c r="AW150" s="13" t="s">
        <v>36</v>
      </c>
      <c r="AX150" s="13" t="s">
        <v>22</v>
      </c>
      <c r="AY150" s="231" t="s">
        <v>129</v>
      </c>
    </row>
    <row r="151" s="2" customFormat="1" ht="66.75" customHeight="1">
      <c r="A151" s="40"/>
      <c r="B151" s="41"/>
      <c r="C151" s="202" t="s">
        <v>7</v>
      </c>
      <c r="D151" s="202" t="s">
        <v>132</v>
      </c>
      <c r="E151" s="203" t="s">
        <v>231</v>
      </c>
      <c r="F151" s="204" t="s">
        <v>232</v>
      </c>
      <c r="G151" s="205" t="s">
        <v>154</v>
      </c>
      <c r="H151" s="206">
        <v>1.0349999999999999</v>
      </c>
      <c r="I151" s="207"/>
      <c r="J151" s="208">
        <f>ROUND(I151*H151,2)</f>
        <v>0</v>
      </c>
      <c r="K151" s="204" t="s">
        <v>146</v>
      </c>
      <c r="L151" s="46"/>
      <c r="M151" s="209" t="s">
        <v>20</v>
      </c>
      <c r="N151" s="210" t="s">
        <v>46</v>
      </c>
      <c r="O151" s="86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3" t="s">
        <v>136</v>
      </c>
      <c r="AT151" s="213" t="s">
        <v>132</v>
      </c>
      <c r="AU151" s="213" t="s">
        <v>137</v>
      </c>
      <c r="AY151" s="19" t="s">
        <v>129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9" t="s">
        <v>137</v>
      </c>
      <c r="BK151" s="214">
        <f>ROUND(I151*H151,2)</f>
        <v>0</v>
      </c>
      <c r="BL151" s="19" t="s">
        <v>136</v>
      </c>
      <c r="BM151" s="213" t="s">
        <v>233</v>
      </c>
    </row>
    <row r="152" s="2" customFormat="1">
      <c r="A152" s="40"/>
      <c r="B152" s="41"/>
      <c r="C152" s="42"/>
      <c r="D152" s="215" t="s">
        <v>148</v>
      </c>
      <c r="E152" s="42"/>
      <c r="F152" s="216" t="s">
        <v>234</v>
      </c>
      <c r="G152" s="42"/>
      <c r="H152" s="42"/>
      <c r="I152" s="217"/>
      <c r="J152" s="42"/>
      <c r="K152" s="42"/>
      <c r="L152" s="46"/>
      <c r="M152" s="218"/>
      <c r="N152" s="219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148</v>
      </c>
      <c r="AU152" s="19" t="s">
        <v>137</v>
      </c>
    </row>
    <row r="153" s="12" customFormat="1" ht="22.8" customHeight="1">
      <c r="A153" s="12"/>
      <c r="B153" s="186"/>
      <c r="C153" s="187"/>
      <c r="D153" s="188" t="s">
        <v>73</v>
      </c>
      <c r="E153" s="200" t="s">
        <v>235</v>
      </c>
      <c r="F153" s="200" t="s">
        <v>236</v>
      </c>
      <c r="G153" s="187"/>
      <c r="H153" s="187"/>
      <c r="I153" s="190"/>
      <c r="J153" s="201">
        <f>BK153</f>
        <v>0</v>
      </c>
      <c r="K153" s="187"/>
      <c r="L153" s="192"/>
      <c r="M153" s="193"/>
      <c r="N153" s="194"/>
      <c r="O153" s="194"/>
      <c r="P153" s="195">
        <f>SUM(P154:P190)</f>
        <v>0</v>
      </c>
      <c r="Q153" s="194"/>
      <c r="R153" s="195">
        <f>SUM(R154:R190)</f>
        <v>0.28774654</v>
      </c>
      <c r="S153" s="194"/>
      <c r="T153" s="196">
        <f>SUM(T154:T190)</f>
        <v>0.0089549999999999994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7" t="s">
        <v>22</v>
      </c>
      <c r="AT153" s="198" t="s">
        <v>73</v>
      </c>
      <c r="AU153" s="198" t="s">
        <v>22</v>
      </c>
      <c r="AY153" s="197" t="s">
        <v>129</v>
      </c>
      <c r="BK153" s="199">
        <f>SUM(BK154:BK190)</f>
        <v>0</v>
      </c>
    </row>
    <row r="154" s="2" customFormat="1" ht="24.15" customHeight="1">
      <c r="A154" s="40"/>
      <c r="B154" s="41"/>
      <c r="C154" s="202" t="s">
        <v>237</v>
      </c>
      <c r="D154" s="202" t="s">
        <v>132</v>
      </c>
      <c r="E154" s="203" t="s">
        <v>238</v>
      </c>
      <c r="F154" s="204" t="s">
        <v>239</v>
      </c>
      <c r="G154" s="205" t="s">
        <v>145</v>
      </c>
      <c r="H154" s="206">
        <v>512.875</v>
      </c>
      <c r="I154" s="207"/>
      <c r="J154" s="208">
        <f>ROUND(I154*H154,2)</f>
        <v>0</v>
      </c>
      <c r="K154" s="204" t="s">
        <v>146</v>
      </c>
      <c r="L154" s="46"/>
      <c r="M154" s="209" t="s">
        <v>20</v>
      </c>
      <c r="N154" s="210" t="s">
        <v>46</v>
      </c>
      <c r="O154" s="86"/>
      <c r="P154" s="211">
        <f>O154*H154</f>
        <v>0</v>
      </c>
      <c r="Q154" s="211">
        <v>0</v>
      </c>
      <c r="R154" s="211">
        <f>Q154*H154</f>
        <v>0</v>
      </c>
      <c r="S154" s="211">
        <v>0</v>
      </c>
      <c r="T154" s="212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3" t="s">
        <v>136</v>
      </c>
      <c r="AT154" s="213" t="s">
        <v>132</v>
      </c>
      <c r="AU154" s="213" t="s">
        <v>137</v>
      </c>
      <c r="AY154" s="19" t="s">
        <v>129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9" t="s">
        <v>137</v>
      </c>
      <c r="BK154" s="214">
        <f>ROUND(I154*H154,2)</f>
        <v>0</v>
      </c>
      <c r="BL154" s="19" t="s">
        <v>136</v>
      </c>
      <c r="BM154" s="213" t="s">
        <v>240</v>
      </c>
    </row>
    <row r="155" s="2" customFormat="1">
      <c r="A155" s="40"/>
      <c r="B155" s="41"/>
      <c r="C155" s="42"/>
      <c r="D155" s="215" t="s">
        <v>148</v>
      </c>
      <c r="E155" s="42"/>
      <c r="F155" s="216" t="s">
        <v>241</v>
      </c>
      <c r="G155" s="42"/>
      <c r="H155" s="42"/>
      <c r="I155" s="217"/>
      <c r="J155" s="42"/>
      <c r="K155" s="42"/>
      <c r="L155" s="46"/>
      <c r="M155" s="218"/>
      <c r="N155" s="219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148</v>
      </c>
      <c r="AU155" s="19" t="s">
        <v>137</v>
      </c>
    </row>
    <row r="156" s="2" customFormat="1" ht="21.75" customHeight="1">
      <c r="A156" s="40"/>
      <c r="B156" s="41"/>
      <c r="C156" s="202" t="s">
        <v>242</v>
      </c>
      <c r="D156" s="202" t="s">
        <v>132</v>
      </c>
      <c r="E156" s="203" t="s">
        <v>243</v>
      </c>
      <c r="F156" s="204" t="s">
        <v>244</v>
      </c>
      <c r="G156" s="205" t="s">
        <v>145</v>
      </c>
      <c r="H156" s="206">
        <v>512.875</v>
      </c>
      <c r="I156" s="207"/>
      <c r="J156" s="208">
        <f>ROUND(I156*H156,2)</f>
        <v>0</v>
      </c>
      <c r="K156" s="204" t="s">
        <v>146</v>
      </c>
      <c r="L156" s="46"/>
      <c r="M156" s="209" t="s">
        <v>20</v>
      </c>
      <c r="N156" s="210" t="s">
        <v>46</v>
      </c>
      <c r="O156" s="86"/>
      <c r="P156" s="211">
        <f>O156*H156</f>
        <v>0</v>
      </c>
      <c r="Q156" s="211">
        <v>3.0000000000000001E-05</v>
      </c>
      <c r="R156" s="211">
        <f>Q156*H156</f>
        <v>0.015386250000000001</v>
      </c>
      <c r="S156" s="211">
        <v>0</v>
      </c>
      <c r="T156" s="212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3" t="s">
        <v>136</v>
      </c>
      <c r="AT156" s="213" t="s">
        <v>132</v>
      </c>
      <c r="AU156" s="213" t="s">
        <v>137</v>
      </c>
      <c r="AY156" s="19" t="s">
        <v>129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9" t="s">
        <v>137</v>
      </c>
      <c r="BK156" s="214">
        <f>ROUND(I156*H156,2)</f>
        <v>0</v>
      </c>
      <c r="BL156" s="19" t="s">
        <v>136</v>
      </c>
      <c r="BM156" s="213" t="s">
        <v>245</v>
      </c>
    </row>
    <row r="157" s="2" customFormat="1">
      <c r="A157" s="40"/>
      <c r="B157" s="41"/>
      <c r="C157" s="42"/>
      <c r="D157" s="215" t="s">
        <v>148</v>
      </c>
      <c r="E157" s="42"/>
      <c r="F157" s="216" t="s">
        <v>246</v>
      </c>
      <c r="G157" s="42"/>
      <c r="H157" s="42"/>
      <c r="I157" s="217"/>
      <c r="J157" s="42"/>
      <c r="K157" s="42"/>
      <c r="L157" s="46"/>
      <c r="M157" s="218"/>
      <c r="N157" s="219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148</v>
      </c>
      <c r="AU157" s="19" t="s">
        <v>137</v>
      </c>
    </row>
    <row r="158" s="2" customFormat="1" ht="33" customHeight="1">
      <c r="A158" s="40"/>
      <c r="B158" s="41"/>
      <c r="C158" s="202" t="s">
        <v>247</v>
      </c>
      <c r="D158" s="202" t="s">
        <v>132</v>
      </c>
      <c r="E158" s="203" t="s">
        <v>248</v>
      </c>
      <c r="F158" s="204" t="s">
        <v>249</v>
      </c>
      <c r="G158" s="205" t="s">
        <v>145</v>
      </c>
      <c r="H158" s="206">
        <v>512.875</v>
      </c>
      <c r="I158" s="207"/>
      <c r="J158" s="208">
        <f>ROUND(I158*H158,2)</f>
        <v>0</v>
      </c>
      <c r="K158" s="204" t="s">
        <v>146</v>
      </c>
      <c r="L158" s="46"/>
      <c r="M158" s="209" t="s">
        <v>20</v>
      </c>
      <c r="N158" s="210" t="s">
        <v>46</v>
      </c>
      <c r="O158" s="86"/>
      <c r="P158" s="211">
        <f>O158*H158</f>
        <v>0</v>
      </c>
      <c r="Q158" s="211">
        <v>0.00021000000000000001</v>
      </c>
      <c r="R158" s="211">
        <f>Q158*H158</f>
        <v>0.10770375</v>
      </c>
      <c r="S158" s="211">
        <v>0</v>
      </c>
      <c r="T158" s="212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3" t="s">
        <v>136</v>
      </c>
      <c r="AT158" s="213" t="s">
        <v>132</v>
      </c>
      <c r="AU158" s="213" t="s">
        <v>137</v>
      </c>
      <c r="AY158" s="19" t="s">
        <v>129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9" t="s">
        <v>137</v>
      </c>
      <c r="BK158" s="214">
        <f>ROUND(I158*H158,2)</f>
        <v>0</v>
      </c>
      <c r="BL158" s="19" t="s">
        <v>136</v>
      </c>
      <c r="BM158" s="213" t="s">
        <v>250</v>
      </c>
    </row>
    <row r="159" s="2" customFormat="1">
      <c r="A159" s="40"/>
      <c r="B159" s="41"/>
      <c r="C159" s="42"/>
      <c r="D159" s="215" t="s">
        <v>148</v>
      </c>
      <c r="E159" s="42"/>
      <c r="F159" s="216" t="s">
        <v>251</v>
      </c>
      <c r="G159" s="42"/>
      <c r="H159" s="42"/>
      <c r="I159" s="217"/>
      <c r="J159" s="42"/>
      <c r="K159" s="42"/>
      <c r="L159" s="46"/>
      <c r="M159" s="218"/>
      <c r="N159" s="219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148</v>
      </c>
      <c r="AU159" s="19" t="s">
        <v>137</v>
      </c>
    </row>
    <row r="160" s="2" customFormat="1" ht="37.8" customHeight="1">
      <c r="A160" s="40"/>
      <c r="B160" s="41"/>
      <c r="C160" s="202" t="s">
        <v>252</v>
      </c>
      <c r="D160" s="202" t="s">
        <v>132</v>
      </c>
      <c r="E160" s="203" t="s">
        <v>253</v>
      </c>
      <c r="F160" s="204" t="s">
        <v>254</v>
      </c>
      <c r="G160" s="205" t="s">
        <v>145</v>
      </c>
      <c r="H160" s="206">
        <v>512.875</v>
      </c>
      <c r="I160" s="207"/>
      <c r="J160" s="208">
        <f>ROUND(I160*H160,2)</f>
        <v>0</v>
      </c>
      <c r="K160" s="204" t="s">
        <v>146</v>
      </c>
      <c r="L160" s="46"/>
      <c r="M160" s="209" t="s">
        <v>20</v>
      </c>
      <c r="N160" s="210" t="s">
        <v>46</v>
      </c>
      <c r="O160" s="86"/>
      <c r="P160" s="211">
        <f>O160*H160</f>
        <v>0</v>
      </c>
      <c r="Q160" s="211">
        <v>0.00029</v>
      </c>
      <c r="R160" s="211">
        <f>Q160*H160</f>
        <v>0.14873375</v>
      </c>
      <c r="S160" s="211">
        <v>0</v>
      </c>
      <c r="T160" s="212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3" t="s">
        <v>136</v>
      </c>
      <c r="AT160" s="213" t="s">
        <v>132</v>
      </c>
      <c r="AU160" s="213" t="s">
        <v>137</v>
      </c>
      <c r="AY160" s="19" t="s">
        <v>129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9" t="s">
        <v>137</v>
      </c>
      <c r="BK160" s="214">
        <f>ROUND(I160*H160,2)</f>
        <v>0</v>
      </c>
      <c r="BL160" s="19" t="s">
        <v>136</v>
      </c>
      <c r="BM160" s="213" t="s">
        <v>255</v>
      </c>
    </row>
    <row r="161" s="2" customFormat="1">
      <c r="A161" s="40"/>
      <c r="B161" s="41"/>
      <c r="C161" s="42"/>
      <c r="D161" s="215" t="s">
        <v>148</v>
      </c>
      <c r="E161" s="42"/>
      <c r="F161" s="216" t="s">
        <v>256</v>
      </c>
      <c r="G161" s="42"/>
      <c r="H161" s="42"/>
      <c r="I161" s="217"/>
      <c r="J161" s="42"/>
      <c r="K161" s="42"/>
      <c r="L161" s="46"/>
      <c r="M161" s="218"/>
      <c r="N161" s="219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148</v>
      </c>
      <c r="AU161" s="19" t="s">
        <v>137</v>
      </c>
    </row>
    <row r="162" s="15" customFormat="1">
      <c r="A162" s="15"/>
      <c r="B162" s="244"/>
      <c r="C162" s="245"/>
      <c r="D162" s="222" t="s">
        <v>150</v>
      </c>
      <c r="E162" s="246" t="s">
        <v>20</v>
      </c>
      <c r="F162" s="247" t="s">
        <v>257</v>
      </c>
      <c r="G162" s="245"/>
      <c r="H162" s="246" t="s">
        <v>20</v>
      </c>
      <c r="I162" s="248"/>
      <c r="J162" s="245"/>
      <c r="K162" s="245"/>
      <c r="L162" s="249"/>
      <c r="M162" s="250"/>
      <c r="N162" s="251"/>
      <c r="O162" s="251"/>
      <c r="P162" s="251"/>
      <c r="Q162" s="251"/>
      <c r="R162" s="251"/>
      <c r="S162" s="251"/>
      <c r="T162" s="25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3" t="s">
        <v>150</v>
      </c>
      <c r="AU162" s="253" t="s">
        <v>137</v>
      </c>
      <c r="AV162" s="15" t="s">
        <v>22</v>
      </c>
      <c r="AW162" s="15" t="s">
        <v>36</v>
      </c>
      <c r="AX162" s="15" t="s">
        <v>74</v>
      </c>
      <c r="AY162" s="253" t="s">
        <v>129</v>
      </c>
    </row>
    <row r="163" s="13" customFormat="1">
      <c r="A163" s="13"/>
      <c r="B163" s="220"/>
      <c r="C163" s="221"/>
      <c r="D163" s="222" t="s">
        <v>150</v>
      </c>
      <c r="E163" s="223" t="s">
        <v>20</v>
      </c>
      <c r="F163" s="224" t="s">
        <v>258</v>
      </c>
      <c r="G163" s="221"/>
      <c r="H163" s="225">
        <v>63.886000000000003</v>
      </c>
      <c r="I163" s="226"/>
      <c r="J163" s="221"/>
      <c r="K163" s="221"/>
      <c r="L163" s="227"/>
      <c r="M163" s="228"/>
      <c r="N163" s="229"/>
      <c r="O163" s="229"/>
      <c r="P163" s="229"/>
      <c r="Q163" s="229"/>
      <c r="R163" s="229"/>
      <c r="S163" s="229"/>
      <c r="T163" s="23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1" t="s">
        <v>150</v>
      </c>
      <c r="AU163" s="231" t="s">
        <v>137</v>
      </c>
      <c r="AV163" s="13" t="s">
        <v>137</v>
      </c>
      <c r="AW163" s="13" t="s">
        <v>36</v>
      </c>
      <c r="AX163" s="13" t="s">
        <v>74</v>
      </c>
      <c r="AY163" s="231" t="s">
        <v>129</v>
      </c>
    </row>
    <row r="164" s="13" customFormat="1">
      <c r="A164" s="13"/>
      <c r="B164" s="220"/>
      <c r="C164" s="221"/>
      <c r="D164" s="222" t="s">
        <v>150</v>
      </c>
      <c r="E164" s="223" t="s">
        <v>20</v>
      </c>
      <c r="F164" s="224" t="s">
        <v>259</v>
      </c>
      <c r="G164" s="221"/>
      <c r="H164" s="225">
        <v>67.385999999999996</v>
      </c>
      <c r="I164" s="226"/>
      <c r="J164" s="221"/>
      <c r="K164" s="221"/>
      <c r="L164" s="227"/>
      <c r="M164" s="228"/>
      <c r="N164" s="229"/>
      <c r="O164" s="229"/>
      <c r="P164" s="229"/>
      <c r="Q164" s="229"/>
      <c r="R164" s="229"/>
      <c r="S164" s="229"/>
      <c r="T164" s="23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1" t="s">
        <v>150</v>
      </c>
      <c r="AU164" s="231" t="s">
        <v>137</v>
      </c>
      <c r="AV164" s="13" t="s">
        <v>137</v>
      </c>
      <c r="AW164" s="13" t="s">
        <v>36</v>
      </c>
      <c r="AX164" s="13" t="s">
        <v>74</v>
      </c>
      <c r="AY164" s="231" t="s">
        <v>129</v>
      </c>
    </row>
    <row r="165" s="15" customFormat="1">
      <c r="A165" s="15"/>
      <c r="B165" s="244"/>
      <c r="C165" s="245"/>
      <c r="D165" s="222" t="s">
        <v>150</v>
      </c>
      <c r="E165" s="246" t="s">
        <v>20</v>
      </c>
      <c r="F165" s="247" t="s">
        <v>260</v>
      </c>
      <c r="G165" s="245"/>
      <c r="H165" s="246" t="s">
        <v>20</v>
      </c>
      <c r="I165" s="248"/>
      <c r="J165" s="245"/>
      <c r="K165" s="245"/>
      <c r="L165" s="249"/>
      <c r="M165" s="250"/>
      <c r="N165" s="251"/>
      <c r="O165" s="251"/>
      <c r="P165" s="251"/>
      <c r="Q165" s="251"/>
      <c r="R165" s="251"/>
      <c r="S165" s="251"/>
      <c r="T165" s="25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3" t="s">
        <v>150</v>
      </c>
      <c r="AU165" s="253" t="s">
        <v>137</v>
      </c>
      <c r="AV165" s="15" t="s">
        <v>22</v>
      </c>
      <c r="AW165" s="15" t="s">
        <v>36</v>
      </c>
      <c r="AX165" s="15" t="s">
        <v>74</v>
      </c>
      <c r="AY165" s="253" t="s">
        <v>129</v>
      </c>
    </row>
    <row r="166" s="13" customFormat="1">
      <c r="A166" s="13"/>
      <c r="B166" s="220"/>
      <c r="C166" s="221"/>
      <c r="D166" s="222" t="s">
        <v>150</v>
      </c>
      <c r="E166" s="223" t="s">
        <v>20</v>
      </c>
      <c r="F166" s="224" t="s">
        <v>261</v>
      </c>
      <c r="G166" s="221"/>
      <c r="H166" s="225">
        <v>176.09700000000001</v>
      </c>
      <c r="I166" s="226"/>
      <c r="J166" s="221"/>
      <c r="K166" s="221"/>
      <c r="L166" s="227"/>
      <c r="M166" s="228"/>
      <c r="N166" s="229"/>
      <c r="O166" s="229"/>
      <c r="P166" s="229"/>
      <c r="Q166" s="229"/>
      <c r="R166" s="229"/>
      <c r="S166" s="229"/>
      <c r="T166" s="23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1" t="s">
        <v>150</v>
      </c>
      <c r="AU166" s="231" t="s">
        <v>137</v>
      </c>
      <c r="AV166" s="13" t="s">
        <v>137</v>
      </c>
      <c r="AW166" s="13" t="s">
        <v>36</v>
      </c>
      <c r="AX166" s="13" t="s">
        <v>74</v>
      </c>
      <c r="AY166" s="231" t="s">
        <v>129</v>
      </c>
    </row>
    <row r="167" s="13" customFormat="1">
      <c r="A167" s="13"/>
      <c r="B167" s="220"/>
      <c r="C167" s="221"/>
      <c r="D167" s="222" t="s">
        <v>150</v>
      </c>
      <c r="E167" s="223" t="s">
        <v>20</v>
      </c>
      <c r="F167" s="224" t="s">
        <v>262</v>
      </c>
      <c r="G167" s="221"/>
      <c r="H167" s="225">
        <v>-0.214</v>
      </c>
      <c r="I167" s="226"/>
      <c r="J167" s="221"/>
      <c r="K167" s="221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150</v>
      </c>
      <c r="AU167" s="231" t="s">
        <v>137</v>
      </c>
      <c r="AV167" s="13" t="s">
        <v>137</v>
      </c>
      <c r="AW167" s="13" t="s">
        <v>36</v>
      </c>
      <c r="AX167" s="13" t="s">
        <v>74</v>
      </c>
      <c r="AY167" s="231" t="s">
        <v>129</v>
      </c>
    </row>
    <row r="168" s="13" customFormat="1">
      <c r="A168" s="13"/>
      <c r="B168" s="220"/>
      <c r="C168" s="221"/>
      <c r="D168" s="222" t="s">
        <v>150</v>
      </c>
      <c r="E168" s="223" t="s">
        <v>20</v>
      </c>
      <c r="F168" s="224" t="s">
        <v>263</v>
      </c>
      <c r="G168" s="221"/>
      <c r="H168" s="225">
        <v>6.444</v>
      </c>
      <c r="I168" s="226"/>
      <c r="J168" s="221"/>
      <c r="K168" s="221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150</v>
      </c>
      <c r="AU168" s="231" t="s">
        <v>137</v>
      </c>
      <c r="AV168" s="13" t="s">
        <v>137</v>
      </c>
      <c r="AW168" s="13" t="s">
        <v>36</v>
      </c>
      <c r="AX168" s="13" t="s">
        <v>74</v>
      </c>
      <c r="AY168" s="231" t="s">
        <v>129</v>
      </c>
    </row>
    <row r="169" s="13" customFormat="1">
      <c r="A169" s="13"/>
      <c r="B169" s="220"/>
      <c r="C169" s="221"/>
      <c r="D169" s="222" t="s">
        <v>150</v>
      </c>
      <c r="E169" s="223" t="s">
        <v>20</v>
      </c>
      <c r="F169" s="224" t="s">
        <v>264</v>
      </c>
      <c r="G169" s="221"/>
      <c r="H169" s="225">
        <v>194.19399999999999</v>
      </c>
      <c r="I169" s="226"/>
      <c r="J169" s="221"/>
      <c r="K169" s="221"/>
      <c r="L169" s="227"/>
      <c r="M169" s="228"/>
      <c r="N169" s="229"/>
      <c r="O169" s="229"/>
      <c r="P169" s="229"/>
      <c r="Q169" s="229"/>
      <c r="R169" s="229"/>
      <c r="S169" s="229"/>
      <c r="T169" s="23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1" t="s">
        <v>150</v>
      </c>
      <c r="AU169" s="231" t="s">
        <v>137</v>
      </c>
      <c r="AV169" s="13" t="s">
        <v>137</v>
      </c>
      <c r="AW169" s="13" t="s">
        <v>36</v>
      </c>
      <c r="AX169" s="13" t="s">
        <v>74</v>
      </c>
      <c r="AY169" s="231" t="s">
        <v>129</v>
      </c>
    </row>
    <row r="170" s="13" customFormat="1">
      <c r="A170" s="13"/>
      <c r="B170" s="220"/>
      <c r="C170" s="221"/>
      <c r="D170" s="222" t="s">
        <v>150</v>
      </c>
      <c r="E170" s="223" t="s">
        <v>20</v>
      </c>
      <c r="F170" s="224" t="s">
        <v>265</v>
      </c>
      <c r="G170" s="221"/>
      <c r="H170" s="225">
        <v>5.0819999999999999</v>
      </c>
      <c r="I170" s="226"/>
      <c r="J170" s="221"/>
      <c r="K170" s="221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150</v>
      </c>
      <c r="AU170" s="231" t="s">
        <v>137</v>
      </c>
      <c r="AV170" s="13" t="s">
        <v>137</v>
      </c>
      <c r="AW170" s="13" t="s">
        <v>36</v>
      </c>
      <c r="AX170" s="13" t="s">
        <v>74</v>
      </c>
      <c r="AY170" s="231" t="s">
        <v>129</v>
      </c>
    </row>
    <row r="171" s="14" customFormat="1">
      <c r="A171" s="14"/>
      <c r="B171" s="233"/>
      <c r="C171" s="234"/>
      <c r="D171" s="222" t="s">
        <v>150</v>
      </c>
      <c r="E171" s="235" t="s">
        <v>20</v>
      </c>
      <c r="F171" s="236" t="s">
        <v>227</v>
      </c>
      <c r="G171" s="234"/>
      <c r="H171" s="237">
        <v>512.875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3" t="s">
        <v>150</v>
      </c>
      <c r="AU171" s="243" t="s">
        <v>137</v>
      </c>
      <c r="AV171" s="14" t="s">
        <v>136</v>
      </c>
      <c r="AW171" s="14" t="s">
        <v>36</v>
      </c>
      <c r="AX171" s="14" t="s">
        <v>22</v>
      </c>
      <c r="AY171" s="243" t="s">
        <v>129</v>
      </c>
    </row>
    <row r="172" s="2" customFormat="1" ht="37.8" customHeight="1">
      <c r="A172" s="40"/>
      <c r="B172" s="41"/>
      <c r="C172" s="202" t="s">
        <v>266</v>
      </c>
      <c r="D172" s="202" t="s">
        <v>132</v>
      </c>
      <c r="E172" s="203" t="s">
        <v>171</v>
      </c>
      <c r="F172" s="204" t="s">
        <v>172</v>
      </c>
      <c r="G172" s="205" t="s">
        <v>145</v>
      </c>
      <c r="H172" s="206">
        <v>122.483</v>
      </c>
      <c r="I172" s="207"/>
      <c r="J172" s="208">
        <f>ROUND(I172*H172,2)</f>
        <v>0</v>
      </c>
      <c r="K172" s="204" t="s">
        <v>146</v>
      </c>
      <c r="L172" s="46"/>
      <c r="M172" s="209" t="s">
        <v>20</v>
      </c>
      <c r="N172" s="210" t="s">
        <v>46</v>
      </c>
      <c r="O172" s="86"/>
      <c r="P172" s="211">
        <f>O172*H172</f>
        <v>0</v>
      </c>
      <c r="Q172" s="211">
        <v>0.00012999999999999999</v>
      </c>
      <c r="R172" s="211">
        <f>Q172*H172</f>
        <v>0.015922789999999999</v>
      </c>
      <c r="S172" s="211">
        <v>0</v>
      </c>
      <c r="T172" s="212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3" t="s">
        <v>136</v>
      </c>
      <c r="AT172" s="213" t="s">
        <v>132</v>
      </c>
      <c r="AU172" s="213" t="s">
        <v>137</v>
      </c>
      <c r="AY172" s="19" t="s">
        <v>129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9" t="s">
        <v>137</v>
      </c>
      <c r="BK172" s="214">
        <f>ROUND(I172*H172,2)</f>
        <v>0</v>
      </c>
      <c r="BL172" s="19" t="s">
        <v>136</v>
      </c>
      <c r="BM172" s="213" t="s">
        <v>267</v>
      </c>
    </row>
    <row r="173" s="2" customFormat="1">
      <c r="A173" s="40"/>
      <c r="B173" s="41"/>
      <c r="C173" s="42"/>
      <c r="D173" s="215" t="s">
        <v>148</v>
      </c>
      <c r="E173" s="42"/>
      <c r="F173" s="216" t="s">
        <v>174</v>
      </c>
      <c r="G173" s="42"/>
      <c r="H173" s="42"/>
      <c r="I173" s="217"/>
      <c r="J173" s="42"/>
      <c r="K173" s="42"/>
      <c r="L173" s="46"/>
      <c r="M173" s="218"/>
      <c r="N173" s="219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148</v>
      </c>
      <c r="AU173" s="19" t="s">
        <v>137</v>
      </c>
    </row>
    <row r="174" s="13" customFormat="1">
      <c r="A174" s="13"/>
      <c r="B174" s="220"/>
      <c r="C174" s="221"/>
      <c r="D174" s="222" t="s">
        <v>150</v>
      </c>
      <c r="E174" s="223" t="s">
        <v>20</v>
      </c>
      <c r="F174" s="224" t="s">
        <v>258</v>
      </c>
      <c r="G174" s="221"/>
      <c r="H174" s="225">
        <v>63.886000000000003</v>
      </c>
      <c r="I174" s="226"/>
      <c r="J174" s="221"/>
      <c r="K174" s="221"/>
      <c r="L174" s="227"/>
      <c r="M174" s="228"/>
      <c r="N174" s="229"/>
      <c r="O174" s="229"/>
      <c r="P174" s="229"/>
      <c r="Q174" s="229"/>
      <c r="R174" s="229"/>
      <c r="S174" s="229"/>
      <c r="T174" s="23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1" t="s">
        <v>150</v>
      </c>
      <c r="AU174" s="231" t="s">
        <v>137</v>
      </c>
      <c r="AV174" s="13" t="s">
        <v>137</v>
      </c>
      <c r="AW174" s="13" t="s">
        <v>36</v>
      </c>
      <c r="AX174" s="13" t="s">
        <v>74</v>
      </c>
      <c r="AY174" s="231" t="s">
        <v>129</v>
      </c>
    </row>
    <row r="175" s="13" customFormat="1">
      <c r="A175" s="13"/>
      <c r="B175" s="220"/>
      <c r="C175" s="221"/>
      <c r="D175" s="222" t="s">
        <v>150</v>
      </c>
      <c r="E175" s="223" t="s">
        <v>20</v>
      </c>
      <c r="F175" s="224" t="s">
        <v>268</v>
      </c>
      <c r="G175" s="221"/>
      <c r="H175" s="225">
        <v>58.597000000000001</v>
      </c>
      <c r="I175" s="226"/>
      <c r="J175" s="221"/>
      <c r="K175" s="221"/>
      <c r="L175" s="227"/>
      <c r="M175" s="228"/>
      <c r="N175" s="229"/>
      <c r="O175" s="229"/>
      <c r="P175" s="229"/>
      <c r="Q175" s="229"/>
      <c r="R175" s="229"/>
      <c r="S175" s="229"/>
      <c r="T175" s="23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1" t="s">
        <v>150</v>
      </c>
      <c r="AU175" s="231" t="s">
        <v>137</v>
      </c>
      <c r="AV175" s="13" t="s">
        <v>137</v>
      </c>
      <c r="AW175" s="13" t="s">
        <v>36</v>
      </c>
      <c r="AX175" s="13" t="s">
        <v>74</v>
      </c>
      <c r="AY175" s="231" t="s">
        <v>129</v>
      </c>
    </row>
    <row r="176" s="14" customFormat="1">
      <c r="A176" s="14"/>
      <c r="B176" s="233"/>
      <c r="C176" s="234"/>
      <c r="D176" s="222" t="s">
        <v>150</v>
      </c>
      <c r="E176" s="235" t="s">
        <v>20</v>
      </c>
      <c r="F176" s="236" t="s">
        <v>227</v>
      </c>
      <c r="G176" s="234"/>
      <c r="H176" s="237">
        <v>122.483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3" t="s">
        <v>150</v>
      </c>
      <c r="AU176" s="243" t="s">
        <v>137</v>
      </c>
      <c r="AV176" s="14" t="s">
        <v>136</v>
      </c>
      <c r="AW176" s="14" t="s">
        <v>36</v>
      </c>
      <c r="AX176" s="14" t="s">
        <v>22</v>
      </c>
      <c r="AY176" s="243" t="s">
        <v>129</v>
      </c>
    </row>
    <row r="177" s="2" customFormat="1" ht="24.15" customHeight="1">
      <c r="A177" s="40"/>
      <c r="B177" s="41"/>
      <c r="C177" s="202" t="s">
        <v>269</v>
      </c>
      <c r="D177" s="202" t="s">
        <v>132</v>
      </c>
      <c r="E177" s="203" t="s">
        <v>177</v>
      </c>
      <c r="F177" s="204" t="s">
        <v>178</v>
      </c>
      <c r="G177" s="205" t="s">
        <v>179</v>
      </c>
      <c r="H177" s="206">
        <v>232.71799999999999</v>
      </c>
      <c r="I177" s="207"/>
      <c r="J177" s="208">
        <f>ROUND(I177*H177,2)</f>
        <v>0</v>
      </c>
      <c r="K177" s="204" t="s">
        <v>20</v>
      </c>
      <c r="L177" s="46"/>
      <c r="M177" s="209" t="s">
        <v>20</v>
      </c>
      <c r="N177" s="210" t="s">
        <v>46</v>
      </c>
      <c r="O177" s="86"/>
      <c r="P177" s="211">
        <f>O177*H177</f>
        <v>0</v>
      </c>
      <c r="Q177" s="211">
        <v>0</v>
      </c>
      <c r="R177" s="211">
        <f>Q177*H177</f>
        <v>0</v>
      </c>
      <c r="S177" s="211">
        <v>0</v>
      </c>
      <c r="T177" s="212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3" t="s">
        <v>136</v>
      </c>
      <c r="AT177" s="213" t="s">
        <v>132</v>
      </c>
      <c r="AU177" s="213" t="s">
        <v>137</v>
      </c>
      <c r="AY177" s="19" t="s">
        <v>129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19" t="s">
        <v>137</v>
      </c>
      <c r="BK177" s="214">
        <f>ROUND(I177*H177,2)</f>
        <v>0</v>
      </c>
      <c r="BL177" s="19" t="s">
        <v>136</v>
      </c>
      <c r="BM177" s="213" t="s">
        <v>270</v>
      </c>
    </row>
    <row r="178" s="13" customFormat="1">
      <c r="A178" s="13"/>
      <c r="B178" s="220"/>
      <c r="C178" s="221"/>
      <c r="D178" s="222" t="s">
        <v>150</v>
      </c>
      <c r="E178" s="223" t="s">
        <v>20</v>
      </c>
      <c r="F178" s="224" t="s">
        <v>271</v>
      </c>
      <c r="G178" s="221"/>
      <c r="H178" s="225">
        <v>232.71799999999999</v>
      </c>
      <c r="I178" s="226"/>
      <c r="J178" s="221"/>
      <c r="K178" s="221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150</v>
      </c>
      <c r="AU178" s="231" t="s">
        <v>137</v>
      </c>
      <c r="AV178" s="13" t="s">
        <v>137</v>
      </c>
      <c r="AW178" s="13" t="s">
        <v>36</v>
      </c>
      <c r="AX178" s="13" t="s">
        <v>22</v>
      </c>
      <c r="AY178" s="231" t="s">
        <v>129</v>
      </c>
    </row>
    <row r="179" s="2" customFormat="1" ht="24.15" customHeight="1">
      <c r="A179" s="40"/>
      <c r="B179" s="41"/>
      <c r="C179" s="202" t="s">
        <v>272</v>
      </c>
      <c r="D179" s="202" t="s">
        <v>132</v>
      </c>
      <c r="E179" s="203" t="s">
        <v>273</v>
      </c>
      <c r="F179" s="204" t="s">
        <v>274</v>
      </c>
      <c r="G179" s="205" t="s">
        <v>145</v>
      </c>
      <c r="H179" s="206">
        <v>35.82</v>
      </c>
      <c r="I179" s="207"/>
      <c r="J179" s="208">
        <f>ROUND(I179*H179,2)</f>
        <v>0</v>
      </c>
      <c r="K179" s="204" t="s">
        <v>146</v>
      </c>
      <c r="L179" s="46"/>
      <c r="M179" s="209" t="s">
        <v>20</v>
      </c>
      <c r="N179" s="210" t="s">
        <v>46</v>
      </c>
      <c r="O179" s="86"/>
      <c r="P179" s="211">
        <f>O179*H179</f>
        <v>0</v>
      </c>
      <c r="Q179" s="211">
        <v>0</v>
      </c>
      <c r="R179" s="211">
        <f>Q179*H179</f>
        <v>0</v>
      </c>
      <c r="S179" s="211">
        <v>0.00025000000000000001</v>
      </c>
      <c r="T179" s="212">
        <f>S179*H179</f>
        <v>0.0089549999999999994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3" t="s">
        <v>136</v>
      </c>
      <c r="AT179" s="213" t="s">
        <v>132</v>
      </c>
      <c r="AU179" s="213" t="s">
        <v>137</v>
      </c>
      <c r="AY179" s="19" t="s">
        <v>129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19" t="s">
        <v>137</v>
      </c>
      <c r="BK179" s="214">
        <f>ROUND(I179*H179,2)</f>
        <v>0</v>
      </c>
      <c r="BL179" s="19" t="s">
        <v>136</v>
      </c>
      <c r="BM179" s="213" t="s">
        <v>275</v>
      </c>
    </row>
    <row r="180" s="2" customFormat="1">
      <c r="A180" s="40"/>
      <c r="B180" s="41"/>
      <c r="C180" s="42"/>
      <c r="D180" s="215" t="s">
        <v>148</v>
      </c>
      <c r="E180" s="42"/>
      <c r="F180" s="216" t="s">
        <v>276</v>
      </c>
      <c r="G180" s="42"/>
      <c r="H180" s="42"/>
      <c r="I180" s="217"/>
      <c r="J180" s="42"/>
      <c r="K180" s="42"/>
      <c r="L180" s="46"/>
      <c r="M180" s="218"/>
      <c r="N180" s="219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148</v>
      </c>
      <c r="AU180" s="19" t="s">
        <v>137</v>
      </c>
    </row>
    <row r="181" s="13" customFormat="1">
      <c r="A181" s="13"/>
      <c r="B181" s="220"/>
      <c r="C181" s="221"/>
      <c r="D181" s="222" t="s">
        <v>150</v>
      </c>
      <c r="E181" s="223" t="s">
        <v>20</v>
      </c>
      <c r="F181" s="224" t="s">
        <v>277</v>
      </c>
      <c r="G181" s="221"/>
      <c r="H181" s="225">
        <v>35.82</v>
      </c>
      <c r="I181" s="226"/>
      <c r="J181" s="221"/>
      <c r="K181" s="221"/>
      <c r="L181" s="227"/>
      <c r="M181" s="228"/>
      <c r="N181" s="229"/>
      <c r="O181" s="229"/>
      <c r="P181" s="229"/>
      <c r="Q181" s="229"/>
      <c r="R181" s="229"/>
      <c r="S181" s="229"/>
      <c r="T181" s="23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1" t="s">
        <v>150</v>
      </c>
      <c r="AU181" s="231" t="s">
        <v>137</v>
      </c>
      <c r="AV181" s="13" t="s">
        <v>137</v>
      </c>
      <c r="AW181" s="13" t="s">
        <v>36</v>
      </c>
      <c r="AX181" s="13" t="s">
        <v>22</v>
      </c>
      <c r="AY181" s="231" t="s">
        <v>129</v>
      </c>
    </row>
    <row r="182" s="2" customFormat="1" ht="44.25" customHeight="1">
      <c r="A182" s="40"/>
      <c r="B182" s="41"/>
      <c r="C182" s="202" t="s">
        <v>278</v>
      </c>
      <c r="D182" s="202" t="s">
        <v>132</v>
      </c>
      <c r="E182" s="203" t="s">
        <v>152</v>
      </c>
      <c r="F182" s="204" t="s">
        <v>153</v>
      </c>
      <c r="G182" s="205" t="s">
        <v>154</v>
      </c>
      <c r="H182" s="206">
        <v>0.0089999999999999993</v>
      </c>
      <c r="I182" s="207"/>
      <c r="J182" s="208">
        <f>ROUND(I182*H182,2)</f>
        <v>0</v>
      </c>
      <c r="K182" s="204" t="s">
        <v>146</v>
      </c>
      <c r="L182" s="46"/>
      <c r="M182" s="209" t="s">
        <v>20</v>
      </c>
      <c r="N182" s="210" t="s">
        <v>46</v>
      </c>
      <c r="O182" s="86"/>
      <c r="P182" s="211">
        <f>O182*H182</f>
        <v>0</v>
      </c>
      <c r="Q182" s="211">
        <v>0</v>
      </c>
      <c r="R182" s="211">
        <f>Q182*H182</f>
        <v>0</v>
      </c>
      <c r="S182" s="211">
        <v>0</v>
      </c>
      <c r="T182" s="212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3" t="s">
        <v>136</v>
      </c>
      <c r="AT182" s="213" t="s">
        <v>132</v>
      </c>
      <c r="AU182" s="213" t="s">
        <v>137</v>
      </c>
      <c r="AY182" s="19" t="s">
        <v>129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9" t="s">
        <v>137</v>
      </c>
      <c r="BK182" s="214">
        <f>ROUND(I182*H182,2)</f>
        <v>0</v>
      </c>
      <c r="BL182" s="19" t="s">
        <v>136</v>
      </c>
      <c r="BM182" s="213" t="s">
        <v>279</v>
      </c>
    </row>
    <row r="183" s="2" customFormat="1">
      <c r="A183" s="40"/>
      <c r="B183" s="41"/>
      <c r="C183" s="42"/>
      <c r="D183" s="215" t="s">
        <v>148</v>
      </c>
      <c r="E183" s="42"/>
      <c r="F183" s="216" t="s">
        <v>156</v>
      </c>
      <c r="G183" s="42"/>
      <c r="H183" s="42"/>
      <c r="I183" s="217"/>
      <c r="J183" s="42"/>
      <c r="K183" s="42"/>
      <c r="L183" s="46"/>
      <c r="M183" s="218"/>
      <c r="N183" s="219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148</v>
      </c>
      <c r="AU183" s="19" t="s">
        <v>137</v>
      </c>
    </row>
    <row r="184" s="2" customFormat="1" ht="24.15" customHeight="1">
      <c r="A184" s="40"/>
      <c r="B184" s="41"/>
      <c r="C184" s="202" t="s">
        <v>280</v>
      </c>
      <c r="D184" s="202" t="s">
        <v>132</v>
      </c>
      <c r="E184" s="203" t="s">
        <v>158</v>
      </c>
      <c r="F184" s="204" t="s">
        <v>159</v>
      </c>
      <c r="G184" s="205" t="s">
        <v>154</v>
      </c>
      <c r="H184" s="206">
        <v>0.0089999999999999993</v>
      </c>
      <c r="I184" s="207"/>
      <c r="J184" s="208">
        <f>ROUND(I184*H184,2)</f>
        <v>0</v>
      </c>
      <c r="K184" s="204" t="s">
        <v>20</v>
      </c>
      <c r="L184" s="46"/>
      <c r="M184" s="209" t="s">
        <v>20</v>
      </c>
      <c r="N184" s="210" t="s">
        <v>46</v>
      </c>
      <c r="O184" s="86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3" t="s">
        <v>136</v>
      </c>
      <c r="AT184" s="213" t="s">
        <v>132</v>
      </c>
      <c r="AU184" s="213" t="s">
        <v>137</v>
      </c>
      <c r="AY184" s="19" t="s">
        <v>129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9" t="s">
        <v>137</v>
      </c>
      <c r="BK184" s="214">
        <f>ROUND(I184*H184,2)</f>
        <v>0</v>
      </c>
      <c r="BL184" s="19" t="s">
        <v>136</v>
      </c>
      <c r="BM184" s="213" t="s">
        <v>281</v>
      </c>
    </row>
    <row r="185" s="2" customFormat="1" ht="49.05" customHeight="1">
      <c r="A185" s="40"/>
      <c r="B185" s="41"/>
      <c r="C185" s="202" t="s">
        <v>282</v>
      </c>
      <c r="D185" s="202" t="s">
        <v>132</v>
      </c>
      <c r="E185" s="203" t="s">
        <v>162</v>
      </c>
      <c r="F185" s="204" t="s">
        <v>163</v>
      </c>
      <c r="G185" s="205" t="s">
        <v>154</v>
      </c>
      <c r="H185" s="206">
        <v>0.0089999999999999993</v>
      </c>
      <c r="I185" s="207"/>
      <c r="J185" s="208">
        <f>ROUND(I185*H185,2)</f>
        <v>0</v>
      </c>
      <c r="K185" s="204" t="s">
        <v>146</v>
      </c>
      <c r="L185" s="46"/>
      <c r="M185" s="209" t="s">
        <v>20</v>
      </c>
      <c r="N185" s="210" t="s">
        <v>46</v>
      </c>
      <c r="O185" s="86"/>
      <c r="P185" s="211">
        <f>O185*H185</f>
        <v>0</v>
      </c>
      <c r="Q185" s="211">
        <v>0</v>
      </c>
      <c r="R185" s="211">
        <f>Q185*H185</f>
        <v>0</v>
      </c>
      <c r="S185" s="211">
        <v>0</v>
      </c>
      <c r="T185" s="212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3" t="s">
        <v>136</v>
      </c>
      <c r="AT185" s="213" t="s">
        <v>132</v>
      </c>
      <c r="AU185" s="213" t="s">
        <v>137</v>
      </c>
      <c r="AY185" s="19" t="s">
        <v>129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19" t="s">
        <v>137</v>
      </c>
      <c r="BK185" s="214">
        <f>ROUND(I185*H185,2)</f>
        <v>0</v>
      </c>
      <c r="BL185" s="19" t="s">
        <v>136</v>
      </c>
      <c r="BM185" s="213" t="s">
        <v>283</v>
      </c>
    </row>
    <row r="186" s="2" customFormat="1">
      <c r="A186" s="40"/>
      <c r="B186" s="41"/>
      <c r="C186" s="42"/>
      <c r="D186" s="215" t="s">
        <v>148</v>
      </c>
      <c r="E186" s="42"/>
      <c r="F186" s="216" t="s">
        <v>165</v>
      </c>
      <c r="G186" s="42"/>
      <c r="H186" s="42"/>
      <c r="I186" s="217"/>
      <c r="J186" s="42"/>
      <c r="K186" s="42"/>
      <c r="L186" s="46"/>
      <c r="M186" s="218"/>
      <c r="N186" s="219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148</v>
      </c>
      <c r="AU186" s="19" t="s">
        <v>137</v>
      </c>
    </row>
    <row r="187" s="2" customFormat="1" ht="24.15" customHeight="1">
      <c r="A187" s="40"/>
      <c r="B187" s="41"/>
      <c r="C187" s="202" t="s">
        <v>284</v>
      </c>
      <c r="D187" s="202" t="s">
        <v>132</v>
      </c>
      <c r="E187" s="203" t="s">
        <v>285</v>
      </c>
      <c r="F187" s="204" t="s">
        <v>286</v>
      </c>
      <c r="G187" s="205" t="s">
        <v>145</v>
      </c>
      <c r="H187" s="206">
        <v>35.82</v>
      </c>
      <c r="I187" s="207"/>
      <c r="J187" s="208">
        <f>ROUND(I187*H187,2)</f>
        <v>0</v>
      </c>
      <c r="K187" s="204" t="s">
        <v>20</v>
      </c>
      <c r="L187" s="46"/>
      <c r="M187" s="209" t="s">
        <v>20</v>
      </c>
      <c r="N187" s="210" t="s">
        <v>46</v>
      </c>
      <c r="O187" s="86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3" t="s">
        <v>136</v>
      </c>
      <c r="AT187" s="213" t="s">
        <v>132</v>
      </c>
      <c r="AU187" s="213" t="s">
        <v>137</v>
      </c>
      <c r="AY187" s="19" t="s">
        <v>129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9" t="s">
        <v>137</v>
      </c>
      <c r="BK187" s="214">
        <f>ROUND(I187*H187,2)</f>
        <v>0</v>
      </c>
      <c r="BL187" s="19" t="s">
        <v>136</v>
      </c>
      <c r="BM187" s="213" t="s">
        <v>287</v>
      </c>
    </row>
    <row r="188" s="13" customFormat="1">
      <c r="A188" s="13"/>
      <c r="B188" s="220"/>
      <c r="C188" s="221"/>
      <c r="D188" s="222" t="s">
        <v>150</v>
      </c>
      <c r="E188" s="223" t="s">
        <v>20</v>
      </c>
      <c r="F188" s="224" t="s">
        <v>277</v>
      </c>
      <c r="G188" s="221"/>
      <c r="H188" s="225">
        <v>35.82</v>
      </c>
      <c r="I188" s="226"/>
      <c r="J188" s="221"/>
      <c r="K188" s="221"/>
      <c r="L188" s="227"/>
      <c r="M188" s="228"/>
      <c r="N188" s="229"/>
      <c r="O188" s="229"/>
      <c r="P188" s="229"/>
      <c r="Q188" s="229"/>
      <c r="R188" s="229"/>
      <c r="S188" s="229"/>
      <c r="T188" s="23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1" t="s">
        <v>150</v>
      </c>
      <c r="AU188" s="231" t="s">
        <v>137</v>
      </c>
      <c r="AV188" s="13" t="s">
        <v>137</v>
      </c>
      <c r="AW188" s="13" t="s">
        <v>36</v>
      </c>
      <c r="AX188" s="13" t="s">
        <v>22</v>
      </c>
      <c r="AY188" s="231" t="s">
        <v>129</v>
      </c>
    </row>
    <row r="189" s="2" customFormat="1" ht="66.75" customHeight="1">
      <c r="A189" s="40"/>
      <c r="B189" s="41"/>
      <c r="C189" s="202" t="s">
        <v>288</v>
      </c>
      <c r="D189" s="202" t="s">
        <v>132</v>
      </c>
      <c r="E189" s="203" t="s">
        <v>231</v>
      </c>
      <c r="F189" s="204" t="s">
        <v>232</v>
      </c>
      <c r="G189" s="205" t="s">
        <v>154</v>
      </c>
      <c r="H189" s="206">
        <v>0.28799999999999998</v>
      </c>
      <c r="I189" s="207"/>
      <c r="J189" s="208">
        <f>ROUND(I189*H189,2)</f>
        <v>0</v>
      </c>
      <c r="K189" s="204" t="s">
        <v>146</v>
      </c>
      <c r="L189" s="46"/>
      <c r="M189" s="209" t="s">
        <v>20</v>
      </c>
      <c r="N189" s="210" t="s">
        <v>46</v>
      </c>
      <c r="O189" s="86"/>
      <c r="P189" s="211">
        <f>O189*H189</f>
        <v>0</v>
      </c>
      <c r="Q189" s="211">
        <v>0</v>
      </c>
      <c r="R189" s="211">
        <f>Q189*H189</f>
        <v>0</v>
      </c>
      <c r="S189" s="211">
        <v>0</v>
      </c>
      <c r="T189" s="212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3" t="s">
        <v>136</v>
      </c>
      <c r="AT189" s="213" t="s">
        <v>132</v>
      </c>
      <c r="AU189" s="213" t="s">
        <v>137</v>
      </c>
      <c r="AY189" s="19" t="s">
        <v>129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19" t="s">
        <v>137</v>
      </c>
      <c r="BK189" s="214">
        <f>ROUND(I189*H189,2)</f>
        <v>0</v>
      </c>
      <c r="BL189" s="19" t="s">
        <v>136</v>
      </c>
      <c r="BM189" s="213" t="s">
        <v>289</v>
      </c>
    </row>
    <row r="190" s="2" customFormat="1">
      <c r="A190" s="40"/>
      <c r="B190" s="41"/>
      <c r="C190" s="42"/>
      <c r="D190" s="215" t="s">
        <v>148</v>
      </c>
      <c r="E190" s="42"/>
      <c r="F190" s="216" t="s">
        <v>234</v>
      </c>
      <c r="G190" s="42"/>
      <c r="H190" s="42"/>
      <c r="I190" s="217"/>
      <c r="J190" s="42"/>
      <c r="K190" s="42"/>
      <c r="L190" s="46"/>
      <c r="M190" s="218"/>
      <c r="N190" s="219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148</v>
      </c>
      <c r="AU190" s="19" t="s">
        <v>137</v>
      </c>
    </row>
    <row r="191" s="12" customFormat="1" ht="22.8" customHeight="1">
      <c r="A191" s="12"/>
      <c r="B191" s="186"/>
      <c r="C191" s="187"/>
      <c r="D191" s="188" t="s">
        <v>73</v>
      </c>
      <c r="E191" s="200" t="s">
        <v>290</v>
      </c>
      <c r="F191" s="200" t="s">
        <v>291</v>
      </c>
      <c r="G191" s="187"/>
      <c r="H191" s="187"/>
      <c r="I191" s="190"/>
      <c r="J191" s="201">
        <f>BK191</f>
        <v>0</v>
      </c>
      <c r="K191" s="187"/>
      <c r="L191" s="192"/>
      <c r="M191" s="193"/>
      <c r="N191" s="194"/>
      <c r="O191" s="194"/>
      <c r="P191" s="195">
        <f>SUM(P192:P212)</f>
        <v>0</v>
      </c>
      <c r="Q191" s="194"/>
      <c r="R191" s="195">
        <f>SUM(R192:R212)</f>
        <v>0.077522540000000001</v>
      </c>
      <c r="S191" s="194"/>
      <c r="T191" s="196">
        <f>SUM(T192:T212)</f>
        <v>0.10406886999999999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97" t="s">
        <v>22</v>
      </c>
      <c r="AT191" s="198" t="s">
        <v>73</v>
      </c>
      <c r="AU191" s="198" t="s">
        <v>22</v>
      </c>
      <c r="AY191" s="197" t="s">
        <v>129</v>
      </c>
      <c r="BK191" s="199">
        <f>SUM(BK192:BK212)</f>
        <v>0</v>
      </c>
    </row>
    <row r="192" s="2" customFormat="1" ht="49.05" customHeight="1">
      <c r="A192" s="40"/>
      <c r="B192" s="41"/>
      <c r="C192" s="202" t="s">
        <v>292</v>
      </c>
      <c r="D192" s="202" t="s">
        <v>132</v>
      </c>
      <c r="E192" s="203" t="s">
        <v>293</v>
      </c>
      <c r="F192" s="204" t="s">
        <v>294</v>
      </c>
      <c r="G192" s="205" t="s">
        <v>145</v>
      </c>
      <c r="H192" s="206">
        <v>6.0469999999999997</v>
      </c>
      <c r="I192" s="207"/>
      <c r="J192" s="208">
        <f>ROUND(I192*H192,2)</f>
        <v>0</v>
      </c>
      <c r="K192" s="204" t="s">
        <v>146</v>
      </c>
      <c r="L192" s="46"/>
      <c r="M192" s="209" t="s">
        <v>20</v>
      </c>
      <c r="N192" s="210" t="s">
        <v>46</v>
      </c>
      <c r="O192" s="86"/>
      <c r="P192" s="211">
        <f>O192*H192</f>
        <v>0</v>
      </c>
      <c r="Q192" s="211">
        <v>0</v>
      </c>
      <c r="R192" s="211">
        <f>Q192*H192</f>
        <v>0</v>
      </c>
      <c r="S192" s="211">
        <v>0.01721</v>
      </c>
      <c r="T192" s="212">
        <f>S192*H192</f>
        <v>0.10406886999999999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3" t="s">
        <v>136</v>
      </c>
      <c r="AT192" s="213" t="s">
        <v>132</v>
      </c>
      <c r="AU192" s="213" t="s">
        <v>137</v>
      </c>
      <c r="AY192" s="19" t="s">
        <v>129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19" t="s">
        <v>137</v>
      </c>
      <c r="BK192" s="214">
        <f>ROUND(I192*H192,2)</f>
        <v>0</v>
      </c>
      <c r="BL192" s="19" t="s">
        <v>136</v>
      </c>
      <c r="BM192" s="213" t="s">
        <v>295</v>
      </c>
    </row>
    <row r="193" s="2" customFormat="1">
      <c r="A193" s="40"/>
      <c r="B193" s="41"/>
      <c r="C193" s="42"/>
      <c r="D193" s="215" t="s">
        <v>148</v>
      </c>
      <c r="E193" s="42"/>
      <c r="F193" s="216" t="s">
        <v>296</v>
      </c>
      <c r="G193" s="42"/>
      <c r="H193" s="42"/>
      <c r="I193" s="217"/>
      <c r="J193" s="42"/>
      <c r="K193" s="42"/>
      <c r="L193" s="46"/>
      <c r="M193" s="218"/>
      <c r="N193" s="219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148</v>
      </c>
      <c r="AU193" s="19" t="s">
        <v>137</v>
      </c>
    </row>
    <row r="194" s="13" customFormat="1">
      <c r="A194" s="13"/>
      <c r="B194" s="220"/>
      <c r="C194" s="221"/>
      <c r="D194" s="222" t="s">
        <v>150</v>
      </c>
      <c r="E194" s="223" t="s">
        <v>20</v>
      </c>
      <c r="F194" s="224" t="s">
        <v>297</v>
      </c>
      <c r="G194" s="221"/>
      <c r="H194" s="225">
        <v>6.0469999999999997</v>
      </c>
      <c r="I194" s="226"/>
      <c r="J194" s="221"/>
      <c r="K194" s="221"/>
      <c r="L194" s="227"/>
      <c r="M194" s="228"/>
      <c r="N194" s="229"/>
      <c r="O194" s="229"/>
      <c r="P194" s="229"/>
      <c r="Q194" s="229"/>
      <c r="R194" s="229"/>
      <c r="S194" s="229"/>
      <c r="T194" s="23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1" t="s">
        <v>150</v>
      </c>
      <c r="AU194" s="231" t="s">
        <v>137</v>
      </c>
      <c r="AV194" s="13" t="s">
        <v>137</v>
      </c>
      <c r="AW194" s="13" t="s">
        <v>36</v>
      </c>
      <c r="AX194" s="13" t="s">
        <v>22</v>
      </c>
      <c r="AY194" s="231" t="s">
        <v>129</v>
      </c>
    </row>
    <row r="195" s="2" customFormat="1" ht="49.05" customHeight="1">
      <c r="A195" s="40"/>
      <c r="B195" s="41"/>
      <c r="C195" s="202" t="s">
        <v>298</v>
      </c>
      <c r="D195" s="202" t="s">
        <v>132</v>
      </c>
      <c r="E195" s="203" t="s">
        <v>299</v>
      </c>
      <c r="F195" s="204" t="s">
        <v>300</v>
      </c>
      <c r="G195" s="205" t="s">
        <v>145</v>
      </c>
      <c r="H195" s="206">
        <v>6.0469999999999997</v>
      </c>
      <c r="I195" s="207"/>
      <c r="J195" s="208">
        <f>ROUND(I195*H195,2)</f>
        <v>0</v>
      </c>
      <c r="K195" s="204" t="s">
        <v>146</v>
      </c>
      <c r="L195" s="46"/>
      <c r="M195" s="209" t="s">
        <v>20</v>
      </c>
      <c r="N195" s="210" t="s">
        <v>46</v>
      </c>
      <c r="O195" s="86"/>
      <c r="P195" s="211">
        <f>O195*H195</f>
        <v>0</v>
      </c>
      <c r="Q195" s="211">
        <v>0.012590000000000001</v>
      </c>
      <c r="R195" s="211">
        <f>Q195*H195</f>
        <v>0.076131729999999995</v>
      </c>
      <c r="S195" s="211">
        <v>0</v>
      </c>
      <c r="T195" s="212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3" t="s">
        <v>136</v>
      </c>
      <c r="AT195" s="213" t="s">
        <v>132</v>
      </c>
      <c r="AU195" s="213" t="s">
        <v>137</v>
      </c>
      <c r="AY195" s="19" t="s">
        <v>129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9" t="s">
        <v>137</v>
      </c>
      <c r="BK195" s="214">
        <f>ROUND(I195*H195,2)</f>
        <v>0</v>
      </c>
      <c r="BL195" s="19" t="s">
        <v>136</v>
      </c>
      <c r="BM195" s="213" t="s">
        <v>301</v>
      </c>
    </row>
    <row r="196" s="2" customFormat="1">
      <c r="A196" s="40"/>
      <c r="B196" s="41"/>
      <c r="C196" s="42"/>
      <c r="D196" s="215" t="s">
        <v>148</v>
      </c>
      <c r="E196" s="42"/>
      <c r="F196" s="216" t="s">
        <v>302</v>
      </c>
      <c r="G196" s="42"/>
      <c r="H196" s="42"/>
      <c r="I196" s="217"/>
      <c r="J196" s="42"/>
      <c r="K196" s="42"/>
      <c r="L196" s="46"/>
      <c r="M196" s="218"/>
      <c r="N196" s="219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148</v>
      </c>
      <c r="AU196" s="19" t="s">
        <v>137</v>
      </c>
    </row>
    <row r="197" s="13" customFormat="1">
      <c r="A197" s="13"/>
      <c r="B197" s="220"/>
      <c r="C197" s="221"/>
      <c r="D197" s="222" t="s">
        <v>150</v>
      </c>
      <c r="E197" s="223" t="s">
        <v>20</v>
      </c>
      <c r="F197" s="224" t="s">
        <v>297</v>
      </c>
      <c r="G197" s="221"/>
      <c r="H197" s="225">
        <v>6.0469999999999997</v>
      </c>
      <c r="I197" s="226"/>
      <c r="J197" s="221"/>
      <c r="K197" s="221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150</v>
      </c>
      <c r="AU197" s="231" t="s">
        <v>137</v>
      </c>
      <c r="AV197" s="13" t="s">
        <v>137</v>
      </c>
      <c r="AW197" s="13" t="s">
        <v>36</v>
      </c>
      <c r="AX197" s="13" t="s">
        <v>22</v>
      </c>
      <c r="AY197" s="231" t="s">
        <v>129</v>
      </c>
    </row>
    <row r="198" s="2" customFormat="1" ht="37.8" customHeight="1">
      <c r="A198" s="40"/>
      <c r="B198" s="41"/>
      <c r="C198" s="202" t="s">
        <v>303</v>
      </c>
      <c r="D198" s="202" t="s">
        <v>132</v>
      </c>
      <c r="E198" s="203" t="s">
        <v>304</v>
      </c>
      <c r="F198" s="204" t="s">
        <v>305</v>
      </c>
      <c r="G198" s="205" t="s">
        <v>145</v>
      </c>
      <c r="H198" s="206">
        <v>6.0469999999999997</v>
      </c>
      <c r="I198" s="207"/>
      <c r="J198" s="208">
        <f>ROUND(I198*H198,2)</f>
        <v>0</v>
      </c>
      <c r="K198" s="204" t="s">
        <v>146</v>
      </c>
      <c r="L198" s="46"/>
      <c r="M198" s="209" t="s">
        <v>20</v>
      </c>
      <c r="N198" s="210" t="s">
        <v>46</v>
      </c>
      <c r="O198" s="86"/>
      <c r="P198" s="211">
        <f>O198*H198</f>
        <v>0</v>
      </c>
      <c r="Q198" s="211">
        <v>0.00010000000000000001</v>
      </c>
      <c r="R198" s="211">
        <f>Q198*H198</f>
        <v>0.00060470000000000001</v>
      </c>
      <c r="S198" s="211">
        <v>0</v>
      </c>
      <c r="T198" s="212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3" t="s">
        <v>136</v>
      </c>
      <c r="AT198" s="213" t="s">
        <v>132</v>
      </c>
      <c r="AU198" s="213" t="s">
        <v>137</v>
      </c>
      <c r="AY198" s="19" t="s">
        <v>129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19" t="s">
        <v>137</v>
      </c>
      <c r="BK198" s="214">
        <f>ROUND(I198*H198,2)</f>
        <v>0</v>
      </c>
      <c r="BL198" s="19" t="s">
        <v>136</v>
      </c>
      <c r="BM198" s="213" t="s">
        <v>306</v>
      </c>
    </row>
    <row r="199" s="2" customFormat="1">
      <c r="A199" s="40"/>
      <c r="B199" s="41"/>
      <c r="C199" s="42"/>
      <c r="D199" s="215" t="s">
        <v>148</v>
      </c>
      <c r="E199" s="42"/>
      <c r="F199" s="216" t="s">
        <v>307</v>
      </c>
      <c r="G199" s="42"/>
      <c r="H199" s="42"/>
      <c r="I199" s="217"/>
      <c r="J199" s="42"/>
      <c r="K199" s="42"/>
      <c r="L199" s="46"/>
      <c r="M199" s="218"/>
      <c r="N199" s="219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148</v>
      </c>
      <c r="AU199" s="19" t="s">
        <v>137</v>
      </c>
    </row>
    <row r="200" s="13" customFormat="1">
      <c r="A200" s="13"/>
      <c r="B200" s="220"/>
      <c r="C200" s="221"/>
      <c r="D200" s="222" t="s">
        <v>150</v>
      </c>
      <c r="E200" s="223" t="s">
        <v>20</v>
      </c>
      <c r="F200" s="224" t="s">
        <v>297</v>
      </c>
      <c r="G200" s="221"/>
      <c r="H200" s="225">
        <v>6.0469999999999997</v>
      </c>
      <c r="I200" s="226"/>
      <c r="J200" s="221"/>
      <c r="K200" s="221"/>
      <c r="L200" s="227"/>
      <c r="M200" s="228"/>
      <c r="N200" s="229"/>
      <c r="O200" s="229"/>
      <c r="P200" s="229"/>
      <c r="Q200" s="229"/>
      <c r="R200" s="229"/>
      <c r="S200" s="229"/>
      <c r="T200" s="23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1" t="s">
        <v>150</v>
      </c>
      <c r="AU200" s="231" t="s">
        <v>137</v>
      </c>
      <c r="AV200" s="13" t="s">
        <v>137</v>
      </c>
      <c r="AW200" s="13" t="s">
        <v>36</v>
      </c>
      <c r="AX200" s="13" t="s">
        <v>22</v>
      </c>
      <c r="AY200" s="231" t="s">
        <v>129</v>
      </c>
    </row>
    <row r="201" s="2" customFormat="1" ht="37.8" customHeight="1">
      <c r="A201" s="40"/>
      <c r="B201" s="41"/>
      <c r="C201" s="202" t="s">
        <v>308</v>
      </c>
      <c r="D201" s="202" t="s">
        <v>132</v>
      </c>
      <c r="E201" s="203" t="s">
        <v>171</v>
      </c>
      <c r="F201" s="204" t="s">
        <v>172</v>
      </c>
      <c r="G201" s="205" t="s">
        <v>145</v>
      </c>
      <c r="H201" s="206">
        <v>6.0469999999999997</v>
      </c>
      <c r="I201" s="207"/>
      <c r="J201" s="208">
        <f>ROUND(I201*H201,2)</f>
        <v>0</v>
      </c>
      <c r="K201" s="204" t="s">
        <v>146</v>
      </c>
      <c r="L201" s="46"/>
      <c r="M201" s="209" t="s">
        <v>20</v>
      </c>
      <c r="N201" s="210" t="s">
        <v>46</v>
      </c>
      <c r="O201" s="86"/>
      <c r="P201" s="211">
        <f>O201*H201</f>
        <v>0</v>
      </c>
      <c r="Q201" s="211">
        <v>0.00012999999999999999</v>
      </c>
      <c r="R201" s="211">
        <f>Q201*H201</f>
        <v>0.00078610999999999991</v>
      </c>
      <c r="S201" s="211">
        <v>0</v>
      </c>
      <c r="T201" s="212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3" t="s">
        <v>136</v>
      </c>
      <c r="AT201" s="213" t="s">
        <v>132</v>
      </c>
      <c r="AU201" s="213" t="s">
        <v>137</v>
      </c>
      <c r="AY201" s="19" t="s">
        <v>129</v>
      </c>
      <c r="BE201" s="214">
        <f>IF(N201="základní",J201,0)</f>
        <v>0</v>
      </c>
      <c r="BF201" s="214">
        <f>IF(N201="snížená",J201,0)</f>
        <v>0</v>
      </c>
      <c r="BG201" s="214">
        <f>IF(N201="zákl. přenesená",J201,0)</f>
        <v>0</v>
      </c>
      <c r="BH201" s="214">
        <f>IF(N201="sníž. přenesená",J201,0)</f>
        <v>0</v>
      </c>
      <c r="BI201" s="214">
        <f>IF(N201="nulová",J201,0)</f>
        <v>0</v>
      </c>
      <c r="BJ201" s="19" t="s">
        <v>137</v>
      </c>
      <c r="BK201" s="214">
        <f>ROUND(I201*H201,2)</f>
        <v>0</v>
      </c>
      <c r="BL201" s="19" t="s">
        <v>136</v>
      </c>
      <c r="BM201" s="213" t="s">
        <v>309</v>
      </c>
    </row>
    <row r="202" s="2" customFormat="1">
      <c r="A202" s="40"/>
      <c r="B202" s="41"/>
      <c r="C202" s="42"/>
      <c r="D202" s="215" t="s">
        <v>148</v>
      </c>
      <c r="E202" s="42"/>
      <c r="F202" s="216" t="s">
        <v>174</v>
      </c>
      <c r="G202" s="42"/>
      <c r="H202" s="42"/>
      <c r="I202" s="217"/>
      <c r="J202" s="42"/>
      <c r="K202" s="42"/>
      <c r="L202" s="46"/>
      <c r="M202" s="218"/>
      <c r="N202" s="219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148</v>
      </c>
      <c r="AU202" s="19" t="s">
        <v>137</v>
      </c>
    </row>
    <row r="203" s="13" customFormat="1">
      <c r="A203" s="13"/>
      <c r="B203" s="220"/>
      <c r="C203" s="221"/>
      <c r="D203" s="222" t="s">
        <v>150</v>
      </c>
      <c r="E203" s="223" t="s">
        <v>20</v>
      </c>
      <c r="F203" s="224" t="s">
        <v>297</v>
      </c>
      <c r="G203" s="221"/>
      <c r="H203" s="225">
        <v>6.0469999999999997</v>
      </c>
      <c r="I203" s="226"/>
      <c r="J203" s="221"/>
      <c r="K203" s="221"/>
      <c r="L203" s="227"/>
      <c r="M203" s="228"/>
      <c r="N203" s="229"/>
      <c r="O203" s="229"/>
      <c r="P203" s="229"/>
      <c r="Q203" s="229"/>
      <c r="R203" s="229"/>
      <c r="S203" s="229"/>
      <c r="T203" s="23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1" t="s">
        <v>150</v>
      </c>
      <c r="AU203" s="231" t="s">
        <v>137</v>
      </c>
      <c r="AV203" s="13" t="s">
        <v>137</v>
      </c>
      <c r="AW203" s="13" t="s">
        <v>36</v>
      </c>
      <c r="AX203" s="13" t="s">
        <v>22</v>
      </c>
      <c r="AY203" s="231" t="s">
        <v>129</v>
      </c>
    </row>
    <row r="204" s="2" customFormat="1" ht="24.15" customHeight="1">
      <c r="A204" s="40"/>
      <c r="B204" s="41"/>
      <c r="C204" s="202" t="s">
        <v>310</v>
      </c>
      <c r="D204" s="202" t="s">
        <v>132</v>
      </c>
      <c r="E204" s="203" t="s">
        <v>177</v>
      </c>
      <c r="F204" s="204" t="s">
        <v>178</v>
      </c>
      <c r="G204" s="205" t="s">
        <v>179</v>
      </c>
      <c r="H204" s="206">
        <v>11.489000000000001</v>
      </c>
      <c r="I204" s="207"/>
      <c r="J204" s="208">
        <f>ROUND(I204*H204,2)</f>
        <v>0</v>
      </c>
      <c r="K204" s="204" t="s">
        <v>20</v>
      </c>
      <c r="L204" s="46"/>
      <c r="M204" s="209" t="s">
        <v>20</v>
      </c>
      <c r="N204" s="210" t="s">
        <v>46</v>
      </c>
      <c r="O204" s="86"/>
      <c r="P204" s="211">
        <f>O204*H204</f>
        <v>0</v>
      </c>
      <c r="Q204" s="211">
        <v>0</v>
      </c>
      <c r="R204" s="211">
        <f>Q204*H204</f>
        <v>0</v>
      </c>
      <c r="S204" s="211">
        <v>0</v>
      </c>
      <c r="T204" s="212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3" t="s">
        <v>136</v>
      </c>
      <c r="AT204" s="213" t="s">
        <v>132</v>
      </c>
      <c r="AU204" s="213" t="s">
        <v>137</v>
      </c>
      <c r="AY204" s="19" t="s">
        <v>129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19" t="s">
        <v>137</v>
      </c>
      <c r="BK204" s="214">
        <f>ROUND(I204*H204,2)</f>
        <v>0</v>
      </c>
      <c r="BL204" s="19" t="s">
        <v>136</v>
      </c>
      <c r="BM204" s="213" t="s">
        <v>311</v>
      </c>
    </row>
    <row r="205" s="13" customFormat="1">
      <c r="A205" s="13"/>
      <c r="B205" s="220"/>
      <c r="C205" s="221"/>
      <c r="D205" s="222" t="s">
        <v>150</v>
      </c>
      <c r="E205" s="223" t="s">
        <v>20</v>
      </c>
      <c r="F205" s="224" t="s">
        <v>312</v>
      </c>
      <c r="G205" s="221"/>
      <c r="H205" s="225">
        <v>11.489000000000001</v>
      </c>
      <c r="I205" s="226"/>
      <c r="J205" s="221"/>
      <c r="K205" s="221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150</v>
      </c>
      <c r="AU205" s="231" t="s">
        <v>137</v>
      </c>
      <c r="AV205" s="13" t="s">
        <v>137</v>
      </c>
      <c r="AW205" s="13" t="s">
        <v>36</v>
      </c>
      <c r="AX205" s="13" t="s">
        <v>22</v>
      </c>
      <c r="AY205" s="231" t="s">
        <v>129</v>
      </c>
    </row>
    <row r="206" s="2" customFormat="1" ht="44.25" customHeight="1">
      <c r="A206" s="40"/>
      <c r="B206" s="41"/>
      <c r="C206" s="202" t="s">
        <v>313</v>
      </c>
      <c r="D206" s="202" t="s">
        <v>132</v>
      </c>
      <c r="E206" s="203" t="s">
        <v>152</v>
      </c>
      <c r="F206" s="204" t="s">
        <v>153</v>
      </c>
      <c r="G206" s="205" t="s">
        <v>154</v>
      </c>
      <c r="H206" s="206">
        <v>0.104</v>
      </c>
      <c r="I206" s="207"/>
      <c r="J206" s="208">
        <f>ROUND(I206*H206,2)</f>
        <v>0</v>
      </c>
      <c r="K206" s="204" t="s">
        <v>146</v>
      </c>
      <c r="L206" s="46"/>
      <c r="M206" s="209" t="s">
        <v>20</v>
      </c>
      <c r="N206" s="210" t="s">
        <v>46</v>
      </c>
      <c r="O206" s="86"/>
      <c r="P206" s="211">
        <f>O206*H206</f>
        <v>0</v>
      </c>
      <c r="Q206" s="211">
        <v>0</v>
      </c>
      <c r="R206" s="211">
        <f>Q206*H206</f>
        <v>0</v>
      </c>
      <c r="S206" s="211">
        <v>0</v>
      </c>
      <c r="T206" s="212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3" t="s">
        <v>136</v>
      </c>
      <c r="AT206" s="213" t="s">
        <v>132</v>
      </c>
      <c r="AU206" s="213" t="s">
        <v>137</v>
      </c>
      <c r="AY206" s="19" t="s">
        <v>129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19" t="s">
        <v>137</v>
      </c>
      <c r="BK206" s="214">
        <f>ROUND(I206*H206,2)</f>
        <v>0</v>
      </c>
      <c r="BL206" s="19" t="s">
        <v>136</v>
      </c>
      <c r="BM206" s="213" t="s">
        <v>314</v>
      </c>
    </row>
    <row r="207" s="2" customFormat="1">
      <c r="A207" s="40"/>
      <c r="B207" s="41"/>
      <c r="C207" s="42"/>
      <c r="D207" s="215" t="s">
        <v>148</v>
      </c>
      <c r="E207" s="42"/>
      <c r="F207" s="216" t="s">
        <v>156</v>
      </c>
      <c r="G207" s="42"/>
      <c r="H207" s="42"/>
      <c r="I207" s="217"/>
      <c r="J207" s="42"/>
      <c r="K207" s="42"/>
      <c r="L207" s="46"/>
      <c r="M207" s="218"/>
      <c r="N207" s="219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148</v>
      </c>
      <c r="AU207" s="19" t="s">
        <v>137</v>
      </c>
    </row>
    <row r="208" s="2" customFormat="1" ht="24.15" customHeight="1">
      <c r="A208" s="40"/>
      <c r="B208" s="41"/>
      <c r="C208" s="202" t="s">
        <v>315</v>
      </c>
      <c r="D208" s="202" t="s">
        <v>132</v>
      </c>
      <c r="E208" s="203" t="s">
        <v>158</v>
      </c>
      <c r="F208" s="204" t="s">
        <v>159</v>
      </c>
      <c r="G208" s="205" t="s">
        <v>154</v>
      </c>
      <c r="H208" s="206">
        <v>0.104</v>
      </c>
      <c r="I208" s="207"/>
      <c r="J208" s="208">
        <f>ROUND(I208*H208,2)</f>
        <v>0</v>
      </c>
      <c r="K208" s="204" t="s">
        <v>20</v>
      </c>
      <c r="L208" s="46"/>
      <c r="M208" s="209" t="s">
        <v>20</v>
      </c>
      <c r="N208" s="210" t="s">
        <v>46</v>
      </c>
      <c r="O208" s="86"/>
      <c r="P208" s="211">
        <f>O208*H208</f>
        <v>0</v>
      </c>
      <c r="Q208" s="211">
        <v>0</v>
      </c>
      <c r="R208" s="211">
        <f>Q208*H208</f>
        <v>0</v>
      </c>
      <c r="S208" s="211">
        <v>0</v>
      </c>
      <c r="T208" s="212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3" t="s">
        <v>136</v>
      </c>
      <c r="AT208" s="213" t="s">
        <v>132</v>
      </c>
      <c r="AU208" s="213" t="s">
        <v>137</v>
      </c>
      <c r="AY208" s="19" t="s">
        <v>129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19" t="s">
        <v>137</v>
      </c>
      <c r="BK208" s="214">
        <f>ROUND(I208*H208,2)</f>
        <v>0</v>
      </c>
      <c r="BL208" s="19" t="s">
        <v>136</v>
      </c>
      <c r="BM208" s="213" t="s">
        <v>316</v>
      </c>
    </row>
    <row r="209" s="2" customFormat="1" ht="49.05" customHeight="1">
      <c r="A209" s="40"/>
      <c r="B209" s="41"/>
      <c r="C209" s="202" t="s">
        <v>317</v>
      </c>
      <c r="D209" s="202" t="s">
        <v>132</v>
      </c>
      <c r="E209" s="203" t="s">
        <v>162</v>
      </c>
      <c r="F209" s="204" t="s">
        <v>163</v>
      </c>
      <c r="G209" s="205" t="s">
        <v>154</v>
      </c>
      <c r="H209" s="206">
        <v>0.104</v>
      </c>
      <c r="I209" s="207"/>
      <c r="J209" s="208">
        <f>ROUND(I209*H209,2)</f>
        <v>0</v>
      </c>
      <c r="K209" s="204" t="s">
        <v>146</v>
      </c>
      <c r="L209" s="46"/>
      <c r="M209" s="209" t="s">
        <v>20</v>
      </c>
      <c r="N209" s="210" t="s">
        <v>46</v>
      </c>
      <c r="O209" s="86"/>
      <c r="P209" s="211">
        <f>O209*H209</f>
        <v>0</v>
      </c>
      <c r="Q209" s="211">
        <v>0</v>
      </c>
      <c r="R209" s="211">
        <f>Q209*H209</f>
        <v>0</v>
      </c>
      <c r="S209" s="211">
        <v>0</v>
      </c>
      <c r="T209" s="212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3" t="s">
        <v>136</v>
      </c>
      <c r="AT209" s="213" t="s">
        <v>132</v>
      </c>
      <c r="AU209" s="213" t="s">
        <v>137</v>
      </c>
      <c r="AY209" s="19" t="s">
        <v>129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19" t="s">
        <v>137</v>
      </c>
      <c r="BK209" s="214">
        <f>ROUND(I209*H209,2)</f>
        <v>0</v>
      </c>
      <c r="BL209" s="19" t="s">
        <v>136</v>
      </c>
      <c r="BM209" s="213" t="s">
        <v>318</v>
      </c>
    </row>
    <row r="210" s="2" customFormat="1">
      <c r="A210" s="40"/>
      <c r="B210" s="41"/>
      <c r="C210" s="42"/>
      <c r="D210" s="215" t="s">
        <v>148</v>
      </c>
      <c r="E210" s="42"/>
      <c r="F210" s="216" t="s">
        <v>165</v>
      </c>
      <c r="G210" s="42"/>
      <c r="H210" s="42"/>
      <c r="I210" s="217"/>
      <c r="J210" s="42"/>
      <c r="K210" s="42"/>
      <c r="L210" s="46"/>
      <c r="M210" s="218"/>
      <c r="N210" s="219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148</v>
      </c>
      <c r="AU210" s="19" t="s">
        <v>137</v>
      </c>
    </row>
    <row r="211" s="2" customFormat="1" ht="76.35" customHeight="1">
      <c r="A211" s="40"/>
      <c r="B211" s="41"/>
      <c r="C211" s="202" t="s">
        <v>319</v>
      </c>
      <c r="D211" s="202" t="s">
        <v>132</v>
      </c>
      <c r="E211" s="203" t="s">
        <v>182</v>
      </c>
      <c r="F211" s="204" t="s">
        <v>183</v>
      </c>
      <c r="G211" s="205" t="s">
        <v>184</v>
      </c>
      <c r="H211" s="232"/>
      <c r="I211" s="207"/>
      <c r="J211" s="208">
        <f>ROUND(I211*H211,2)</f>
        <v>0</v>
      </c>
      <c r="K211" s="204" t="s">
        <v>146</v>
      </c>
      <c r="L211" s="46"/>
      <c r="M211" s="209" t="s">
        <v>20</v>
      </c>
      <c r="N211" s="210" t="s">
        <v>46</v>
      </c>
      <c r="O211" s="86"/>
      <c r="P211" s="211">
        <f>O211*H211</f>
        <v>0</v>
      </c>
      <c r="Q211" s="211">
        <v>0</v>
      </c>
      <c r="R211" s="211">
        <f>Q211*H211</f>
        <v>0</v>
      </c>
      <c r="S211" s="211">
        <v>0</v>
      </c>
      <c r="T211" s="212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3" t="s">
        <v>136</v>
      </c>
      <c r="AT211" s="213" t="s">
        <v>132</v>
      </c>
      <c r="AU211" s="213" t="s">
        <v>137</v>
      </c>
      <c r="AY211" s="19" t="s">
        <v>129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19" t="s">
        <v>137</v>
      </c>
      <c r="BK211" s="214">
        <f>ROUND(I211*H211,2)</f>
        <v>0</v>
      </c>
      <c r="BL211" s="19" t="s">
        <v>136</v>
      </c>
      <c r="BM211" s="213" t="s">
        <v>320</v>
      </c>
    </row>
    <row r="212" s="2" customFormat="1">
      <c r="A212" s="40"/>
      <c r="B212" s="41"/>
      <c r="C212" s="42"/>
      <c r="D212" s="215" t="s">
        <v>148</v>
      </c>
      <c r="E212" s="42"/>
      <c r="F212" s="216" t="s">
        <v>186</v>
      </c>
      <c r="G212" s="42"/>
      <c r="H212" s="42"/>
      <c r="I212" s="217"/>
      <c r="J212" s="42"/>
      <c r="K212" s="42"/>
      <c r="L212" s="46"/>
      <c r="M212" s="218"/>
      <c r="N212" s="219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148</v>
      </c>
      <c r="AU212" s="19" t="s">
        <v>137</v>
      </c>
    </row>
    <row r="213" s="12" customFormat="1" ht="22.8" customHeight="1">
      <c r="A213" s="12"/>
      <c r="B213" s="186"/>
      <c r="C213" s="187"/>
      <c r="D213" s="188" t="s">
        <v>73</v>
      </c>
      <c r="E213" s="200" t="s">
        <v>321</v>
      </c>
      <c r="F213" s="200" t="s">
        <v>322</v>
      </c>
      <c r="G213" s="187"/>
      <c r="H213" s="187"/>
      <c r="I213" s="190"/>
      <c r="J213" s="201">
        <f>BK213</f>
        <v>0</v>
      </c>
      <c r="K213" s="187"/>
      <c r="L213" s="192"/>
      <c r="M213" s="193"/>
      <c r="N213" s="194"/>
      <c r="O213" s="194"/>
      <c r="P213" s="195">
        <f>SUM(P214:P216)</f>
        <v>0</v>
      </c>
      <c r="Q213" s="194"/>
      <c r="R213" s="195">
        <f>SUM(R214:R216)</f>
        <v>0</v>
      </c>
      <c r="S213" s="194"/>
      <c r="T213" s="196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7" t="s">
        <v>22</v>
      </c>
      <c r="AT213" s="198" t="s">
        <v>73</v>
      </c>
      <c r="AU213" s="198" t="s">
        <v>22</v>
      </c>
      <c r="AY213" s="197" t="s">
        <v>129</v>
      </c>
      <c r="BK213" s="199">
        <f>SUM(BK214:BK216)</f>
        <v>0</v>
      </c>
    </row>
    <row r="214" s="2" customFormat="1" ht="24.15" customHeight="1">
      <c r="A214" s="40"/>
      <c r="B214" s="41"/>
      <c r="C214" s="202" t="s">
        <v>323</v>
      </c>
      <c r="D214" s="202" t="s">
        <v>132</v>
      </c>
      <c r="E214" s="203" t="s">
        <v>324</v>
      </c>
      <c r="F214" s="204" t="s">
        <v>325</v>
      </c>
      <c r="G214" s="205" t="s">
        <v>135</v>
      </c>
      <c r="H214" s="206">
        <v>1</v>
      </c>
      <c r="I214" s="207"/>
      <c r="J214" s="208">
        <f>ROUND(I214*H214,2)</f>
        <v>0</v>
      </c>
      <c r="K214" s="204" t="s">
        <v>20</v>
      </c>
      <c r="L214" s="46"/>
      <c r="M214" s="209" t="s">
        <v>20</v>
      </c>
      <c r="N214" s="210" t="s">
        <v>46</v>
      </c>
      <c r="O214" s="86"/>
      <c r="P214" s="211">
        <f>O214*H214</f>
        <v>0</v>
      </c>
      <c r="Q214" s="211">
        <v>0</v>
      </c>
      <c r="R214" s="211">
        <f>Q214*H214</f>
        <v>0</v>
      </c>
      <c r="S214" s="211">
        <v>0</v>
      </c>
      <c r="T214" s="212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3" t="s">
        <v>136</v>
      </c>
      <c r="AT214" s="213" t="s">
        <v>132</v>
      </c>
      <c r="AU214" s="213" t="s">
        <v>137</v>
      </c>
      <c r="AY214" s="19" t="s">
        <v>129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19" t="s">
        <v>137</v>
      </c>
      <c r="BK214" s="214">
        <f>ROUND(I214*H214,2)</f>
        <v>0</v>
      </c>
      <c r="BL214" s="19" t="s">
        <v>136</v>
      </c>
      <c r="BM214" s="213" t="s">
        <v>326</v>
      </c>
    </row>
    <row r="215" s="13" customFormat="1">
      <c r="A215" s="13"/>
      <c r="B215" s="220"/>
      <c r="C215" s="221"/>
      <c r="D215" s="222" t="s">
        <v>150</v>
      </c>
      <c r="E215" s="223" t="s">
        <v>20</v>
      </c>
      <c r="F215" s="224" t="s">
        <v>22</v>
      </c>
      <c r="G215" s="221"/>
      <c r="H215" s="225">
        <v>1</v>
      </c>
      <c r="I215" s="226"/>
      <c r="J215" s="221"/>
      <c r="K215" s="221"/>
      <c r="L215" s="227"/>
      <c r="M215" s="228"/>
      <c r="N215" s="229"/>
      <c r="O215" s="229"/>
      <c r="P215" s="229"/>
      <c r="Q215" s="229"/>
      <c r="R215" s="229"/>
      <c r="S215" s="229"/>
      <c r="T215" s="23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1" t="s">
        <v>150</v>
      </c>
      <c r="AU215" s="231" t="s">
        <v>137</v>
      </c>
      <c r="AV215" s="13" t="s">
        <v>137</v>
      </c>
      <c r="AW215" s="13" t="s">
        <v>36</v>
      </c>
      <c r="AX215" s="13" t="s">
        <v>22</v>
      </c>
      <c r="AY215" s="231" t="s">
        <v>129</v>
      </c>
    </row>
    <row r="216" s="15" customFormat="1">
      <c r="A216" s="15"/>
      <c r="B216" s="244"/>
      <c r="C216" s="245"/>
      <c r="D216" s="222" t="s">
        <v>150</v>
      </c>
      <c r="E216" s="246" t="s">
        <v>20</v>
      </c>
      <c r="F216" s="247" t="s">
        <v>327</v>
      </c>
      <c r="G216" s="245"/>
      <c r="H216" s="246" t="s">
        <v>20</v>
      </c>
      <c r="I216" s="248"/>
      <c r="J216" s="245"/>
      <c r="K216" s="245"/>
      <c r="L216" s="249"/>
      <c r="M216" s="250"/>
      <c r="N216" s="251"/>
      <c r="O216" s="251"/>
      <c r="P216" s="251"/>
      <c r="Q216" s="251"/>
      <c r="R216" s="251"/>
      <c r="S216" s="251"/>
      <c r="T216" s="25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3" t="s">
        <v>150</v>
      </c>
      <c r="AU216" s="253" t="s">
        <v>137</v>
      </c>
      <c r="AV216" s="15" t="s">
        <v>22</v>
      </c>
      <c r="AW216" s="15" t="s">
        <v>36</v>
      </c>
      <c r="AX216" s="15" t="s">
        <v>74</v>
      </c>
      <c r="AY216" s="253" t="s">
        <v>129</v>
      </c>
    </row>
    <row r="217" s="12" customFormat="1" ht="22.8" customHeight="1">
      <c r="A217" s="12"/>
      <c r="B217" s="186"/>
      <c r="C217" s="187"/>
      <c r="D217" s="188" t="s">
        <v>73</v>
      </c>
      <c r="E217" s="200" t="s">
        <v>328</v>
      </c>
      <c r="F217" s="200" t="s">
        <v>329</v>
      </c>
      <c r="G217" s="187"/>
      <c r="H217" s="187"/>
      <c r="I217" s="190"/>
      <c r="J217" s="201">
        <f>BK217</f>
        <v>0</v>
      </c>
      <c r="K217" s="187"/>
      <c r="L217" s="192"/>
      <c r="M217" s="193"/>
      <c r="N217" s="194"/>
      <c r="O217" s="194"/>
      <c r="P217" s="195">
        <f>SUM(P218:P230)</f>
        <v>0</v>
      </c>
      <c r="Q217" s="194"/>
      <c r="R217" s="195">
        <f>SUM(R218:R230)</f>
        <v>0</v>
      </c>
      <c r="S217" s="194"/>
      <c r="T217" s="196">
        <f>SUM(T218:T230)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97" t="s">
        <v>22</v>
      </c>
      <c r="AT217" s="198" t="s">
        <v>73</v>
      </c>
      <c r="AU217" s="198" t="s">
        <v>22</v>
      </c>
      <c r="AY217" s="197" t="s">
        <v>129</v>
      </c>
      <c r="BK217" s="199">
        <f>SUM(BK218:BK230)</f>
        <v>0</v>
      </c>
    </row>
    <row r="218" s="2" customFormat="1" ht="24.15" customHeight="1">
      <c r="A218" s="40"/>
      <c r="B218" s="41"/>
      <c r="C218" s="202" t="s">
        <v>330</v>
      </c>
      <c r="D218" s="202" t="s">
        <v>132</v>
      </c>
      <c r="E218" s="203" t="s">
        <v>331</v>
      </c>
      <c r="F218" s="204" t="s">
        <v>332</v>
      </c>
      <c r="G218" s="205" t="s">
        <v>207</v>
      </c>
      <c r="H218" s="206">
        <v>1</v>
      </c>
      <c r="I218" s="207"/>
      <c r="J218" s="208">
        <f>ROUND(I218*H218,2)</f>
        <v>0</v>
      </c>
      <c r="K218" s="204" t="s">
        <v>20</v>
      </c>
      <c r="L218" s="46"/>
      <c r="M218" s="209" t="s">
        <v>20</v>
      </c>
      <c r="N218" s="210" t="s">
        <v>46</v>
      </c>
      <c r="O218" s="86"/>
      <c r="P218" s="211">
        <f>O218*H218</f>
        <v>0</v>
      </c>
      <c r="Q218" s="211">
        <v>0</v>
      </c>
      <c r="R218" s="211">
        <f>Q218*H218</f>
        <v>0</v>
      </c>
      <c r="S218" s="211">
        <v>0</v>
      </c>
      <c r="T218" s="212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3" t="s">
        <v>136</v>
      </c>
      <c r="AT218" s="213" t="s">
        <v>132</v>
      </c>
      <c r="AU218" s="213" t="s">
        <v>137</v>
      </c>
      <c r="AY218" s="19" t="s">
        <v>129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19" t="s">
        <v>137</v>
      </c>
      <c r="BK218" s="214">
        <f>ROUND(I218*H218,2)</f>
        <v>0</v>
      </c>
      <c r="BL218" s="19" t="s">
        <v>136</v>
      </c>
      <c r="BM218" s="213" t="s">
        <v>333</v>
      </c>
    </row>
    <row r="219" s="2" customFormat="1" ht="24.15" customHeight="1">
      <c r="A219" s="40"/>
      <c r="B219" s="41"/>
      <c r="C219" s="202" t="s">
        <v>334</v>
      </c>
      <c r="D219" s="202" t="s">
        <v>132</v>
      </c>
      <c r="E219" s="203" t="s">
        <v>335</v>
      </c>
      <c r="F219" s="204" t="s">
        <v>336</v>
      </c>
      <c r="G219" s="205" t="s">
        <v>135</v>
      </c>
      <c r="H219" s="206">
        <v>1</v>
      </c>
      <c r="I219" s="207"/>
      <c r="J219" s="208">
        <f>ROUND(I219*H219,2)</f>
        <v>0</v>
      </c>
      <c r="K219" s="204" t="s">
        <v>20</v>
      </c>
      <c r="L219" s="46"/>
      <c r="M219" s="209" t="s">
        <v>20</v>
      </c>
      <c r="N219" s="210" t="s">
        <v>46</v>
      </c>
      <c r="O219" s="86"/>
      <c r="P219" s="211">
        <f>O219*H219</f>
        <v>0</v>
      </c>
      <c r="Q219" s="211">
        <v>0</v>
      </c>
      <c r="R219" s="211">
        <f>Q219*H219</f>
        <v>0</v>
      </c>
      <c r="S219" s="211">
        <v>0</v>
      </c>
      <c r="T219" s="212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3" t="s">
        <v>136</v>
      </c>
      <c r="AT219" s="213" t="s">
        <v>132</v>
      </c>
      <c r="AU219" s="213" t="s">
        <v>137</v>
      </c>
      <c r="AY219" s="19" t="s">
        <v>129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19" t="s">
        <v>137</v>
      </c>
      <c r="BK219" s="214">
        <f>ROUND(I219*H219,2)</f>
        <v>0</v>
      </c>
      <c r="BL219" s="19" t="s">
        <v>136</v>
      </c>
      <c r="BM219" s="213" t="s">
        <v>337</v>
      </c>
    </row>
    <row r="220" s="15" customFormat="1">
      <c r="A220" s="15"/>
      <c r="B220" s="244"/>
      <c r="C220" s="245"/>
      <c r="D220" s="222" t="s">
        <v>150</v>
      </c>
      <c r="E220" s="246" t="s">
        <v>20</v>
      </c>
      <c r="F220" s="247" t="s">
        <v>338</v>
      </c>
      <c r="G220" s="245"/>
      <c r="H220" s="246" t="s">
        <v>20</v>
      </c>
      <c r="I220" s="248"/>
      <c r="J220" s="245"/>
      <c r="K220" s="245"/>
      <c r="L220" s="249"/>
      <c r="M220" s="250"/>
      <c r="N220" s="251"/>
      <c r="O220" s="251"/>
      <c r="P220" s="251"/>
      <c r="Q220" s="251"/>
      <c r="R220" s="251"/>
      <c r="S220" s="251"/>
      <c r="T220" s="25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3" t="s">
        <v>150</v>
      </c>
      <c r="AU220" s="253" t="s">
        <v>137</v>
      </c>
      <c r="AV220" s="15" t="s">
        <v>22</v>
      </c>
      <c r="AW220" s="15" t="s">
        <v>36</v>
      </c>
      <c r="AX220" s="15" t="s">
        <v>74</v>
      </c>
      <c r="AY220" s="253" t="s">
        <v>129</v>
      </c>
    </row>
    <row r="221" s="15" customFormat="1">
      <c r="A221" s="15"/>
      <c r="B221" s="244"/>
      <c r="C221" s="245"/>
      <c r="D221" s="222" t="s">
        <v>150</v>
      </c>
      <c r="E221" s="246" t="s">
        <v>20</v>
      </c>
      <c r="F221" s="247" t="s">
        <v>339</v>
      </c>
      <c r="G221" s="245"/>
      <c r="H221" s="246" t="s">
        <v>20</v>
      </c>
      <c r="I221" s="248"/>
      <c r="J221" s="245"/>
      <c r="K221" s="245"/>
      <c r="L221" s="249"/>
      <c r="M221" s="250"/>
      <c r="N221" s="251"/>
      <c r="O221" s="251"/>
      <c r="P221" s="251"/>
      <c r="Q221" s="251"/>
      <c r="R221" s="251"/>
      <c r="S221" s="251"/>
      <c r="T221" s="25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3" t="s">
        <v>150</v>
      </c>
      <c r="AU221" s="253" t="s">
        <v>137</v>
      </c>
      <c r="AV221" s="15" t="s">
        <v>22</v>
      </c>
      <c r="AW221" s="15" t="s">
        <v>36</v>
      </c>
      <c r="AX221" s="15" t="s">
        <v>74</v>
      </c>
      <c r="AY221" s="253" t="s">
        <v>129</v>
      </c>
    </row>
    <row r="222" s="15" customFormat="1">
      <c r="A222" s="15"/>
      <c r="B222" s="244"/>
      <c r="C222" s="245"/>
      <c r="D222" s="222" t="s">
        <v>150</v>
      </c>
      <c r="E222" s="246" t="s">
        <v>20</v>
      </c>
      <c r="F222" s="247" t="s">
        <v>340</v>
      </c>
      <c r="G222" s="245"/>
      <c r="H222" s="246" t="s">
        <v>20</v>
      </c>
      <c r="I222" s="248"/>
      <c r="J222" s="245"/>
      <c r="K222" s="245"/>
      <c r="L222" s="249"/>
      <c r="M222" s="250"/>
      <c r="N222" s="251"/>
      <c r="O222" s="251"/>
      <c r="P222" s="251"/>
      <c r="Q222" s="251"/>
      <c r="R222" s="251"/>
      <c r="S222" s="251"/>
      <c r="T222" s="25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3" t="s">
        <v>150</v>
      </c>
      <c r="AU222" s="253" t="s">
        <v>137</v>
      </c>
      <c r="AV222" s="15" t="s">
        <v>22</v>
      </c>
      <c r="AW222" s="15" t="s">
        <v>36</v>
      </c>
      <c r="AX222" s="15" t="s">
        <v>74</v>
      </c>
      <c r="AY222" s="253" t="s">
        <v>129</v>
      </c>
    </row>
    <row r="223" s="15" customFormat="1">
      <c r="A223" s="15"/>
      <c r="B223" s="244"/>
      <c r="C223" s="245"/>
      <c r="D223" s="222" t="s">
        <v>150</v>
      </c>
      <c r="E223" s="246" t="s">
        <v>20</v>
      </c>
      <c r="F223" s="247" t="s">
        <v>341</v>
      </c>
      <c r="G223" s="245"/>
      <c r="H223" s="246" t="s">
        <v>20</v>
      </c>
      <c r="I223" s="248"/>
      <c r="J223" s="245"/>
      <c r="K223" s="245"/>
      <c r="L223" s="249"/>
      <c r="M223" s="250"/>
      <c r="N223" s="251"/>
      <c r="O223" s="251"/>
      <c r="P223" s="251"/>
      <c r="Q223" s="251"/>
      <c r="R223" s="251"/>
      <c r="S223" s="251"/>
      <c r="T223" s="25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3" t="s">
        <v>150</v>
      </c>
      <c r="AU223" s="253" t="s">
        <v>137</v>
      </c>
      <c r="AV223" s="15" t="s">
        <v>22</v>
      </c>
      <c r="AW223" s="15" t="s">
        <v>36</v>
      </c>
      <c r="AX223" s="15" t="s">
        <v>74</v>
      </c>
      <c r="AY223" s="253" t="s">
        <v>129</v>
      </c>
    </row>
    <row r="224" s="15" customFormat="1">
      <c r="A224" s="15"/>
      <c r="B224" s="244"/>
      <c r="C224" s="245"/>
      <c r="D224" s="222" t="s">
        <v>150</v>
      </c>
      <c r="E224" s="246" t="s">
        <v>20</v>
      </c>
      <c r="F224" s="247" t="s">
        <v>342</v>
      </c>
      <c r="G224" s="245"/>
      <c r="H224" s="246" t="s">
        <v>20</v>
      </c>
      <c r="I224" s="248"/>
      <c r="J224" s="245"/>
      <c r="K224" s="245"/>
      <c r="L224" s="249"/>
      <c r="M224" s="250"/>
      <c r="N224" s="251"/>
      <c r="O224" s="251"/>
      <c r="P224" s="251"/>
      <c r="Q224" s="251"/>
      <c r="R224" s="251"/>
      <c r="S224" s="251"/>
      <c r="T224" s="25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3" t="s">
        <v>150</v>
      </c>
      <c r="AU224" s="253" t="s">
        <v>137</v>
      </c>
      <c r="AV224" s="15" t="s">
        <v>22</v>
      </c>
      <c r="AW224" s="15" t="s">
        <v>36</v>
      </c>
      <c r="AX224" s="15" t="s">
        <v>74</v>
      </c>
      <c r="AY224" s="253" t="s">
        <v>129</v>
      </c>
    </row>
    <row r="225" s="15" customFormat="1">
      <c r="A225" s="15"/>
      <c r="B225" s="244"/>
      <c r="C225" s="245"/>
      <c r="D225" s="222" t="s">
        <v>150</v>
      </c>
      <c r="E225" s="246" t="s">
        <v>20</v>
      </c>
      <c r="F225" s="247" t="s">
        <v>343</v>
      </c>
      <c r="G225" s="245"/>
      <c r="H225" s="246" t="s">
        <v>20</v>
      </c>
      <c r="I225" s="248"/>
      <c r="J225" s="245"/>
      <c r="K225" s="245"/>
      <c r="L225" s="249"/>
      <c r="M225" s="250"/>
      <c r="N225" s="251"/>
      <c r="O225" s="251"/>
      <c r="P225" s="251"/>
      <c r="Q225" s="251"/>
      <c r="R225" s="251"/>
      <c r="S225" s="251"/>
      <c r="T225" s="25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3" t="s">
        <v>150</v>
      </c>
      <c r="AU225" s="253" t="s">
        <v>137</v>
      </c>
      <c r="AV225" s="15" t="s">
        <v>22</v>
      </c>
      <c r="AW225" s="15" t="s">
        <v>36</v>
      </c>
      <c r="AX225" s="15" t="s">
        <v>74</v>
      </c>
      <c r="AY225" s="253" t="s">
        <v>129</v>
      </c>
    </row>
    <row r="226" s="15" customFormat="1">
      <c r="A226" s="15"/>
      <c r="B226" s="244"/>
      <c r="C226" s="245"/>
      <c r="D226" s="222" t="s">
        <v>150</v>
      </c>
      <c r="E226" s="246" t="s">
        <v>20</v>
      </c>
      <c r="F226" s="247" t="s">
        <v>344</v>
      </c>
      <c r="G226" s="245"/>
      <c r="H226" s="246" t="s">
        <v>20</v>
      </c>
      <c r="I226" s="248"/>
      <c r="J226" s="245"/>
      <c r="K226" s="245"/>
      <c r="L226" s="249"/>
      <c r="M226" s="250"/>
      <c r="N226" s="251"/>
      <c r="O226" s="251"/>
      <c r="P226" s="251"/>
      <c r="Q226" s="251"/>
      <c r="R226" s="251"/>
      <c r="S226" s="251"/>
      <c r="T226" s="25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3" t="s">
        <v>150</v>
      </c>
      <c r="AU226" s="253" t="s">
        <v>137</v>
      </c>
      <c r="AV226" s="15" t="s">
        <v>22</v>
      </c>
      <c r="AW226" s="15" t="s">
        <v>36</v>
      </c>
      <c r="AX226" s="15" t="s">
        <v>74</v>
      </c>
      <c r="AY226" s="253" t="s">
        <v>129</v>
      </c>
    </row>
    <row r="227" s="15" customFormat="1">
      <c r="A227" s="15"/>
      <c r="B227" s="244"/>
      <c r="C227" s="245"/>
      <c r="D227" s="222" t="s">
        <v>150</v>
      </c>
      <c r="E227" s="246" t="s">
        <v>20</v>
      </c>
      <c r="F227" s="247" t="s">
        <v>345</v>
      </c>
      <c r="G227" s="245"/>
      <c r="H227" s="246" t="s">
        <v>20</v>
      </c>
      <c r="I227" s="248"/>
      <c r="J227" s="245"/>
      <c r="K227" s="245"/>
      <c r="L227" s="249"/>
      <c r="M227" s="250"/>
      <c r="N227" s="251"/>
      <c r="O227" s="251"/>
      <c r="P227" s="251"/>
      <c r="Q227" s="251"/>
      <c r="R227" s="251"/>
      <c r="S227" s="251"/>
      <c r="T227" s="25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3" t="s">
        <v>150</v>
      </c>
      <c r="AU227" s="253" t="s">
        <v>137</v>
      </c>
      <c r="AV227" s="15" t="s">
        <v>22</v>
      </c>
      <c r="AW227" s="15" t="s">
        <v>36</v>
      </c>
      <c r="AX227" s="15" t="s">
        <v>74</v>
      </c>
      <c r="AY227" s="253" t="s">
        <v>129</v>
      </c>
    </row>
    <row r="228" s="13" customFormat="1">
      <c r="A228" s="13"/>
      <c r="B228" s="220"/>
      <c r="C228" s="221"/>
      <c r="D228" s="222" t="s">
        <v>150</v>
      </c>
      <c r="E228" s="223" t="s">
        <v>20</v>
      </c>
      <c r="F228" s="224" t="s">
        <v>22</v>
      </c>
      <c r="G228" s="221"/>
      <c r="H228" s="225">
        <v>1</v>
      </c>
      <c r="I228" s="226"/>
      <c r="J228" s="221"/>
      <c r="K228" s="221"/>
      <c r="L228" s="227"/>
      <c r="M228" s="228"/>
      <c r="N228" s="229"/>
      <c r="O228" s="229"/>
      <c r="P228" s="229"/>
      <c r="Q228" s="229"/>
      <c r="R228" s="229"/>
      <c r="S228" s="229"/>
      <c r="T228" s="23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1" t="s">
        <v>150</v>
      </c>
      <c r="AU228" s="231" t="s">
        <v>137</v>
      </c>
      <c r="AV228" s="13" t="s">
        <v>137</v>
      </c>
      <c r="AW228" s="13" t="s">
        <v>36</v>
      </c>
      <c r="AX228" s="13" t="s">
        <v>22</v>
      </c>
      <c r="AY228" s="231" t="s">
        <v>129</v>
      </c>
    </row>
    <row r="229" s="2" customFormat="1" ht="55.5" customHeight="1">
      <c r="A229" s="40"/>
      <c r="B229" s="41"/>
      <c r="C229" s="202" t="s">
        <v>346</v>
      </c>
      <c r="D229" s="202" t="s">
        <v>132</v>
      </c>
      <c r="E229" s="203" t="s">
        <v>347</v>
      </c>
      <c r="F229" s="204" t="s">
        <v>348</v>
      </c>
      <c r="G229" s="205" t="s">
        <v>184</v>
      </c>
      <c r="H229" s="232"/>
      <c r="I229" s="207"/>
      <c r="J229" s="208">
        <f>ROUND(I229*H229,2)</f>
        <v>0</v>
      </c>
      <c r="K229" s="204" t="s">
        <v>146</v>
      </c>
      <c r="L229" s="46"/>
      <c r="M229" s="209" t="s">
        <v>20</v>
      </c>
      <c r="N229" s="210" t="s">
        <v>46</v>
      </c>
      <c r="O229" s="86"/>
      <c r="P229" s="211">
        <f>O229*H229</f>
        <v>0</v>
      </c>
      <c r="Q229" s="211">
        <v>0</v>
      </c>
      <c r="R229" s="211">
        <f>Q229*H229</f>
        <v>0</v>
      </c>
      <c r="S229" s="211">
        <v>0</v>
      </c>
      <c r="T229" s="212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3" t="s">
        <v>136</v>
      </c>
      <c r="AT229" s="213" t="s">
        <v>132</v>
      </c>
      <c r="AU229" s="213" t="s">
        <v>137</v>
      </c>
      <c r="AY229" s="19" t="s">
        <v>129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19" t="s">
        <v>137</v>
      </c>
      <c r="BK229" s="214">
        <f>ROUND(I229*H229,2)</f>
        <v>0</v>
      </c>
      <c r="BL229" s="19" t="s">
        <v>136</v>
      </c>
      <c r="BM229" s="213" t="s">
        <v>349</v>
      </c>
    </row>
    <row r="230" s="2" customFormat="1">
      <c r="A230" s="40"/>
      <c r="B230" s="41"/>
      <c r="C230" s="42"/>
      <c r="D230" s="215" t="s">
        <v>148</v>
      </c>
      <c r="E230" s="42"/>
      <c r="F230" s="216" t="s">
        <v>350</v>
      </c>
      <c r="G230" s="42"/>
      <c r="H230" s="42"/>
      <c r="I230" s="217"/>
      <c r="J230" s="42"/>
      <c r="K230" s="42"/>
      <c r="L230" s="46"/>
      <c r="M230" s="218"/>
      <c r="N230" s="219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148</v>
      </c>
      <c r="AU230" s="19" t="s">
        <v>137</v>
      </c>
    </row>
    <row r="231" s="12" customFormat="1" ht="22.8" customHeight="1">
      <c r="A231" s="12"/>
      <c r="B231" s="186"/>
      <c r="C231" s="187"/>
      <c r="D231" s="188" t="s">
        <v>73</v>
      </c>
      <c r="E231" s="200" t="s">
        <v>351</v>
      </c>
      <c r="F231" s="200" t="s">
        <v>352</v>
      </c>
      <c r="G231" s="187"/>
      <c r="H231" s="187"/>
      <c r="I231" s="190"/>
      <c r="J231" s="201">
        <f>BK231</f>
        <v>0</v>
      </c>
      <c r="K231" s="187"/>
      <c r="L231" s="192"/>
      <c r="M231" s="193"/>
      <c r="N231" s="194"/>
      <c r="O231" s="194"/>
      <c r="P231" s="195">
        <f>SUM(P232:P260)</f>
        <v>0</v>
      </c>
      <c r="Q231" s="194"/>
      <c r="R231" s="195">
        <f>SUM(R232:R260)</f>
        <v>0.35923530000000004</v>
      </c>
      <c r="S231" s="194"/>
      <c r="T231" s="196">
        <f>SUM(T232:T260)</f>
        <v>0.35962000000000005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97" t="s">
        <v>22</v>
      </c>
      <c r="AT231" s="198" t="s">
        <v>73</v>
      </c>
      <c r="AU231" s="198" t="s">
        <v>22</v>
      </c>
      <c r="AY231" s="197" t="s">
        <v>129</v>
      </c>
      <c r="BK231" s="199">
        <f>SUM(BK232:BK260)</f>
        <v>0</v>
      </c>
    </row>
    <row r="232" s="2" customFormat="1" ht="24.15" customHeight="1">
      <c r="A232" s="40"/>
      <c r="B232" s="41"/>
      <c r="C232" s="202" t="s">
        <v>353</v>
      </c>
      <c r="D232" s="202" t="s">
        <v>132</v>
      </c>
      <c r="E232" s="203" t="s">
        <v>354</v>
      </c>
      <c r="F232" s="204" t="s">
        <v>355</v>
      </c>
      <c r="G232" s="205" t="s">
        <v>356</v>
      </c>
      <c r="H232" s="206">
        <v>43.030000000000001</v>
      </c>
      <c r="I232" s="207"/>
      <c r="J232" s="208">
        <f>ROUND(I232*H232,2)</f>
        <v>0</v>
      </c>
      <c r="K232" s="204" t="s">
        <v>146</v>
      </c>
      <c r="L232" s="46"/>
      <c r="M232" s="209" t="s">
        <v>20</v>
      </c>
      <c r="N232" s="210" t="s">
        <v>46</v>
      </c>
      <c r="O232" s="86"/>
      <c r="P232" s="211">
        <f>O232*H232</f>
        <v>0</v>
      </c>
      <c r="Q232" s="211">
        <v>0</v>
      </c>
      <c r="R232" s="211">
        <f>Q232*H232</f>
        <v>0</v>
      </c>
      <c r="S232" s="211">
        <v>0.001</v>
      </c>
      <c r="T232" s="212">
        <f>S232*H232</f>
        <v>0.043029999999999999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3" t="s">
        <v>136</v>
      </c>
      <c r="AT232" s="213" t="s">
        <v>132</v>
      </c>
      <c r="AU232" s="213" t="s">
        <v>137</v>
      </c>
      <c r="AY232" s="19" t="s">
        <v>129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19" t="s">
        <v>137</v>
      </c>
      <c r="BK232" s="214">
        <f>ROUND(I232*H232,2)</f>
        <v>0</v>
      </c>
      <c r="BL232" s="19" t="s">
        <v>136</v>
      </c>
      <c r="BM232" s="213" t="s">
        <v>357</v>
      </c>
    </row>
    <row r="233" s="2" customFormat="1">
      <c r="A233" s="40"/>
      <c r="B233" s="41"/>
      <c r="C233" s="42"/>
      <c r="D233" s="215" t="s">
        <v>148</v>
      </c>
      <c r="E233" s="42"/>
      <c r="F233" s="216" t="s">
        <v>358</v>
      </c>
      <c r="G233" s="42"/>
      <c r="H233" s="42"/>
      <c r="I233" s="217"/>
      <c r="J233" s="42"/>
      <c r="K233" s="42"/>
      <c r="L233" s="46"/>
      <c r="M233" s="218"/>
      <c r="N233" s="219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148</v>
      </c>
      <c r="AU233" s="19" t="s">
        <v>137</v>
      </c>
    </row>
    <row r="234" s="13" customFormat="1">
      <c r="A234" s="13"/>
      <c r="B234" s="220"/>
      <c r="C234" s="221"/>
      <c r="D234" s="222" t="s">
        <v>150</v>
      </c>
      <c r="E234" s="223" t="s">
        <v>20</v>
      </c>
      <c r="F234" s="224" t="s">
        <v>359</v>
      </c>
      <c r="G234" s="221"/>
      <c r="H234" s="225">
        <v>43.030000000000001</v>
      </c>
      <c r="I234" s="226"/>
      <c r="J234" s="221"/>
      <c r="K234" s="221"/>
      <c r="L234" s="227"/>
      <c r="M234" s="228"/>
      <c r="N234" s="229"/>
      <c r="O234" s="229"/>
      <c r="P234" s="229"/>
      <c r="Q234" s="229"/>
      <c r="R234" s="229"/>
      <c r="S234" s="229"/>
      <c r="T234" s="23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1" t="s">
        <v>150</v>
      </c>
      <c r="AU234" s="231" t="s">
        <v>137</v>
      </c>
      <c r="AV234" s="13" t="s">
        <v>137</v>
      </c>
      <c r="AW234" s="13" t="s">
        <v>36</v>
      </c>
      <c r="AX234" s="13" t="s">
        <v>22</v>
      </c>
      <c r="AY234" s="231" t="s">
        <v>129</v>
      </c>
    </row>
    <row r="235" s="2" customFormat="1" ht="37.8" customHeight="1">
      <c r="A235" s="40"/>
      <c r="B235" s="41"/>
      <c r="C235" s="202" t="s">
        <v>360</v>
      </c>
      <c r="D235" s="202" t="s">
        <v>132</v>
      </c>
      <c r="E235" s="203" t="s">
        <v>361</v>
      </c>
      <c r="F235" s="204" t="s">
        <v>362</v>
      </c>
      <c r="G235" s="205" t="s">
        <v>145</v>
      </c>
      <c r="H235" s="206">
        <v>42.212000000000003</v>
      </c>
      <c r="I235" s="207"/>
      <c r="J235" s="208">
        <f>ROUND(I235*H235,2)</f>
        <v>0</v>
      </c>
      <c r="K235" s="204" t="s">
        <v>146</v>
      </c>
      <c r="L235" s="46"/>
      <c r="M235" s="209" t="s">
        <v>20</v>
      </c>
      <c r="N235" s="210" t="s">
        <v>46</v>
      </c>
      <c r="O235" s="86"/>
      <c r="P235" s="211">
        <f>O235*H235</f>
        <v>0</v>
      </c>
      <c r="Q235" s="211">
        <v>0</v>
      </c>
      <c r="R235" s="211">
        <f>Q235*H235</f>
        <v>0</v>
      </c>
      <c r="S235" s="211">
        <v>0.0070000000000000001</v>
      </c>
      <c r="T235" s="212">
        <f>S235*H235</f>
        <v>0.29548400000000002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3" t="s">
        <v>136</v>
      </c>
      <c r="AT235" s="213" t="s">
        <v>132</v>
      </c>
      <c r="AU235" s="213" t="s">
        <v>137</v>
      </c>
      <c r="AY235" s="19" t="s">
        <v>129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19" t="s">
        <v>137</v>
      </c>
      <c r="BK235" s="214">
        <f>ROUND(I235*H235,2)</f>
        <v>0</v>
      </c>
      <c r="BL235" s="19" t="s">
        <v>136</v>
      </c>
      <c r="BM235" s="213" t="s">
        <v>363</v>
      </c>
    </row>
    <row r="236" s="2" customFormat="1">
      <c r="A236" s="40"/>
      <c r="B236" s="41"/>
      <c r="C236" s="42"/>
      <c r="D236" s="215" t="s">
        <v>148</v>
      </c>
      <c r="E236" s="42"/>
      <c r="F236" s="216" t="s">
        <v>364</v>
      </c>
      <c r="G236" s="42"/>
      <c r="H236" s="42"/>
      <c r="I236" s="217"/>
      <c r="J236" s="42"/>
      <c r="K236" s="42"/>
      <c r="L236" s="46"/>
      <c r="M236" s="218"/>
      <c r="N236" s="219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148</v>
      </c>
      <c r="AU236" s="19" t="s">
        <v>137</v>
      </c>
    </row>
    <row r="237" s="13" customFormat="1">
      <c r="A237" s="13"/>
      <c r="B237" s="220"/>
      <c r="C237" s="221"/>
      <c r="D237" s="222" t="s">
        <v>150</v>
      </c>
      <c r="E237" s="223" t="s">
        <v>20</v>
      </c>
      <c r="F237" s="224" t="s">
        <v>365</v>
      </c>
      <c r="G237" s="221"/>
      <c r="H237" s="225">
        <v>42.212000000000003</v>
      </c>
      <c r="I237" s="226"/>
      <c r="J237" s="221"/>
      <c r="K237" s="221"/>
      <c r="L237" s="227"/>
      <c r="M237" s="228"/>
      <c r="N237" s="229"/>
      <c r="O237" s="229"/>
      <c r="P237" s="229"/>
      <c r="Q237" s="229"/>
      <c r="R237" s="229"/>
      <c r="S237" s="229"/>
      <c r="T237" s="23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1" t="s">
        <v>150</v>
      </c>
      <c r="AU237" s="231" t="s">
        <v>137</v>
      </c>
      <c r="AV237" s="13" t="s">
        <v>137</v>
      </c>
      <c r="AW237" s="13" t="s">
        <v>36</v>
      </c>
      <c r="AX237" s="13" t="s">
        <v>22</v>
      </c>
      <c r="AY237" s="231" t="s">
        <v>129</v>
      </c>
    </row>
    <row r="238" s="2" customFormat="1" ht="24.15" customHeight="1">
      <c r="A238" s="40"/>
      <c r="B238" s="41"/>
      <c r="C238" s="202" t="s">
        <v>366</v>
      </c>
      <c r="D238" s="202" t="s">
        <v>132</v>
      </c>
      <c r="E238" s="203" t="s">
        <v>367</v>
      </c>
      <c r="F238" s="204" t="s">
        <v>368</v>
      </c>
      <c r="G238" s="205" t="s">
        <v>145</v>
      </c>
      <c r="H238" s="206">
        <v>42.212000000000003</v>
      </c>
      <c r="I238" s="207"/>
      <c r="J238" s="208">
        <f>ROUND(I238*H238,2)</f>
        <v>0</v>
      </c>
      <c r="K238" s="204" t="s">
        <v>146</v>
      </c>
      <c r="L238" s="46"/>
      <c r="M238" s="209" t="s">
        <v>20</v>
      </c>
      <c r="N238" s="210" t="s">
        <v>46</v>
      </c>
      <c r="O238" s="86"/>
      <c r="P238" s="211">
        <f>O238*H238</f>
        <v>0</v>
      </c>
      <c r="Q238" s="211">
        <v>0</v>
      </c>
      <c r="R238" s="211">
        <f>Q238*H238</f>
        <v>0</v>
      </c>
      <c r="S238" s="211">
        <v>0.00050000000000000001</v>
      </c>
      <c r="T238" s="212">
        <f>S238*H238</f>
        <v>0.021106000000000003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3" t="s">
        <v>136</v>
      </c>
      <c r="AT238" s="213" t="s">
        <v>132</v>
      </c>
      <c r="AU238" s="213" t="s">
        <v>137</v>
      </c>
      <c r="AY238" s="19" t="s">
        <v>129</v>
      </c>
      <c r="BE238" s="214">
        <f>IF(N238="základní",J238,0)</f>
        <v>0</v>
      </c>
      <c r="BF238" s="214">
        <f>IF(N238="snížená",J238,0)</f>
        <v>0</v>
      </c>
      <c r="BG238" s="214">
        <f>IF(N238="zákl. přenesená",J238,0)</f>
        <v>0</v>
      </c>
      <c r="BH238" s="214">
        <f>IF(N238="sníž. přenesená",J238,0)</f>
        <v>0</v>
      </c>
      <c r="BI238" s="214">
        <f>IF(N238="nulová",J238,0)</f>
        <v>0</v>
      </c>
      <c r="BJ238" s="19" t="s">
        <v>137</v>
      </c>
      <c r="BK238" s="214">
        <f>ROUND(I238*H238,2)</f>
        <v>0</v>
      </c>
      <c r="BL238" s="19" t="s">
        <v>136</v>
      </c>
      <c r="BM238" s="213" t="s">
        <v>369</v>
      </c>
    </row>
    <row r="239" s="2" customFormat="1">
      <c r="A239" s="40"/>
      <c r="B239" s="41"/>
      <c r="C239" s="42"/>
      <c r="D239" s="215" t="s">
        <v>148</v>
      </c>
      <c r="E239" s="42"/>
      <c r="F239" s="216" t="s">
        <v>370</v>
      </c>
      <c r="G239" s="42"/>
      <c r="H239" s="42"/>
      <c r="I239" s="217"/>
      <c r="J239" s="42"/>
      <c r="K239" s="42"/>
      <c r="L239" s="46"/>
      <c r="M239" s="218"/>
      <c r="N239" s="219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148</v>
      </c>
      <c r="AU239" s="19" t="s">
        <v>137</v>
      </c>
    </row>
    <row r="240" s="2" customFormat="1" ht="24.15" customHeight="1">
      <c r="A240" s="40"/>
      <c r="B240" s="41"/>
      <c r="C240" s="202" t="s">
        <v>371</v>
      </c>
      <c r="D240" s="202" t="s">
        <v>132</v>
      </c>
      <c r="E240" s="203" t="s">
        <v>372</v>
      </c>
      <c r="F240" s="204" t="s">
        <v>373</v>
      </c>
      <c r="G240" s="205" t="s">
        <v>145</v>
      </c>
      <c r="H240" s="206">
        <v>42.212000000000003</v>
      </c>
      <c r="I240" s="207"/>
      <c r="J240" s="208">
        <f>ROUND(I240*H240,2)</f>
        <v>0</v>
      </c>
      <c r="K240" s="204" t="s">
        <v>146</v>
      </c>
      <c r="L240" s="46"/>
      <c r="M240" s="209" t="s">
        <v>20</v>
      </c>
      <c r="N240" s="210" t="s">
        <v>46</v>
      </c>
      <c r="O240" s="86"/>
      <c r="P240" s="211">
        <f>O240*H240</f>
        <v>0</v>
      </c>
      <c r="Q240" s="211">
        <v>0</v>
      </c>
      <c r="R240" s="211">
        <f>Q240*H240</f>
        <v>0</v>
      </c>
      <c r="S240" s="211">
        <v>0</v>
      </c>
      <c r="T240" s="212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3" t="s">
        <v>136</v>
      </c>
      <c r="AT240" s="213" t="s">
        <v>132</v>
      </c>
      <c r="AU240" s="213" t="s">
        <v>137</v>
      </c>
      <c r="AY240" s="19" t="s">
        <v>129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19" t="s">
        <v>137</v>
      </c>
      <c r="BK240" s="214">
        <f>ROUND(I240*H240,2)</f>
        <v>0</v>
      </c>
      <c r="BL240" s="19" t="s">
        <v>136</v>
      </c>
      <c r="BM240" s="213" t="s">
        <v>374</v>
      </c>
    </row>
    <row r="241" s="2" customFormat="1">
      <c r="A241" s="40"/>
      <c r="B241" s="41"/>
      <c r="C241" s="42"/>
      <c r="D241" s="215" t="s">
        <v>148</v>
      </c>
      <c r="E241" s="42"/>
      <c r="F241" s="216" t="s">
        <v>375</v>
      </c>
      <c r="G241" s="42"/>
      <c r="H241" s="42"/>
      <c r="I241" s="217"/>
      <c r="J241" s="42"/>
      <c r="K241" s="42"/>
      <c r="L241" s="46"/>
      <c r="M241" s="218"/>
      <c r="N241" s="219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148</v>
      </c>
      <c r="AU241" s="19" t="s">
        <v>137</v>
      </c>
    </row>
    <row r="242" s="2" customFormat="1" ht="21.75" customHeight="1">
      <c r="A242" s="40"/>
      <c r="B242" s="41"/>
      <c r="C242" s="202" t="s">
        <v>376</v>
      </c>
      <c r="D242" s="202" t="s">
        <v>132</v>
      </c>
      <c r="E242" s="203" t="s">
        <v>377</v>
      </c>
      <c r="F242" s="204" t="s">
        <v>378</v>
      </c>
      <c r="G242" s="205" t="s">
        <v>145</v>
      </c>
      <c r="H242" s="206">
        <v>4.3029999999999999</v>
      </c>
      <c r="I242" s="207"/>
      <c r="J242" s="208">
        <f>ROUND(I242*H242,2)</f>
        <v>0</v>
      </c>
      <c r="K242" s="204" t="s">
        <v>146</v>
      </c>
      <c r="L242" s="46"/>
      <c r="M242" s="209" t="s">
        <v>20</v>
      </c>
      <c r="N242" s="210" t="s">
        <v>46</v>
      </c>
      <c r="O242" s="86"/>
      <c r="P242" s="211">
        <f>O242*H242</f>
        <v>0</v>
      </c>
      <c r="Q242" s="211">
        <v>0</v>
      </c>
      <c r="R242" s="211">
        <f>Q242*H242</f>
        <v>0</v>
      </c>
      <c r="S242" s="211">
        <v>0</v>
      </c>
      <c r="T242" s="212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3" t="s">
        <v>136</v>
      </c>
      <c r="AT242" s="213" t="s">
        <v>132</v>
      </c>
      <c r="AU242" s="213" t="s">
        <v>137</v>
      </c>
      <c r="AY242" s="19" t="s">
        <v>129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19" t="s">
        <v>137</v>
      </c>
      <c r="BK242" s="214">
        <f>ROUND(I242*H242,2)</f>
        <v>0</v>
      </c>
      <c r="BL242" s="19" t="s">
        <v>136</v>
      </c>
      <c r="BM242" s="213" t="s">
        <v>379</v>
      </c>
    </row>
    <row r="243" s="2" customFormat="1">
      <c r="A243" s="40"/>
      <c r="B243" s="41"/>
      <c r="C243" s="42"/>
      <c r="D243" s="215" t="s">
        <v>148</v>
      </c>
      <c r="E243" s="42"/>
      <c r="F243" s="216" t="s">
        <v>380</v>
      </c>
      <c r="G243" s="42"/>
      <c r="H243" s="42"/>
      <c r="I243" s="217"/>
      <c r="J243" s="42"/>
      <c r="K243" s="42"/>
      <c r="L243" s="46"/>
      <c r="M243" s="218"/>
      <c r="N243" s="219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148</v>
      </c>
      <c r="AU243" s="19" t="s">
        <v>137</v>
      </c>
    </row>
    <row r="244" s="13" customFormat="1">
      <c r="A244" s="13"/>
      <c r="B244" s="220"/>
      <c r="C244" s="221"/>
      <c r="D244" s="222" t="s">
        <v>150</v>
      </c>
      <c r="E244" s="223" t="s">
        <v>20</v>
      </c>
      <c r="F244" s="224" t="s">
        <v>381</v>
      </c>
      <c r="G244" s="221"/>
      <c r="H244" s="225">
        <v>4.3029999999999999</v>
      </c>
      <c r="I244" s="226"/>
      <c r="J244" s="221"/>
      <c r="K244" s="221"/>
      <c r="L244" s="227"/>
      <c r="M244" s="228"/>
      <c r="N244" s="229"/>
      <c r="O244" s="229"/>
      <c r="P244" s="229"/>
      <c r="Q244" s="229"/>
      <c r="R244" s="229"/>
      <c r="S244" s="229"/>
      <c r="T244" s="23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1" t="s">
        <v>150</v>
      </c>
      <c r="AU244" s="231" t="s">
        <v>137</v>
      </c>
      <c r="AV244" s="13" t="s">
        <v>137</v>
      </c>
      <c r="AW244" s="13" t="s">
        <v>36</v>
      </c>
      <c r="AX244" s="13" t="s">
        <v>22</v>
      </c>
      <c r="AY244" s="231" t="s">
        <v>129</v>
      </c>
    </row>
    <row r="245" s="2" customFormat="1" ht="24.15" customHeight="1">
      <c r="A245" s="40"/>
      <c r="B245" s="41"/>
      <c r="C245" s="202" t="s">
        <v>382</v>
      </c>
      <c r="D245" s="202" t="s">
        <v>132</v>
      </c>
      <c r="E245" s="203" t="s">
        <v>383</v>
      </c>
      <c r="F245" s="204" t="s">
        <v>384</v>
      </c>
      <c r="G245" s="205" t="s">
        <v>145</v>
      </c>
      <c r="H245" s="206">
        <v>42.212000000000003</v>
      </c>
      <c r="I245" s="207"/>
      <c r="J245" s="208">
        <f>ROUND(I245*H245,2)</f>
        <v>0</v>
      </c>
      <c r="K245" s="204" t="s">
        <v>146</v>
      </c>
      <c r="L245" s="46"/>
      <c r="M245" s="209" t="s">
        <v>20</v>
      </c>
      <c r="N245" s="210" t="s">
        <v>46</v>
      </c>
      <c r="O245" s="86"/>
      <c r="P245" s="211">
        <f>O245*H245</f>
        <v>0</v>
      </c>
      <c r="Q245" s="211">
        <v>0.00020000000000000001</v>
      </c>
      <c r="R245" s="211">
        <f>Q245*H245</f>
        <v>0.0084424000000000009</v>
      </c>
      <c r="S245" s="211">
        <v>0</v>
      </c>
      <c r="T245" s="212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3" t="s">
        <v>136</v>
      </c>
      <c r="AT245" s="213" t="s">
        <v>132</v>
      </c>
      <c r="AU245" s="213" t="s">
        <v>137</v>
      </c>
      <c r="AY245" s="19" t="s">
        <v>129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19" t="s">
        <v>137</v>
      </c>
      <c r="BK245" s="214">
        <f>ROUND(I245*H245,2)</f>
        <v>0</v>
      </c>
      <c r="BL245" s="19" t="s">
        <v>136</v>
      </c>
      <c r="BM245" s="213" t="s">
        <v>385</v>
      </c>
    </row>
    <row r="246" s="2" customFormat="1">
      <c r="A246" s="40"/>
      <c r="B246" s="41"/>
      <c r="C246" s="42"/>
      <c r="D246" s="215" t="s">
        <v>148</v>
      </c>
      <c r="E246" s="42"/>
      <c r="F246" s="216" t="s">
        <v>386</v>
      </c>
      <c r="G246" s="42"/>
      <c r="H246" s="42"/>
      <c r="I246" s="217"/>
      <c r="J246" s="42"/>
      <c r="K246" s="42"/>
      <c r="L246" s="46"/>
      <c r="M246" s="218"/>
      <c r="N246" s="219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148</v>
      </c>
      <c r="AU246" s="19" t="s">
        <v>137</v>
      </c>
    </row>
    <row r="247" s="2" customFormat="1" ht="37.8" customHeight="1">
      <c r="A247" s="40"/>
      <c r="B247" s="41"/>
      <c r="C247" s="202" t="s">
        <v>387</v>
      </c>
      <c r="D247" s="202" t="s">
        <v>132</v>
      </c>
      <c r="E247" s="203" t="s">
        <v>388</v>
      </c>
      <c r="F247" s="204" t="s">
        <v>389</v>
      </c>
      <c r="G247" s="205" t="s">
        <v>145</v>
      </c>
      <c r="H247" s="206">
        <v>42.212000000000003</v>
      </c>
      <c r="I247" s="207"/>
      <c r="J247" s="208">
        <f>ROUND(I247*H247,2)</f>
        <v>0</v>
      </c>
      <c r="K247" s="204" t="s">
        <v>146</v>
      </c>
      <c r="L247" s="46"/>
      <c r="M247" s="209" t="s">
        <v>20</v>
      </c>
      <c r="N247" s="210" t="s">
        <v>46</v>
      </c>
      <c r="O247" s="86"/>
      <c r="P247" s="211">
        <f>O247*H247</f>
        <v>0</v>
      </c>
      <c r="Q247" s="211">
        <v>0.0045500000000000002</v>
      </c>
      <c r="R247" s="211">
        <f>Q247*H247</f>
        <v>0.19206460000000003</v>
      </c>
      <c r="S247" s="211">
        <v>0</v>
      </c>
      <c r="T247" s="212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3" t="s">
        <v>136</v>
      </c>
      <c r="AT247" s="213" t="s">
        <v>132</v>
      </c>
      <c r="AU247" s="213" t="s">
        <v>137</v>
      </c>
      <c r="AY247" s="19" t="s">
        <v>129</v>
      </c>
      <c r="BE247" s="214">
        <f>IF(N247="základní",J247,0)</f>
        <v>0</v>
      </c>
      <c r="BF247" s="214">
        <f>IF(N247="snížená",J247,0)</f>
        <v>0</v>
      </c>
      <c r="BG247" s="214">
        <f>IF(N247="zákl. přenesená",J247,0)</f>
        <v>0</v>
      </c>
      <c r="BH247" s="214">
        <f>IF(N247="sníž. přenesená",J247,0)</f>
        <v>0</v>
      </c>
      <c r="BI247" s="214">
        <f>IF(N247="nulová",J247,0)</f>
        <v>0</v>
      </c>
      <c r="BJ247" s="19" t="s">
        <v>137</v>
      </c>
      <c r="BK247" s="214">
        <f>ROUND(I247*H247,2)</f>
        <v>0</v>
      </c>
      <c r="BL247" s="19" t="s">
        <v>136</v>
      </c>
      <c r="BM247" s="213" t="s">
        <v>390</v>
      </c>
    </row>
    <row r="248" s="2" customFormat="1">
      <c r="A248" s="40"/>
      <c r="B248" s="41"/>
      <c r="C248" s="42"/>
      <c r="D248" s="215" t="s">
        <v>148</v>
      </c>
      <c r="E248" s="42"/>
      <c r="F248" s="216" t="s">
        <v>391</v>
      </c>
      <c r="G248" s="42"/>
      <c r="H248" s="42"/>
      <c r="I248" s="217"/>
      <c r="J248" s="42"/>
      <c r="K248" s="42"/>
      <c r="L248" s="46"/>
      <c r="M248" s="218"/>
      <c r="N248" s="219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148</v>
      </c>
      <c r="AU248" s="19" t="s">
        <v>137</v>
      </c>
    </row>
    <row r="249" s="2" customFormat="1" ht="33" customHeight="1">
      <c r="A249" s="40"/>
      <c r="B249" s="41"/>
      <c r="C249" s="202" t="s">
        <v>392</v>
      </c>
      <c r="D249" s="202" t="s">
        <v>132</v>
      </c>
      <c r="E249" s="203" t="s">
        <v>393</v>
      </c>
      <c r="F249" s="204" t="s">
        <v>394</v>
      </c>
      <c r="G249" s="205" t="s">
        <v>145</v>
      </c>
      <c r="H249" s="206">
        <v>42.212000000000003</v>
      </c>
      <c r="I249" s="207"/>
      <c r="J249" s="208">
        <f>ROUND(I249*H249,2)</f>
        <v>0</v>
      </c>
      <c r="K249" s="204" t="s">
        <v>146</v>
      </c>
      <c r="L249" s="46"/>
      <c r="M249" s="209" t="s">
        <v>20</v>
      </c>
      <c r="N249" s="210" t="s">
        <v>46</v>
      </c>
      <c r="O249" s="86"/>
      <c r="P249" s="211">
        <f>O249*H249</f>
        <v>0</v>
      </c>
      <c r="Q249" s="211">
        <v>0.00040000000000000002</v>
      </c>
      <c r="R249" s="211">
        <f>Q249*H249</f>
        <v>0.016884800000000002</v>
      </c>
      <c r="S249" s="211">
        <v>0</v>
      </c>
      <c r="T249" s="212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3" t="s">
        <v>136</v>
      </c>
      <c r="AT249" s="213" t="s">
        <v>132</v>
      </c>
      <c r="AU249" s="213" t="s">
        <v>137</v>
      </c>
      <c r="AY249" s="19" t="s">
        <v>129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19" t="s">
        <v>137</v>
      </c>
      <c r="BK249" s="214">
        <f>ROUND(I249*H249,2)</f>
        <v>0</v>
      </c>
      <c r="BL249" s="19" t="s">
        <v>136</v>
      </c>
      <c r="BM249" s="213" t="s">
        <v>395</v>
      </c>
    </row>
    <row r="250" s="2" customFormat="1">
      <c r="A250" s="40"/>
      <c r="B250" s="41"/>
      <c r="C250" s="42"/>
      <c r="D250" s="215" t="s">
        <v>148</v>
      </c>
      <c r="E250" s="42"/>
      <c r="F250" s="216" t="s">
        <v>396</v>
      </c>
      <c r="G250" s="42"/>
      <c r="H250" s="42"/>
      <c r="I250" s="217"/>
      <c r="J250" s="42"/>
      <c r="K250" s="42"/>
      <c r="L250" s="46"/>
      <c r="M250" s="218"/>
      <c r="N250" s="219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148</v>
      </c>
      <c r="AU250" s="19" t="s">
        <v>137</v>
      </c>
    </row>
    <row r="251" s="13" customFormat="1">
      <c r="A251" s="13"/>
      <c r="B251" s="220"/>
      <c r="C251" s="221"/>
      <c r="D251" s="222" t="s">
        <v>150</v>
      </c>
      <c r="E251" s="223" t="s">
        <v>20</v>
      </c>
      <c r="F251" s="224" t="s">
        <v>365</v>
      </c>
      <c r="G251" s="221"/>
      <c r="H251" s="225">
        <v>42.212000000000003</v>
      </c>
      <c r="I251" s="226"/>
      <c r="J251" s="221"/>
      <c r="K251" s="221"/>
      <c r="L251" s="227"/>
      <c r="M251" s="228"/>
      <c r="N251" s="229"/>
      <c r="O251" s="229"/>
      <c r="P251" s="229"/>
      <c r="Q251" s="229"/>
      <c r="R251" s="229"/>
      <c r="S251" s="229"/>
      <c r="T251" s="23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1" t="s">
        <v>150</v>
      </c>
      <c r="AU251" s="231" t="s">
        <v>137</v>
      </c>
      <c r="AV251" s="13" t="s">
        <v>137</v>
      </c>
      <c r="AW251" s="13" t="s">
        <v>36</v>
      </c>
      <c r="AX251" s="13" t="s">
        <v>22</v>
      </c>
      <c r="AY251" s="231" t="s">
        <v>129</v>
      </c>
    </row>
    <row r="252" s="2" customFormat="1" ht="16.5" customHeight="1">
      <c r="A252" s="40"/>
      <c r="B252" s="41"/>
      <c r="C252" s="254" t="s">
        <v>397</v>
      </c>
      <c r="D252" s="254" t="s">
        <v>398</v>
      </c>
      <c r="E252" s="255" t="s">
        <v>399</v>
      </c>
      <c r="F252" s="256" t="s">
        <v>400</v>
      </c>
      <c r="G252" s="257" t="s">
        <v>145</v>
      </c>
      <c r="H252" s="258">
        <v>46.433</v>
      </c>
      <c r="I252" s="259"/>
      <c r="J252" s="260">
        <f>ROUND(I252*H252,2)</f>
        <v>0</v>
      </c>
      <c r="K252" s="256" t="s">
        <v>20</v>
      </c>
      <c r="L252" s="261"/>
      <c r="M252" s="262" t="s">
        <v>20</v>
      </c>
      <c r="N252" s="263" t="s">
        <v>46</v>
      </c>
      <c r="O252" s="86"/>
      <c r="P252" s="211">
        <f>O252*H252</f>
        <v>0</v>
      </c>
      <c r="Q252" s="211">
        <v>0.00264</v>
      </c>
      <c r="R252" s="211">
        <f>Q252*H252</f>
        <v>0.12258312</v>
      </c>
      <c r="S252" s="211">
        <v>0</v>
      </c>
      <c r="T252" s="212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3" t="s">
        <v>170</v>
      </c>
      <c r="AT252" s="213" t="s">
        <v>398</v>
      </c>
      <c r="AU252" s="213" t="s">
        <v>137</v>
      </c>
      <c r="AY252" s="19" t="s">
        <v>129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19" t="s">
        <v>137</v>
      </c>
      <c r="BK252" s="214">
        <f>ROUND(I252*H252,2)</f>
        <v>0</v>
      </c>
      <c r="BL252" s="19" t="s">
        <v>136</v>
      </c>
      <c r="BM252" s="213" t="s">
        <v>401</v>
      </c>
    </row>
    <row r="253" s="13" customFormat="1">
      <c r="A253" s="13"/>
      <c r="B253" s="220"/>
      <c r="C253" s="221"/>
      <c r="D253" s="222" t="s">
        <v>150</v>
      </c>
      <c r="E253" s="223" t="s">
        <v>20</v>
      </c>
      <c r="F253" s="224" t="s">
        <v>402</v>
      </c>
      <c r="G253" s="221"/>
      <c r="H253" s="225">
        <v>46.433</v>
      </c>
      <c r="I253" s="226"/>
      <c r="J253" s="221"/>
      <c r="K253" s="221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150</v>
      </c>
      <c r="AU253" s="231" t="s">
        <v>137</v>
      </c>
      <c r="AV253" s="13" t="s">
        <v>137</v>
      </c>
      <c r="AW253" s="13" t="s">
        <v>36</v>
      </c>
      <c r="AX253" s="13" t="s">
        <v>22</v>
      </c>
      <c r="AY253" s="231" t="s">
        <v>129</v>
      </c>
    </row>
    <row r="254" s="2" customFormat="1" ht="33" customHeight="1">
      <c r="A254" s="40"/>
      <c r="B254" s="41"/>
      <c r="C254" s="202" t="s">
        <v>403</v>
      </c>
      <c r="D254" s="202" t="s">
        <v>132</v>
      </c>
      <c r="E254" s="203" t="s">
        <v>404</v>
      </c>
      <c r="F254" s="204" t="s">
        <v>405</v>
      </c>
      <c r="G254" s="205" t="s">
        <v>356</v>
      </c>
      <c r="H254" s="206">
        <v>43.030000000000001</v>
      </c>
      <c r="I254" s="207"/>
      <c r="J254" s="208">
        <f>ROUND(I254*H254,2)</f>
        <v>0</v>
      </c>
      <c r="K254" s="204" t="s">
        <v>146</v>
      </c>
      <c r="L254" s="46"/>
      <c r="M254" s="209" t="s">
        <v>20</v>
      </c>
      <c r="N254" s="210" t="s">
        <v>46</v>
      </c>
      <c r="O254" s="86"/>
      <c r="P254" s="211">
        <f>O254*H254</f>
        <v>0</v>
      </c>
      <c r="Q254" s="211">
        <v>6.0000000000000002E-05</v>
      </c>
      <c r="R254" s="211">
        <f>Q254*H254</f>
        <v>0.0025818</v>
      </c>
      <c r="S254" s="211">
        <v>0</v>
      </c>
      <c r="T254" s="212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3" t="s">
        <v>136</v>
      </c>
      <c r="AT254" s="213" t="s">
        <v>132</v>
      </c>
      <c r="AU254" s="213" t="s">
        <v>137</v>
      </c>
      <c r="AY254" s="19" t="s">
        <v>129</v>
      </c>
      <c r="BE254" s="214">
        <f>IF(N254="základní",J254,0)</f>
        <v>0</v>
      </c>
      <c r="BF254" s="214">
        <f>IF(N254="snížená",J254,0)</f>
        <v>0</v>
      </c>
      <c r="BG254" s="214">
        <f>IF(N254="zákl. přenesená",J254,0)</f>
        <v>0</v>
      </c>
      <c r="BH254" s="214">
        <f>IF(N254="sníž. přenesená",J254,0)</f>
        <v>0</v>
      </c>
      <c r="BI254" s="214">
        <f>IF(N254="nulová",J254,0)</f>
        <v>0</v>
      </c>
      <c r="BJ254" s="19" t="s">
        <v>137</v>
      </c>
      <c r="BK254" s="214">
        <f>ROUND(I254*H254,2)</f>
        <v>0</v>
      </c>
      <c r="BL254" s="19" t="s">
        <v>136</v>
      </c>
      <c r="BM254" s="213" t="s">
        <v>406</v>
      </c>
    </row>
    <row r="255" s="2" customFormat="1">
      <c r="A255" s="40"/>
      <c r="B255" s="41"/>
      <c r="C255" s="42"/>
      <c r="D255" s="215" t="s">
        <v>148</v>
      </c>
      <c r="E255" s="42"/>
      <c r="F255" s="216" t="s">
        <v>407</v>
      </c>
      <c r="G255" s="42"/>
      <c r="H255" s="42"/>
      <c r="I255" s="217"/>
      <c r="J255" s="42"/>
      <c r="K255" s="42"/>
      <c r="L255" s="46"/>
      <c r="M255" s="218"/>
      <c r="N255" s="219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148</v>
      </c>
      <c r="AU255" s="19" t="s">
        <v>137</v>
      </c>
    </row>
    <row r="256" s="13" customFormat="1">
      <c r="A256" s="13"/>
      <c r="B256" s="220"/>
      <c r="C256" s="221"/>
      <c r="D256" s="222" t="s">
        <v>150</v>
      </c>
      <c r="E256" s="223" t="s">
        <v>20</v>
      </c>
      <c r="F256" s="224" t="s">
        <v>359</v>
      </c>
      <c r="G256" s="221"/>
      <c r="H256" s="225">
        <v>43.030000000000001</v>
      </c>
      <c r="I256" s="226"/>
      <c r="J256" s="221"/>
      <c r="K256" s="221"/>
      <c r="L256" s="227"/>
      <c r="M256" s="228"/>
      <c r="N256" s="229"/>
      <c r="O256" s="229"/>
      <c r="P256" s="229"/>
      <c r="Q256" s="229"/>
      <c r="R256" s="229"/>
      <c r="S256" s="229"/>
      <c r="T256" s="23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1" t="s">
        <v>150</v>
      </c>
      <c r="AU256" s="231" t="s">
        <v>137</v>
      </c>
      <c r="AV256" s="13" t="s">
        <v>137</v>
      </c>
      <c r="AW256" s="13" t="s">
        <v>36</v>
      </c>
      <c r="AX256" s="13" t="s">
        <v>22</v>
      </c>
      <c r="AY256" s="231" t="s">
        <v>129</v>
      </c>
    </row>
    <row r="257" s="2" customFormat="1" ht="16.5" customHeight="1">
      <c r="A257" s="40"/>
      <c r="B257" s="41"/>
      <c r="C257" s="254" t="s">
        <v>408</v>
      </c>
      <c r="D257" s="254" t="s">
        <v>398</v>
      </c>
      <c r="E257" s="255" t="s">
        <v>409</v>
      </c>
      <c r="F257" s="256" t="s">
        <v>410</v>
      </c>
      <c r="G257" s="257" t="s">
        <v>356</v>
      </c>
      <c r="H257" s="258">
        <v>43.890999999999998</v>
      </c>
      <c r="I257" s="259"/>
      <c r="J257" s="260">
        <f>ROUND(I257*H257,2)</f>
        <v>0</v>
      </c>
      <c r="K257" s="256" t="s">
        <v>20</v>
      </c>
      <c r="L257" s="261"/>
      <c r="M257" s="262" t="s">
        <v>20</v>
      </c>
      <c r="N257" s="263" t="s">
        <v>46</v>
      </c>
      <c r="O257" s="86"/>
      <c r="P257" s="211">
        <f>O257*H257</f>
        <v>0</v>
      </c>
      <c r="Q257" s="211">
        <v>0.00038000000000000002</v>
      </c>
      <c r="R257" s="211">
        <f>Q257*H257</f>
        <v>0.016678580000000002</v>
      </c>
      <c r="S257" s="211">
        <v>0</v>
      </c>
      <c r="T257" s="212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3" t="s">
        <v>170</v>
      </c>
      <c r="AT257" s="213" t="s">
        <v>398</v>
      </c>
      <c r="AU257" s="213" t="s">
        <v>137</v>
      </c>
      <c r="AY257" s="19" t="s">
        <v>129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19" t="s">
        <v>137</v>
      </c>
      <c r="BK257" s="214">
        <f>ROUND(I257*H257,2)</f>
        <v>0</v>
      </c>
      <c r="BL257" s="19" t="s">
        <v>136</v>
      </c>
      <c r="BM257" s="213" t="s">
        <v>411</v>
      </c>
    </row>
    <row r="258" s="13" customFormat="1">
      <c r="A258" s="13"/>
      <c r="B258" s="220"/>
      <c r="C258" s="221"/>
      <c r="D258" s="222" t="s">
        <v>150</v>
      </c>
      <c r="E258" s="223" t="s">
        <v>20</v>
      </c>
      <c r="F258" s="224" t="s">
        <v>412</v>
      </c>
      <c r="G258" s="221"/>
      <c r="H258" s="225">
        <v>43.890999999999998</v>
      </c>
      <c r="I258" s="226"/>
      <c r="J258" s="221"/>
      <c r="K258" s="221"/>
      <c r="L258" s="227"/>
      <c r="M258" s="228"/>
      <c r="N258" s="229"/>
      <c r="O258" s="229"/>
      <c r="P258" s="229"/>
      <c r="Q258" s="229"/>
      <c r="R258" s="229"/>
      <c r="S258" s="229"/>
      <c r="T258" s="23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1" t="s">
        <v>150</v>
      </c>
      <c r="AU258" s="231" t="s">
        <v>137</v>
      </c>
      <c r="AV258" s="13" t="s">
        <v>137</v>
      </c>
      <c r="AW258" s="13" t="s">
        <v>36</v>
      </c>
      <c r="AX258" s="13" t="s">
        <v>22</v>
      </c>
      <c r="AY258" s="231" t="s">
        <v>129</v>
      </c>
    </row>
    <row r="259" s="2" customFormat="1" ht="49.05" customHeight="1">
      <c r="A259" s="40"/>
      <c r="B259" s="41"/>
      <c r="C259" s="202" t="s">
        <v>413</v>
      </c>
      <c r="D259" s="202" t="s">
        <v>132</v>
      </c>
      <c r="E259" s="203" t="s">
        <v>414</v>
      </c>
      <c r="F259" s="204" t="s">
        <v>415</v>
      </c>
      <c r="G259" s="205" t="s">
        <v>184</v>
      </c>
      <c r="H259" s="232"/>
      <c r="I259" s="207"/>
      <c r="J259" s="208">
        <f>ROUND(I259*H259,2)</f>
        <v>0</v>
      </c>
      <c r="K259" s="204" t="s">
        <v>146</v>
      </c>
      <c r="L259" s="46"/>
      <c r="M259" s="209" t="s">
        <v>20</v>
      </c>
      <c r="N259" s="210" t="s">
        <v>46</v>
      </c>
      <c r="O259" s="86"/>
      <c r="P259" s="211">
        <f>O259*H259</f>
        <v>0</v>
      </c>
      <c r="Q259" s="211">
        <v>0</v>
      </c>
      <c r="R259" s="211">
        <f>Q259*H259</f>
        <v>0</v>
      </c>
      <c r="S259" s="211">
        <v>0</v>
      </c>
      <c r="T259" s="212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3" t="s">
        <v>136</v>
      </c>
      <c r="AT259" s="213" t="s">
        <v>132</v>
      </c>
      <c r="AU259" s="213" t="s">
        <v>137</v>
      </c>
      <c r="AY259" s="19" t="s">
        <v>129</v>
      </c>
      <c r="BE259" s="214">
        <f>IF(N259="základní",J259,0)</f>
        <v>0</v>
      </c>
      <c r="BF259" s="214">
        <f>IF(N259="snížená",J259,0)</f>
        <v>0</v>
      </c>
      <c r="BG259" s="214">
        <f>IF(N259="zákl. přenesená",J259,0)</f>
        <v>0</v>
      </c>
      <c r="BH259" s="214">
        <f>IF(N259="sníž. přenesená",J259,0)</f>
        <v>0</v>
      </c>
      <c r="BI259" s="214">
        <f>IF(N259="nulová",J259,0)</f>
        <v>0</v>
      </c>
      <c r="BJ259" s="19" t="s">
        <v>137</v>
      </c>
      <c r="BK259" s="214">
        <f>ROUND(I259*H259,2)</f>
        <v>0</v>
      </c>
      <c r="BL259" s="19" t="s">
        <v>136</v>
      </c>
      <c r="BM259" s="213" t="s">
        <v>416</v>
      </c>
    </row>
    <row r="260" s="2" customFormat="1">
      <c r="A260" s="40"/>
      <c r="B260" s="41"/>
      <c r="C260" s="42"/>
      <c r="D260" s="215" t="s">
        <v>148</v>
      </c>
      <c r="E260" s="42"/>
      <c r="F260" s="216" t="s">
        <v>417</v>
      </c>
      <c r="G260" s="42"/>
      <c r="H260" s="42"/>
      <c r="I260" s="217"/>
      <c r="J260" s="42"/>
      <c r="K260" s="42"/>
      <c r="L260" s="46"/>
      <c r="M260" s="218"/>
      <c r="N260" s="219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148</v>
      </c>
      <c r="AU260" s="19" t="s">
        <v>137</v>
      </c>
    </row>
    <row r="261" s="12" customFormat="1" ht="22.8" customHeight="1">
      <c r="A261" s="12"/>
      <c r="B261" s="186"/>
      <c r="C261" s="187"/>
      <c r="D261" s="188" t="s">
        <v>73</v>
      </c>
      <c r="E261" s="200" t="s">
        <v>418</v>
      </c>
      <c r="F261" s="200" t="s">
        <v>419</v>
      </c>
      <c r="G261" s="187"/>
      <c r="H261" s="187"/>
      <c r="I261" s="190"/>
      <c r="J261" s="201">
        <f>BK261</f>
        <v>0</v>
      </c>
      <c r="K261" s="187"/>
      <c r="L261" s="192"/>
      <c r="M261" s="193"/>
      <c r="N261" s="194"/>
      <c r="O261" s="194"/>
      <c r="P261" s="195">
        <f>SUM(P262:P271)</f>
        <v>0</v>
      </c>
      <c r="Q261" s="194"/>
      <c r="R261" s="195">
        <f>SUM(R262:R271)</f>
        <v>0.010799999999999999</v>
      </c>
      <c r="S261" s="194"/>
      <c r="T261" s="196">
        <f>SUM(T262:T271)</f>
        <v>0.0090000000000000011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97" t="s">
        <v>22</v>
      </c>
      <c r="AT261" s="198" t="s">
        <v>73</v>
      </c>
      <c r="AU261" s="198" t="s">
        <v>22</v>
      </c>
      <c r="AY261" s="197" t="s">
        <v>129</v>
      </c>
      <c r="BK261" s="199">
        <f>SUM(BK262:BK271)</f>
        <v>0</v>
      </c>
    </row>
    <row r="262" s="2" customFormat="1" ht="16.5" customHeight="1">
      <c r="A262" s="40"/>
      <c r="B262" s="41"/>
      <c r="C262" s="202" t="s">
        <v>420</v>
      </c>
      <c r="D262" s="202" t="s">
        <v>132</v>
      </c>
      <c r="E262" s="203" t="s">
        <v>421</v>
      </c>
      <c r="F262" s="204" t="s">
        <v>422</v>
      </c>
      <c r="G262" s="205" t="s">
        <v>356</v>
      </c>
      <c r="H262" s="206">
        <v>18</v>
      </c>
      <c r="I262" s="207"/>
      <c r="J262" s="208">
        <f>ROUND(I262*H262,2)</f>
        <v>0</v>
      </c>
      <c r="K262" s="204" t="s">
        <v>20</v>
      </c>
      <c r="L262" s="46"/>
      <c r="M262" s="209" t="s">
        <v>20</v>
      </c>
      <c r="N262" s="210" t="s">
        <v>46</v>
      </c>
      <c r="O262" s="86"/>
      <c r="P262" s="211">
        <f>O262*H262</f>
        <v>0</v>
      </c>
      <c r="Q262" s="211">
        <v>0.00059999999999999995</v>
      </c>
      <c r="R262" s="211">
        <f>Q262*H262</f>
        <v>0.010799999999999999</v>
      </c>
      <c r="S262" s="211">
        <v>0.00050000000000000001</v>
      </c>
      <c r="T262" s="212">
        <f>S262*H262</f>
        <v>0.0090000000000000011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3" t="s">
        <v>136</v>
      </c>
      <c r="AT262" s="213" t="s">
        <v>132</v>
      </c>
      <c r="AU262" s="213" t="s">
        <v>137</v>
      </c>
      <c r="AY262" s="19" t="s">
        <v>129</v>
      </c>
      <c r="BE262" s="214">
        <f>IF(N262="základní",J262,0)</f>
        <v>0</v>
      </c>
      <c r="BF262" s="214">
        <f>IF(N262="snížená",J262,0)</f>
        <v>0</v>
      </c>
      <c r="BG262" s="214">
        <f>IF(N262="zákl. přenesená",J262,0)</f>
        <v>0</v>
      </c>
      <c r="BH262" s="214">
        <f>IF(N262="sníž. přenesená",J262,0)</f>
        <v>0</v>
      </c>
      <c r="BI262" s="214">
        <f>IF(N262="nulová",J262,0)</f>
        <v>0</v>
      </c>
      <c r="BJ262" s="19" t="s">
        <v>137</v>
      </c>
      <c r="BK262" s="214">
        <f>ROUND(I262*H262,2)</f>
        <v>0</v>
      </c>
      <c r="BL262" s="19" t="s">
        <v>136</v>
      </c>
      <c r="BM262" s="213" t="s">
        <v>423</v>
      </c>
    </row>
    <row r="263" s="13" customFormat="1">
      <c r="A263" s="13"/>
      <c r="B263" s="220"/>
      <c r="C263" s="221"/>
      <c r="D263" s="222" t="s">
        <v>150</v>
      </c>
      <c r="E263" s="223" t="s">
        <v>20</v>
      </c>
      <c r="F263" s="224" t="s">
        <v>424</v>
      </c>
      <c r="G263" s="221"/>
      <c r="H263" s="225">
        <v>18</v>
      </c>
      <c r="I263" s="226"/>
      <c r="J263" s="221"/>
      <c r="K263" s="221"/>
      <c r="L263" s="227"/>
      <c r="M263" s="228"/>
      <c r="N263" s="229"/>
      <c r="O263" s="229"/>
      <c r="P263" s="229"/>
      <c r="Q263" s="229"/>
      <c r="R263" s="229"/>
      <c r="S263" s="229"/>
      <c r="T263" s="23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1" t="s">
        <v>150</v>
      </c>
      <c r="AU263" s="231" t="s">
        <v>137</v>
      </c>
      <c r="AV263" s="13" t="s">
        <v>137</v>
      </c>
      <c r="AW263" s="13" t="s">
        <v>36</v>
      </c>
      <c r="AX263" s="13" t="s">
        <v>22</v>
      </c>
      <c r="AY263" s="231" t="s">
        <v>129</v>
      </c>
    </row>
    <row r="264" s="15" customFormat="1">
      <c r="A264" s="15"/>
      <c r="B264" s="244"/>
      <c r="C264" s="245"/>
      <c r="D264" s="222" t="s">
        <v>150</v>
      </c>
      <c r="E264" s="246" t="s">
        <v>20</v>
      </c>
      <c r="F264" s="247" t="s">
        <v>425</v>
      </c>
      <c r="G264" s="245"/>
      <c r="H264" s="246" t="s">
        <v>20</v>
      </c>
      <c r="I264" s="248"/>
      <c r="J264" s="245"/>
      <c r="K264" s="245"/>
      <c r="L264" s="249"/>
      <c r="M264" s="250"/>
      <c r="N264" s="251"/>
      <c r="O264" s="251"/>
      <c r="P264" s="251"/>
      <c r="Q264" s="251"/>
      <c r="R264" s="251"/>
      <c r="S264" s="251"/>
      <c r="T264" s="25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3" t="s">
        <v>150</v>
      </c>
      <c r="AU264" s="253" t="s">
        <v>137</v>
      </c>
      <c r="AV264" s="15" t="s">
        <v>22</v>
      </c>
      <c r="AW264" s="15" t="s">
        <v>36</v>
      </c>
      <c r="AX264" s="15" t="s">
        <v>74</v>
      </c>
      <c r="AY264" s="253" t="s">
        <v>129</v>
      </c>
    </row>
    <row r="265" s="2" customFormat="1" ht="44.25" customHeight="1">
      <c r="A265" s="40"/>
      <c r="B265" s="41"/>
      <c r="C265" s="202" t="s">
        <v>426</v>
      </c>
      <c r="D265" s="202" t="s">
        <v>132</v>
      </c>
      <c r="E265" s="203" t="s">
        <v>152</v>
      </c>
      <c r="F265" s="204" t="s">
        <v>153</v>
      </c>
      <c r="G265" s="205" t="s">
        <v>154</v>
      </c>
      <c r="H265" s="206">
        <v>0.0089999999999999993</v>
      </c>
      <c r="I265" s="207"/>
      <c r="J265" s="208">
        <f>ROUND(I265*H265,2)</f>
        <v>0</v>
      </c>
      <c r="K265" s="204" t="s">
        <v>146</v>
      </c>
      <c r="L265" s="46"/>
      <c r="M265" s="209" t="s">
        <v>20</v>
      </c>
      <c r="N265" s="210" t="s">
        <v>46</v>
      </c>
      <c r="O265" s="86"/>
      <c r="P265" s="211">
        <f>O265*H265</f>
        <v>0</v>
      </c>
      <c r="Q265" s="211">
        <v>0</v>
      </c>
      <c r="R265" s="211">
        <f>Q265*H265</f>
        <v>0</v>
      </c>
      <c r="S265" s="211">
        <v>0</v>
      </c>
      <c r="T265" s="212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3" t="s">
        <v>136</v>
      </c>
      <c r="AT265" s="213" t="s">
        <v>132</v>
      </c>
      <c r="AU265" s="213" t="s">
        <v>137</v>
      </c>
      <c r="AY265" s="19" t="s">
        <v>129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19" t="s">
        <v>137</v>
      </c>
      <c r="BK265" s="214">
        <f>ROUND(I265*H265,2)</f>
        <v>0</v>
      </c>
      <c r="BL265" s="19" t="s">
        <v>136</v>
      </c>
      <c r="BM265" s="213" t="s">
        <v>427</v>
      </c>
    </row>
    <row r="266" s="2" customFormat="1">
      <c r="A266" s="40"/>
      <c r="B266" s="41"/>
      <c r="C266" s="42"/>
      <c r="D266" s="215" t="s">
        <v>148</v>
      </c>
      <c r="E266" s="42"/>
      <c r="F266" s="216" t="s">
        <v>156</v>
      </c>
      <c r="G266" s="42"/>
      <c r="H266" s="42"/>
      <c r="I266" s="217"/>
      <c r="J266" s="42"/>
      <c r="K266" s="42"/>
      <c r="L266" s="46"/>
      <c r="M266" s="218"/>
      <c r="N266" s="219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148</v>
      </c>
      <c r="AU266" s="19" t="s">
        <v>137</v>
      </c>
    </row>
    <row r="267" s="2" customFormat="1" ht="24.15" customHeight="1">
      <c r="A267" s="40"/>
      <c r="B267" s="41"/>
      <c r="C267" s="202" t="s">
        <v>428</v>
      </c>
      <c r="D267" s="202" t="s">
        <v>132</v>
      </c>
      <c r="E267" s="203" t="s">
        <v>158</v>
      </c>
      <c r="F267" s="204" t="s">
        <v>159</v>
      </c>
      <c r="G267" s="205" t="s">
        <v>154</v>
      </c>
      <c r="H267" s="206">
        <v>0.0089999999999999993</v>
      </c>
      <c r="I267" s="207"/>
      <c r="J267" s="208">
        <f>ROUND(I267*H267,2)</f>
        <v>0</v>
      </c>
      <c r="K267" s="204" t="s">
        <v>20</v>
      </c>
      <c r="L267" s="46"/>
      <c r="M267" s="209" t="s">
        <v>20</v>
      </c>
      <c r="N267" s="210" t="s">
        <v>46</v>
      </c>
      <c r="O267" s="86"/>
      <c r="P267" s="211">
        <f>O267*H267</f>
        <v>0</v>
      </c>
      <c r="Q267" s="211">
        <v>0</v>
      </c>
      <c r="R267" s="211">
        <f>Q267*H267</f>
        <v>0</v>
      </c>
      <c r="S267" s="211">
        <v>0</v>
      </c>
      <c r="T267" s="212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3" t="s">
        <v>136</v>
      </c>
      <c r="AT267" s="213" t="s">
        <v>132</v>
      </c>
      <c r="AU267" s="213" t="s">
        <v>137</v>
      </c>
      <c r="AY267" s="19" t="s">
        <v>129</v>
      </c>
      <c r="BE267" s="214">
        <f>IF(N267="základní",J267,0)</f>
        <v>0</v>
      </c>
      <c r="BF267" s="214">
        <f>IF(N267="snížená",J267,0)</f>
        <v>0</v>
      </c>
      <c r="BG267" s="214">
        <f>IF(N267="zákl. přenesená",J267,0)</f>
        <v>0</v>
      </c>
      <c r="BH267" s="214">
        <f>IF(N267="sníž. přenesená",J267,0)</f>
        <v>0</v>
      </c>
      <c r="BI267" s="214">
        <f>IF(N267="nulová",J267,0)</f>
        <v>0</v>
      </c>
      <c r="BJ267" s="19" t="s">
        <v>137</v>
      </c>
      <c r="BK267" s="214">
        <f>ROUND(I267*H267,2)</f>
        <v>0</v>
      </c>
      <c r="BL267" s="19" t="s">
        <v>136</v>
      </c>
      <c r="BM267" s="213" t="s">
        <v>429</v>
      </c>
    </row>
    <row r="268" s="2" customFormat="1" ht="49.05" customHeight="1">
      <c r="A268" s="40"/>
      <c r="B268" s="41"/>
      <c r="C268" s="202" t="s">
        <v>430</v>
      </c>
      <c r="D268" s="202" t="s">
        <v>132</v>
      </c>
      <c r="E268" s="203" t="s">
        <v>162</v>
      </c>
      <c r="F268" s="204" t="s">
        <v>163</v>
      </c>
      <c r="G268" s="205" t="s">
        <v>154</v>
      </c>
      <c r="H268" s="206">
        <v>0.0089999999999999993</v>
      </c>
      <c r="I268" s="207"/>
      <c r="J268" s="208">
        <f>ROUND(I268*H268,2)</f>
        <v>0</v>
      </c>
      <c r="K268" s="204" t="s">
        <v>146</v>
      </c>
      <c r="L268" s="46"/>
      <c r="M268" s="209" t="s">
        <v>20</v>
      </c>
      <c r="N268" s="210" t="s">
        <v>46</v>
      </c>
      <c r="O268" s="86"/>
      <c r="P268" s="211">
        <f>O268*H268</f>
        <v>0</v>
      </c>
      <c r="Q268" s="211">
        <v>0</v>
      </c>
      <c r="R268" s="211">
        <f>Q268*H268</f>
        <v>0</v>
      </c>
      <c r="S268" s="211">
        <v>0</v>
      </c>
      <c r="T268" s="212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3" t="s">
        <v>136</v>
      </c>
      <c r="AT268" s="213" t="s">
        <v>132</v>
      </c>
      <c r="AU268" s="213" t="s">
        <v>137</v>
      </c>
      <c r="AY268" s="19" t="s">
        <v>129</v>
      </c>
      <c r="BE268" s="214">
        <f>IF(N268="základní",J268,0)</f>
        <v>0</v>
      </c>
      <c r="BF268" s="214">
        <f>IF(N268="snížená",J268,0)</f>
        <v>0</v>
      </c>
      <c r="BG268" s="214">
        <f>IF(N268="zákl. přenesená",J268,0)</f>
        <v>0</v>
      </c>
      <c r="BH268" s="214">
        <f>IF(N268="sníž. přenesená",J268,0)</f>
        <v>0</v>
      </c>
      <c r="BI268" s="214">
        <f>IF(N268="nulová",J268,0)</f>
        <v>0</v>
      </c>
      <c r="BJ268" s="19" t="s">
        <v>137</v>
      </c>
      <c r="BK268" s="214">
        <f>ROUND(I268*H268,2)</f>
        <v>0</v>
      </c>
      <c r="BL268" s="19" t="s">
        <v>136</v>
      </c>
      <c r="BM268" s="213" t="s">
        <v>431</v>
      </c>
    </row>
    <row r="269" s="2" customFormat="1">
      <c r="A269" s="40"/>
      <c r="B269" s="41"/>
      <c r="C269" s="42"/>
      <c r="D269" s="215" t="s">
        <v>148</v>
      </c>
      <c r="E269" s="42"/>
      <c r="F269" s="216" t="s">
        <v>165</v>
      </c>
      <c r="G269" s="42"/>
      <c r="H269" s="42"/>
      <c r="I269" s="217"/>
      <c r="J269" s="42"/>
      <c r="K269" s="42"/>
      <c r="L269" s="46"/>
      <c r="M269" s="218"/>
      <c r="N269" s="219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148</v>
      </c>
      <c r="AU269" s="19" t="s">
        <v>137</v>
      </c>
    </row>
    <row r="270" s="2" customFormat="1" ht="49.05" customHeight="1">
      <c r="A270" s="40"/>
      <c r="B270" s="41"/>
      <c r="C270" s="202" t="s">
        <v>432</v>
      </c>
      <c r="D270" s="202" t="s">
        <v>132</v>
      </c>
      <c r="E270" s="203" t="s">
        <v>433</v>
      </c>
      <c r="F270" s="204" t="s">
        <v>434</v>
      </c>
      <c r="G270" s="205" t="s">
        <v>184</v>
      </c>
      <c r="H270" s="232"/>
      <c r="I270" s="207"/>
      <c r="J270" s="208">
        <f>ROUND(I270*H270,2)</f>
        <v>0</v>
      </c>
      <c r="K270" s="204" t="s">
        <v>146</v>
      </c>
      <c r="L270" s="46"/>
      <c r="M270" s="209" t="s">
        <v>20</v>
      </c>
      <c r="N270" s="210" t="s">
        <v>46</v>
      </c>
      <c r="O270" s="86"/>
      <c r="P270" s="211">
        <f>O270*H270</f>
        <v>0</v>
      </c>
      <c r="Q270" s="211">
        <v>0</v>
      </c>
      <c r="R270" s="211">
        <f>Q270*H270</f>
        <v>0</v>
      </c>
      <c r="S270" s="211">
        <v>0</v>
      </c>
      <c r="T270" s="212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3" t="s">
        <v>136</v>
      </c>
      <c r="AT270" s="213" t="s">
        <v>132</v>
      </c>
      <c r="AU270" s="213" t="s">
        <v>137</v>
      </c>
      <c r="AY270" s="19" t="s">
        <v>129</v>
      </c>
      <c r="BE270" s="214">
        <f>IF(N270="základní",J270,0)</f>
        <v>0</v>
      </c>
      <c r="BF270" s="214">
        <f>IF(N270="snížená",J270,0)</f>
        <v>0</v>
      </c>
      <c r="BG270" s="214">
        <f>IF(N270="zákl. přenesená",J270,0)</f>
        <v>0</v>
      </c>
      <c r="BH270" s="214">
        <f>IF(N270="sníž. přenesená",J270,0)</f>
        <v>0</v>
      </c>
      <c r="BI270" s="214">
        <f>IF(N270="nulová",J270,0)</f>
        <v>0</v>
      </c>
      <c r="BJ270" s="19" t="s">
        <v>137</v>
      </c>
      <c r="BK270" s="214">
        <f>ROUND(I270*H270,2)</f>
        <v>0</v>
      </c>
      <c r="BL270" s="19" t="s">
        <v>136</v>
      </c>
      <c r="BM270" s="213" t="s">
        <v>435</v>
      </c>
    </row>
    <row r="271" s="2" customFormat="1">
      <c r="A271" s="40"/>
      <c r="B271" s="41"/>
      <c r="C271" s="42"/>
      <c r="D271" s="215" t="s">
        <v>148</v>
      </c>
      <c r="E271" s="42"/>
      <c r="F271" s="216" t="s">
        <v>436</v>
      </c>
      <c r="G271" s="42"/>
      <c r="H271" s="42"/>
      <c r="I271" s="217"/>
      <c r="J271" s="42"/>
      <c r="K271" s="42"/>
      <c r="L271" s="46"/>
      <c r="M271" s="218"/>
      <c r="N271" s="219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148</v>
      </c>
      <c r="AU271" s="19" t="s">
        <v>137</v>
      </c>
    </row>
    <row r="272" s="12" customFormat="1" ht="22.8" customHeight="1">
      <c r="A272" s="12"/>
      <c r="B272" s="186"/>
      <c r="C272" s="187"/>
      <c r="D272" s="188" t="s">
        <v>73</v>
      </c>
      <c r="E272" s="200" t="s">
        <v>437</v>
      </c>
      <c r="F272" s="200" t="s">
        <v>438</v>
      </c>
      <c r="G272" s="187"/>
      <c r="H272" s="187"/>
      <c r="I272" s="190"/>
      <c r="J272" s="201">
        <f>BK272</f>
        <v>0</v>
      </c>
      <c r="K272" s="187"/>
      <c r="L272" s="192"/>
      <c r="M272" s="193"/>
      <c r="N272" s="194"/>
      <c r="O272" s="194"/>
      <c r="P272" s="195">
        <f>SUM(P273:P281)</f>
        <v>0</v>
      </c>
      <c r="Q272" s="194"/>
      <c r="R272" s="195">
        <f>SUM(R273:R281)</f>
        <v>0.00038999999999999994</v>
      </c>
      <c r="S272" s="194"/>
      <c r="T272" s="196">
        <f>SUM(T273:T281)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97" t="s">
        <v>22</v>
      </c>
      <c r="AT272" s="198" t="s">
        <v>73</v>
      </c>
      <c r="AU272" s="198" t="s">
        <v>22</v>
      </c>
      <c r="AY272" s="197" t="s">
        <v>129</v>
      </c>
      <c r="BK272" s="199">
        <f>SUM(BK273:BK281)</f>
        <v>0</v>
      </c>
    </row>
    <row r="273" s="2" customFormat="1" ht="24.15" customHeight="1">
      <c r="A273" s="40"/>
      <c r="B273" s="41"/>
      <c r="C273" s="202" t="s">
        <v>439</v>
      </c>
      <c r="D273" s="202" t="s">
        <v>132</v>
      </c>
      <c r="E273" s="203" t="s">
        <v>440</v>
      </c>
      <c r="F273" s="204" t="s">
        <v>441</v>
      </c>
      <c r="G273" s="205" t="s">
        <v>135</v>
      </c>
      <c r="H273" s="206">
        <v>1</v>
      </c>
      <c r="I273" s="207"/>
      <c r="J273" s="208">
        <f>ROUND(I273*H273,2)</f>
        <v>0</v>
      </c>
      <c r="K273" s="204" t="s">
        <v>20</v>
      </c>
      <c r="L273" s="46"/>
      <c r="M273" s="209" t="s">
        <v>20</v>
      </c>
      <c r="N273" s="210" t="s">
        <v>46</v>
      </c>
      <c r="O273" s="86"/>
      <c r="P273" s="211">
        <f>O273*H273</f>
        <v>0</v>
      </c>
      <c r="Q273" s="211">
        <v>0</v>
      </c>
      <c r="R273" s="211">
        <f>Q273*H273</f>
        <v>0</v>
      </c>
      <c r="S273" s="211">
        <v>0</v>
      </c>
      <c r="T273" s="212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3" t="s">
        <v>136</v>
      </c>
      <c r="AT273" s="213" t="s">
        <v>132</v>
      </c>
      <c r="AU273" s="213" t="s">
        <v>137</v>
      </c>
      <c r="AY273" s="19" t="s">
        <v>129</v>
      </c>
      <c r="BE273" s="214">
        <f>IF(N273="základní",J273,0)</f>
        <v>0</v>
      </c>
      <c r="BF273" s="214">
        <f>IF(N273="snížená",J273,0)</f>
        <v>0</v>
      </c>
      <c r="BG273" s="214">
        <f>IF(N273="zákl. přenesená",J273,0)</f>
        <v>0</v>
      </c>
      <c r="BH273" s="214">
        <f>IF(N273="sníž. přenesená",J273,0)</f>
        <v>0</v>
      </c>
      <c r="BI273" s="214">
        <f>IF(N273="nulová",J273,0)</f>
        <v>0</v>
      </c>
      <c r="BJ273" s="19" t="s">
        <v>137</v>
      </c>
      <c r="BK273" s="214">
        <f>ROUND(I273*H273,2)</f>
        <v>0</v>
      </c>
      <c r="BL273" s="19" t="s">
        <v>136</v>
      </c>
      <c r="BM273" s="213" t="s">
        <v>442</v>
      </c>
    </row>
    <row r="274" s="2" customFormat="1" ht="24.15" customHeight="1">
      <c r="A274" s="40"/>
      <c r="B274" s="41"/>
      <c r="C274" s="202" t="s">
        <v>443</v>
      </c>
      <c r="D274" s="202" t="s">
        <v>132</v>
      </c>
      <c r="E274" s="203" t="s">
        <v>444</v>
      </c>
      <c r="F274" s="204" t="s">
        <v>445</v>
      </c>
      <c r="G274" s="205" t="s">
        <v>135</v>
      </c>
      <c r="H274" s="206">
        <v>1</v>
      </c>
      <c r="I274" s="207"/>
      <c r="J274" s="208">
        <f>ROUND(I274*H274,2)</f>
        <v>0</v>
      </c>
      <c r="K274" s="204" t="s">
        <v>20</v>
      </c>
      <c r="L274" s="46"/>
      <c r="M274" s="209" t="s">
        <v>20</v>
      </c>
      <c r="N274" s="210" t="s">
        <v>46</v>
      </c>
      <c r="O274" s="86"/>
      <c r="P274" s="211">
        <f>O274*H274</f>
        <v>0</v>
      </c>
      <c r="Q274" s="211">
        <v>0</v>
      </c>
      <c r="R274" s="211">
        <f>Q274*H274</f>
        <v>0</v>
      </c>
      <c r="S274" s="211">
        <v>0</v>
      </c>
      <c r="T274" s="212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3" t="s">
        <v>136</v>
      </c>
      <c r="AT274" s="213" t="s">
        <v>132</v>
      </c>
      <c r="AU274" s="213" t="s">
        <v>137</v>
      </c>
      <c r="AY274" s="19" t="s">
        <v>129</v>
      </c>
      <c r="BE274" s="214">
        <f>IF(N274="základní",J274,0)</f>
        <v>0</v>
      </c>
      <c r="BF274" s="214">
        <f>IF(N274="snížená",J274,0)</f>
        <v>0</v>
      </c>
      <c r="BG274" s="214">
        <f>IF(N274="zákl. přenesená",J274,0)</f>
        <v>0</v>
      </c>
      <c r="BH274" s="214">
        <f>IF(N274="sníž. přenesená",J274,0)</f>
        <v>0</v>
      </c>
      <c r="BI274" s="214">
        <f>IF(N274="nulová",J274,0)</f>
        <v>0</v>
      </c>
      <c r="BJ274" s="19" t="s">
        <v>137</v>
      </c>
      <c r="BK274" s="214">
        <f>ROUND(I274*H274,2)</f>
        <v>0</v>
      </c>
      <c r="BL274" s="19" t="s">
        <v>136</v>
      </c>
      <c r="BM274" s="213" t="s">
        <v>446</v>
      </c>
    </row>
    <row r="275" s="2" customFormat="1" ht="37.8" customHeight="1">
      <c r="A275" s="40"/>
      <c r="B275" s="41"/>
      <c r="C275" s="202" t="s">
        <v>447</v>
      </c>
      <c r="D275" s="202" t="s">
        <v>132</v>
      </c>
      <c r="E275" s="203" t="s">
        <v>171</v>
      </c>
      <c r="F275" s="204" t="s">
        <v>172</v>
      </c>
      <c r="G275" s="205" t="s">
        <v>145</v>
      </c>
      <c r="H275" s="206">
        <v>3</v>
      </c>
      <c r="I275" s="207"/>
      <c r="J275" s="208">
        <f>ROUND(I275*H275,2)</f>
        <v>0</v>
      </c>
      <c r="K275" s="204" t="s">
        <v>146</v>
      </c>
      <c r="L275" s="46"/>
      <c r="M275" s="209" t="s">
        <v>20</v>
      </c>
      <c r="N275" s="210" t="s">
        <v>46</v>
      </c>
      <c r="O275" s="86"/>
      <c r="P275" s="211">
        <f>O275*H275</f>
        <v>0</v>
      </c>
      <c r="Q275" s="211">
        <v>0.00012999999999999999</v>
      </c>
      <c r="R275" s="211">
        <f>Q275*H275</f>
        <v>0.00038999999999999994</v>
      </c>
      <c r="S275" s="211">
        <v>0</v>
      </c>
      <c r="T275" s="212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3" t="s">
        <v>136</v>
      </c>
      <c r="AT275" s="213" t="s">
        <v>132</v>
      </c>
      <c r="AU275" s="213" t="s">
        <v>137</v>
      </c>
      <c r="AY275" s="19" t="s">
        <v>129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19" t="s">
        <v>137</v>
      </c>
      <c r="BK275" s="214">
        <f>ROUND(I275*H275,2)</f>
        <v>0</v>
      </c>
      <c r="BL275" s="19" t="s">
        <v>136</v>
      </c>
      <c r="BM275" s="213" t="s">
        <v>448</v>
      </c>
    </row>
    <row r="276" s="2" customFormat="1">
      <c r="A276" s="40"/>
      <c r="B276" s="41"/>
      <c r="C276" s="42"/>
      <c r="D276" s="215" t="s">
        <v>148</v>
      </c>
      <c r="E276" s="42"/>
      <c r="F276" s="216" t="s">
        <v>174</v>
      </c>
      <c r="G276" s="42"/>
      <c r="H276" s="42"/>
      <c r="I276" s="217"/>
      <c r="J276" s="42"/>
      <c r="K276" s="42"/>
      <c r="L276" s="46"/>
      <c r="M276" s="218"/>
      <c r="N276" s="219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148</v>
      </c>
      <c r="AU276" s="19" t="s">
        <v>137</v>
      </c>
    </row>
    <row r="277" s="13" customFormat="1">
      <c r="A277" s="13"/>
      <c r="B277" s="220"/>
      <c r="C277" s="221"/>
      <c r="D277" s="222" t="s">
        <v>150</v>
      </c>
      <c r="E277" s="223" t="s">
        <v>20</v>
      </c>
      <c r="F277" s="224" t="s">
        <v>449</v>
      </c>
      <c r="G277" s="221"/>
      <c r="H277" s="225">
        <v>3</v>
      </c>
      <c r="I277" s="226"/>
      <c r="J277" s="221"/>
      <c r="K277" s="221"/>
      <c r="L277" s="227"/>
      <c r="M277" s="228"/>
      <c r="N277" s="229"/>
      <c r="O277" s="229"/>
      <c r="P277" s="229"/>
      <c r="Q277" s="229"/>
      <c r="R277" s="229"/>
      <c r="S277" s="229"/>
      <c r="T277" s="23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1" t="s">
        <v>150</v>
      </c>
      <c r="AU277" s="231" t="s">
        <v>137</v>
      </c>
      <c r="AV277" s="13" t="s">
        <v>137</v>
      </c>
      <c r="AW277" s="13" t="s">
        <v>36</v>
      </c>
      <c r="AX277" s="13" t="s">
        <v>22</v>
      </c>
      <c r="AY277" s="231" t="s">
        <v>129</v>
      </c>
    </row>
    <row r="278" s="2" customFormat="1" ht="24.15" customHeight="1">
      <c r="A278" s="40"/>
      <c r="B278" s="41"/>
      <c r="C278" s="202" t="s">
        <v>450</v>
      </c>
      <c r="D278" s="202" t="s">
        <v>132</v>
      </c>
      <c r="E278" s="203" t="s">
        <v>177</v>
      </c>
      <c r="F278" s="204" t="s">
        <v>178</v>
      </c>
      <c r="G278" s="205" t="s">
        <v>179</v>
      </c>
      <c r="H278" s="206">
        <v>5.7000000000000002</v>
      </c>
      <c r="I278" s="207"/>
      <c r="J278" s="208">
        <f>ROUND(I278*H278,2)</f>
        <v>0</v>
      </c>
      <c r="K278" s="204" t="s">
        <v>20</v>
      </c>
      <c r="L278" s="46"/>
      <c r="M278" s="209" t="s">
        <v>20</v>
      </c>
      <c r="N278" s="210" t="s">
        <v>46</v>
      </c>
      <c r="O278" s="86"/>
      <c r="P278" s="211">
        <f>O278*H278</f>
        <v>0</v>
      </c>
      <c r="Q278" s="211">
        <v>0</v>
      </c>
      <c r="R278" s="211">
        <f>Q278*H278</f>
        <v>0</v>
      </c>
      <c r="S278" s="211">
        <v>0</v>
      </c>
      <c r="T278" s="212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3" t="s">
        <v>136</v>
      </c>
      <c r="AT278" s="213" t="s">
        <v>132</v>
      </c>
      <c r="AU278" s="213" t="s">
        <v>137</v>
      </c>
      <c r="AY278" s="19" t="s">
        <v>129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19" t="s">
        <v>137</v>
      </c>
      <c r="BK278" s="214">
        <f>ROUND(I278*H278,2)</f>
        <v>0</v>
      </c>
      <c r="BL278" s="19" t="s">
        <v>136</v>
      </c>
      <c r="BM278" s="213" t="s">
        <v>451</v>
      </c>
    </row>
    <row r="279" s="13" customFormat="1">
      <c r="A279" s="13"/>
      <c r="B279" s="220"/>
      <c r="C279" s="221"/>
      <c r="D279" s="222" t="s">
        <v>150</v>
      </c>
      <c r="E279" s="223" t="s">
        <v>20</v>
      </c>
      <c r="F279" s="224" t="s">
        <v>452</v>
      </c>
      <c r="G279" s="221"/>
      <c r="H279" s="225">
        <v>5.7000000000000002</v>
      </c>
      <c r="I279" s="226"/>
      <c r="J279" s="221"/>
      <c r="K279" s="221"/>
      <c r="L279" s="227"/>
      <c r="M279" s="228"/>
      <c r="N279" s="229"/>
      <c r="O279" s="229"/>
      <c r="P279" s="229"/>
      <c r="Q279" s="229"/>
      <c r="R279" s="229"/>
      <c r="S279" s="229"/>
      <c r="T279" s="23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1" t="s">
        <v>150</v>
      </c>
      <c r="AU279" s="231" t="s">
        <v>137</v>
      </c>
      <c r="AV279" s="13" t="s">
        <v>137</v>
      </c>
      <c r="AW279" s="13" t="s">
        <v>36</v>
      </c>
      <c r="AX279" s="13" t="s">
        <v>22</v>
      </c>
      <c r="AY279" s="231" t="s">
        <v>129</v>
      </c>
    </row>
    <row r="280" s="2" customFormat="1" ht="55.5" customHeight="1">
      <c r="A280" s="40"/>
      <c r="B280" s="41"/>
      <c r="C280" s="202" t="s">
        <v>453</v>
      </c>
      <c r="D280" s="202" t="s">
        <v>132</v>
      </c>
      <c r="E280" s="203" t="s">
        <v>454</v>
      </c>
      <c r="F280" s="204" t="s">
        <v>455</v>
      </c>
      <c r="G280" s="205" t="s">
        <v>184</v>
      </c>
      <c r="H280" s="232"/>
      <c r="I280" s="207"/>
      <c r="J280" s="208">
        <f>ROUND(I280*H280,2)</f>
        <v>0</v>
      </c>
      <c r="K280" s="204" t="s">
        <v>146</v>
      </c>
      <c r="L280" s="46"/>
      <c r="M280" s="209" t="s">
        <v>20</v>
      </c>
      <c r="N280" s="210" t="s">
        <v>46</v>
      </c>
      <c r="O280" s="86"/>
      <c r="P280" s="211">
        <f>O280*H280</f>
        <v>0</v>
      </c>
      <c r="Q280" s="211">
        <v>0</v>
      </c>
      <c r="R280" s="211">
        <f>Q280*H280</f>
        <v>0</v>
      </c>
      <c r="S280" s="211">
        <v>0</v>
      </c>
      <c r="T280" s="212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3" t="s">
        <v>136</v>
      </c>
      <c r="AT280" s="213" t="s">
        <v>132</v>
      </c>
      <c r="AU280" s="213" t="s">
        <v>137</v>
      </c>
      <c r="AY280" s="19" t="s">
        <v>129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19" t="s">
        <v>137</v>
      </c>
      <c r="BK280" s="214">
        <f>ROUND(I280*H280,2)</f>
        <v>0</v>
      </c>
      <c r="BL280" s="19" t="s">
        <v>136</v>
      </c>
      <c r="BM280" s="213" t="s">
        <v>456</v>
      </c>
    </row>
    <row r="281" s="2" customFormat="1">
      <c r="A281" s="40"/>
      <c r="B281" s="41"/>
      <c r="C281" s="42"/>
      <c r="D281" s="215" t="s">
        <v>148</v>
      </c>
      <c r="E281" s="42"/>
      <c r="F281" s="216" t="s">
        <v>457</v>
      </c>
      <c r="G281" s="42"/>
      <c r="H281" s="42"/>
      <c r="I281" s="217"/>
      <c r="J281" s="42"/>
      <c r="K281" s="42"/>
      <c r="L281" s="46"/>
      <c r="M281" s="218"/>
      <c r="N281" s="219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148</v>
      </c>
      <c r="AU281" s="19" t="s">
        <v>137</v>
      </c>
    </row>
    <row r="282" s="12" customFormat="1" ht="22.8" customHeight="1">
      <c r="A282" s="12"/>
      <c r="B282" s="186"/>
      <c r="C282" s="187"/>
      <c r="D282" s="188" t="s">
        <v>73</v>
      </c>
      <c r="E282" s="200" t="s">
        <v>458</v>
      </c>
      <c r="F282" s="200" t="s">
        <v>459</v>
      </c>
      <c r="G282" s="187"/>
      <c r="H282" s="187"/>
      <c r="I282" s="190"/>
      <c r="J282" s="201">
        <f>BK282</f>
        <v>0</v>
      </c>
      <c r="K282" s="187"/>
      <c r="L282" s="192"/>
      <c r="M282" s="193"/>
      <c r="N282" s="194"/>
      <c r="O282" s="194"/>
      <c r="P282" s="195">
        <f>SUM(P283:P285)</f>
        <v>0</v>
      </c>
      <c r="Q282" s="194"/>
      <c r="R282" s="195">
        <f>SUM(R283:R285)</f>
        <v>0</v>
      </c>
      <c r="S282" s="194"/>
      <c r="T282" s="196">
        <f>SUM(T283:T285)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97" t="s">
        <v>22</v>
      </c>
      <c r="AT282" s="198" t="s">
        <v>73</v>
      </c>
      <c r="AU282" s="198" t="s">
        <v>22</v>
      </c>
      <c r="AY282" s="197" t="s">
        <v>129</v>
      </c>
      <c r="BK282" s="199">
        <f>SUM(BK283:BK285)</f>
        <v>0</v>
      </c>
    </row>
    <row r="283" s="2" customFormat="1" ht="24.15" customHeight="1">
      <c r="A283" s="40"/>
      <c r="B283" s="41"/>
      <c r="C283" s="202" t="s">
        <v>460</v>
      </c>
      <c r="D283" s="202" t="s">
        <v>132</v>
      </c>
      <c r="E283" s="203" t="s">
        <v>461</v>
      </c>
      <c r="F283" s="204" t="s">
        <v>462</v>
      </c>
      <c r="G283" s="205" t="s">
        <v>135</v>
      </c>
      <c r="H283" s="206">
        <v>1</v>
      </c>
      <c r="I283" s="207"/>
      <c r="J283" s="208">
        <f>ROUND(I283*H283,2)</f>
        <v>0</v>
      </c>
      <c r="K283" s="204" t="s">
        <v>20</v>
      </c>
      <c r="L283" s="46"/>
      <c r="M283" s="209" t="s">
        <v>20</v>
      </c>
      <c r="N283" s="210" t="s">
        <v>46</v>
      </c>
      <c r="O283" s="86"/>
      <c r="P283" s="211">
        <f>O283*H283</f>
        <v>0</v>
      </c>
      <c r="Q283" s="211">
        <v>0</v>
      </c>
      <c r="R283" s="211">
        <f>Q283*H283</f>
        <v>0</v>
      </c>
      <c r="S283" s="211">
        <v>0</v>
      </c>
      <c r="T283" s="212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3" t="s">
        <v>136</v>
      </c>
      <c r="AT283" s="213" t="s">
        <v>132</v>
      </c>
      <c r="AU283" s="213" t="s">
        <v>137</v>
      </c>
      <c r="AY283" s="19" t="s">
        <v>129</v>
      </c>
      <c r="BE283" s="214">
        <f>IF(N283="základní",J283,0)</f>
        <v>0</v>
      </c>
      <c r="BF283" s="214">
        <f>IF(N283="snížená",J283,0)</f>
        <v>0</v>
      </c>
      <c r="BG283" s="214">
        <f>IF(N283="zákl. přenesená",J283,0)</f>
        <v>0</v>
      </c>
      <c r="BH283" s="214">
        <f>IF(N283="sníž. přenesená",J283,0)</f>
        <v>0</v>
      </c>
      <c r="BI283" s="214">
        <f>IF(N283="nulová",J283,0)</f>
        <v>0</v>
      </c>
      <c r="BJ283" s="19" t="s">
        <v>137</v>
      </c>
      <c r="BK283" s="214">
        <f>ROUND(I283*H283,2)</f>
        <v>0</v>
      </c>
      <c r="BL283" s="19" t="s">
        <v>136</v>
      </c>
      <c r="BM283" s="213" t="s">
        <v>463</v>
      </c>
    </row>
    <row r="284" s="2" customFormat="1" ht="55.5" customHeight="1">
      <c r="A284" s="40"/>
      <c r="B284" s="41"/>
      <c r="C284" s="202" t="s">
        <v>464</v>
      </c>
      <c r="D284" s="202" t="s">
        <v>132</v>
      </c>
      <c r="E284" s="203" t="s">
        <v>465</v>
      </c>
      <c r="F284" s="204" t="s">
        <v>466</v>
      </c>
      <c r="G284" s="205" t="s">
        <v>184</v>
      </c>
      <c r="H284" s="232"/>
      <c r="I284" s="207"/>
      <c r="J284" s="208">
        <f>ROUND(I284*H284,2)</f>
        <v>0</v>
      </c>
      <c r="K284" s="204" t="s">
        <v>146</v>
      </c>
      <c r="L284" s="46"/>
      <c r="M284" s="209" t="s">
        <v>20</v>
      </c>
      <c r="N284" s="210" t="s">
        <v>46</v>
      </c>
      <c r="O284" s="86"/>
      <c r="P284" s="211">
        <f>O284*H284</f>
        <v>0</v>
      </c>
      <c r="Q284" s="211">
        <v>0</v>
      </c>
      <c r="R284" s="211">
        <f>Q284*H284</f>
        <v>0</v>
      </c>
      <c r="S284" s="211">
        <v>0</v>
      </c>
      <c r="T284" s="212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3" t="s">
        <v>136</v>
      </c>
      <c r="AT284" s="213" t="s">
        <v>132</v>
      </c>
      <c r="AU284" s="213" t="s">
        <v>137</v>
      </c>
      <c r="AY284" s="19" t="s">
        <v>129</v>
      </c>
      <c r="BE284" s="214">
        <f>IF(N284="základní",J284,0)</f>
        <v>0</v>
      </c>
      <c r="BF284" s="214">
        <f>IF(N284="snížená",J284,0)</f>
        <v>0</v>
      </c>
      <c r="BG284" s="214">
        <f>IF(N284="zákl. přenesená",J284,0)</f>
        <v>0</v>
      </c>
      <c r="BH284" s="214">
        <f>IF(N284="sníž. přenesená",J284,0)</f>
        <v>0</v>
      </c>
      <c r="BI284" s="214">
        <f>IF(N284="nulová",J284,0)</f>
        <v>0</v>
      </c>
      <c r="BJ284" s="19" t="s">
        <v>137</v>
      </c>
      <c r="BK284" s="214">
        <f>ROUND(I284*H284,2)</f>
        <v>0</v>
      </c>
      <c r="BL284" s="19" t="s">
        <v>136</v>
      </c>
      <c r="BM284" s="213" t="s">
        <v>467</v>
      </c>
    </row>
    <row r="285" s="2" customFormat="1">
      <c r="A285" s="40"/>
      <c r="B285" s="41"/>
      <c r="C285" s="42"/>
      <c r="D285" s="215" t="s">
        <v>148</v>
      </c>
      <c r="E285" s="42"/>
      <c r="F285" s="216" t="s">
        <v>468</v>
      </c>
      <c r="G285" s="42"/>
      <c r="H285" s="42"/>
      <c r="I285" s="217"/>
      <c r="J285" s="42"/>
      <c r="K285" s="42"/>
      <c r="L285" s="46"/>
      <c r="M285" s="218"/>
      <c r="N285" s="219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148</v>
      </c>
      <c r="AU285" s="19" t="s">
        <v>137</v>
      </c>
    </row>
    <row r="286" s="12" customFormat="1" ht="22.8" customHeight="1">
      <c r="A286" s="12"/>
      <c r="B286" s="186"/>
      <c r="C286" s="187"/>
      <c r="D286" s="188" t="s">
        <v>73</v>
      </c>
      <c r="E286" s="200" t="s">
        <v>469</v>
      </c>
      <c r="F286" s="200" t="s">
        <v>470</v>
      </c>
      <c r="G286" s="187"/>
      <c r="H286" s="187"/>
      <c r="I286" s="190"/>
      <c r="J286" s="201">
        <f>BK286</f>
        <v>0</v>
      </c>
      <c r="K286" s="187"/>
      <c r="L286" s="192"/>
      <c r="M286" s="193"/>
      <c r="N286" s="194"/>
      <c r="O286" s="194"/>
      <c r="P286" s="195">
        <f>SUM(P287:P290)</f>
        <v>0</v>
      </c>
      <c r="Q286" s="194"/>
      <c r="R286" s="195">
        <f>SUM(R287:R290)</f>
        <v>0.0050000000000000001</v>
      </c>
      <c r="S286" s="194"/>
      <c r="T286" s="196">
        <f>SUM(T287:T290)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97" t="s">
        <v>22</v>
      </c>
      <c r="AT286" s="198" t="s">
        <v>73</v>
      </c>
      <c r="AU286" s="198" t="s">
        <v>22</v>
      </c>
      <c r="AY286" s="197" t="s">
        <v>129</v>
      </c>
      <c r="BK286" s="199">
        <f>SUM(BK287:BK290)</f>
        <v>0</v>
      </c>
    </row>
    <row r="287" s="2" customFormat="1" ht="24.15" customHeight="1">
      <c r="A287" s="40"/>
      <c r="B287" s="41"/>
      <c r="C287" s="202" t="s">
        <v>471</v>
      </c>
      <c r="D287" s="202" t="s">
        <v>132</v>
      </c>
      <c r="E287" s="203" t="s">
        <v>472</v>
      </c>
      <c r="F287" s="204" t="s">
        <v>473</v>
      </c>
      <c r="G287" s="205" t="s">
        <v>207</v>
      </c>
      <c r="H287" s="206">
        <v>5</v>
      </c>
      <c r="I287" s="207"/>
      <c r="J287" s="208">
        <f>ROUND(I287*H287,2)</f>
        <v>0</v>
      </c>
      <c r="K287" s="204" t="s">
        <v>20</v>
      </c>
      <c r="L287" s="46"/>
      <c r="M287" s="209" t="s">
        <v>20</v>
      </c>
      <c r="N287" s="210" t="s">
        <v>46</v>
      </c>
      <c r="O287" s="86"/>
      <c r="P287" s="211">
        <f>O287*H287</f>
        <v>0</v>
      </c>
      <c r="Q287" s="211">
        <v>0</v>
      </c>
      <c r="R287" s="211">
        <f>Q287*H287</f>
        <v>0</v>
      </c>
      <c r="S287" s="211">
        <v>0</v>
      </c>
      <c r="T287" s="212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3" t="s">
        <v>136</v>
      </c>
      <c r="AT287" s="213" t="s">
        <v>132</v>
      </c>
      <c r="AU287" s="213" t="s">
        <v>137</v>
      </c>
      <c r="AY287" s="19" t="s">
        <v>129</v>
      </c>
      <c r="BE287" s="214">
        <f>IF(N287="základní",J287,0)</f>
        <v>0</v>
      </c>
      <c r="BF287" s="214">
        <f>IF(N287="snížená",J287,0)</f>
        <v>0</v>
      </c>
      <c r="BG287" s="214">
        <f>IF(N287="zákl. přenesená",J287,0)</f>
        <v>0</v>
      </c>
      <c r="BH287" s="214">
        <f>IF(N287="sníž. přenesená",J287,0)</f>
        <v>0</v>
      </c>
      <c r="BI287" s="214">
        <f>IF(N287="nulová",J287,0)</f>
        <v>0</v>
      </c>
      <c r="BJ287" s="19" t="s">
        <v>137</v>
      </c>
      <c r="BK287" s="214">
        <f>ROUND(I287*H287,2)</f>
        <v>0</v>
      </c>
      <c r="BL287" s="19" t="s">
        <v>136</v>
      </c>
      <c r="BM287" s="213" t="s">
        <v>474</v>
      </c>
    </row>
    <row r="288" s="2" customFormat="1" ht="16.5" customHeight="1">
      <c r="A288" s="40"/>
      <c r="B288" s="41"/>
      <c r="C288" s="254" t="s">
        <v>475</v>
      </c>
      <c r="D288" s="254" t="s">
        <v>398</v>
      </c>
      <c r="E288" s="255" t="s">
        <v>476</v>
      </c>
      <c r="F288" s="256" t="s">
        <v>477</v>
      </c>
      <c r="G288" s="257" t="s">
        <v>207</v>
      </c>
      <c r="H288" s="258">
        <v>5</v>
      </c>
      <c r="I288" s="259"/>
      <c r="J288" s="260">
        <f>ROUND(I288*H288,2)</f>
        <v>0</v>
      </c>
      <c r="K288" s="256" t="s">
        <v>20</v>
      </c>
      <c r="L288" s="261"/>
      <c r="M288" s="262" t="s">
        <v>20</v>
      </c>
      <c r="N288" s="263" t="s">
        <v>46</v>
      </c>
      <c r="O288" s="86"/>
      <c r="P288" s="211">
        <f>O288*H288</f>
        <v>0</v>
      </c>
      <c r="Q288" s="211">
        <v>0.001</v>
      </c>
      <c r="R288" s="211">
        <f>Q288*H288</f>
        <v>0.0050000000000000001</v>
      </c>
      <c r="S288" s="211">
        <v>0</v>
      </c>
      <c r="T288" s="212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3" t="s">
        <v>170</v>
      </c>
      <c r="AT288" s="213" t="s">
        <v>398</v>
      </c>
      <c r="AU288" s="213" t="s">
        <v>137</v>
      </c>
      <c r="AY288" s="19" t="s">
        <v>129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19" t="s">
        <v>137</v>
      </c>
      <c r="BK288" s="214">
        <f>ROUND(I288*H288,2)</f>
        <v>0</v>
      </c>
      <c r="BL288" s="19" t="s">
        <v>136</v>
      </c>
      <c r="BM288" s="213" t="s">
        <v>478</v>
      </c>
    </row>
    <row r="289" s="2" customFormat="1" ht="55.5" customHeight="1">
      <c r="A289" s="40"/>
      <c r="B289" s="41"/>
      <c r="C289" s="202" t="s">
        <v>479</v>
      </c>
      <c r="D289" s="202" t="s">
        <v>132</v>
      </c>
      <c r="E289" s="203" t="s">
        <v>465</v>
      </c>
      <c r="F289" s="204" t="s">
        <v>466</v>
      </c>
      <c r="G289" s="205" t="s">
        <v>184</v>
      </c>
      <c r="H289" s="232"/>
      <c r="I289" s="207"/>
      <c r="J289" s="208">
        <f>ROUND(I289*H289,2)</f>
        <v>0</v>
      </c>
      <c r="K289" s="204" t="s">
        <v>146</v>
      </c>
      <c r="L289" s="46"/>
      <c r="M289" s="209" t="s">
        <v>20</v>
      </c>
      <c r="N289" s="210" t="s">
        <v>46</v>
      </c>
      <c r="O289" s="86"/>
      <c r="P289" s="211">
        <f>O289*H289</f>
        <v>0</v>
      </c>
      <c r="Q289" s="211">
        <v>0</v>
      </c>
      <c r="R289" s="211">
        <f>Q289*H289</f>
        <v>0</v>
      </c>
      <c r="S289" s="211">
        <v>0</v>
      </c>
      <c r="T289" s="212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3" t="s">
        <v>136</v>
      </c>
      <c r="AT289" s="213" t="s">
        <v>132</v>
      </c>
      <c r="AU289" s="213" t="s">
        <v>137</v>
      </c>
      <c r="AY289" s="19" t="s">
        <v>129</v>
      </c>
      <c r="BE289" s="214">
        <f>IF(N289="základní",J289,0)</f>
        <v>0</v>
      </c>
      <c r="BF289" s="214">
        <f>IF(N289="snížená",J289,0)</f>
        <v>0</v>
      </c>
      <c r="BG289" s="214">
        <f>IF(N289="zákl. přenesená",J289,0)</f>
        <v>0</v>
      </c>
      <c r="BH289" s="214">
        <f>IF(N289="sníž. přenesená",J289,0)</f>
        <v>0</v>
      </c>
      <c r="BI289" s="214">
        <f>IF(N289="nulová",J289,0)</f>
        <v>0</v>
      </c>
      <c r="BJ289" s="19" t="s">
        <v>137</v>
      </c>
      <c r="BK289" s="214">
        <f>ROUND(I289*H289,2)</f>
        <v>0</v>
      </c>
      <c r="BL289" s="19" t="s">
        <v>136</v>
      </c>
      <c r="BM289" s="213" t="s">
        <v>480</v>
      </c>
    </row>
    <row r="290" s="2" customFormat="1">
      <c r="A290" s="40"/>
      <c r="B290" s="41"/>
      <c r="C290" s="42"/>
      <c r="D290" s="215" t="s">
        <v>148</v>
      </c>
      <c r="E290" s="42"/>
      <c r="F290" s="216" t="s">
        <v>468</v>
      </c>
      <c r="G290" s="42"/>
      <c r="H290" s="42"/>
      <c r="I290" s="217"/>
      <c r="J290" s="42"/>
      <c r="K290" s="42"/>
      <c r="L290" s="46"/>
      <c r="M290" s="218"/>
      <c r="N290" s="219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148</v>
      </c>
      <c r="AU290" s="19" t="s">
        <v>137</v>
      </c>
    </row>
    <row r="291" s="12" customFormat="1" ht="22.8" customHeight="1">
      <c r="A291" s="12"/>
      <c r="B291" s="186"/>
      <c r="C291" s="187"/>
      <c r="D291" s="188" t="s">
        <v>73</v>
      </c>
      <c r="E291" s="200" t="s">
        <v>481</v>
      </c>
      <c r="F291" s="200" t="s">
        <v>482</v>
      </c>
      <c r="G291" s="187"/>
      <c r="H291" s="187"/>
      <c r="I291" s="190"/>
      <c r="J291" s="201">
        <f>BK291</f>
        <v>0</v>
      </c>
      <c r="K291" s="187"/>
      <c r="L291" s="192"/>
      <c r="M291" s="193"/>
      <c r="N291" s="194"/>
      <c r="O291" s="194"/>
      <c r="P291" s="195">
        <f>SUM(P292:P311)</f>
        <v>0</v>
      </c>
      <c r="Q291" s="194"/>
      <c r="R291" s="195">
        <f>SUM(R292:R311)</f>
        <v>0.13039000000000001</v>
      </c>
      <c r="S291" s="194"/>
      <c r="T291" s="196">
        <f>SUM(T292:T311)</f>
        <v>0.10668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97" t="s">
        <v>22</v>
      </c>
      <c r="AT291" s="198" t="s">
        <v>73</v>
      </c>
      <c r="AU291" s="198" t="s">
        <v>22</v>
      </c>
      <c r="AY291" s="197" t="s">
        <v>129</v>
      </c>
      <c r="BK291" s="199">
        <f>SUM(BK292:BK311)</f>
        <v>0</v>
      </c>
    </row>
    <row r="292" s="2" customFormat="1" ht="24.15" customHeight="1">
      <c r="A292" s="40"/>
      <c r="B292" s="41"/>
      <c r="C292" s="202" t="s">
        <v>483</v>
      </c>
      <c r="D292" s="202" t="s">
        <v>132</v>
      </c>
      <c r="E292" s="203" t="s">
        <v>484</v>
      </c>
      <c r="F292" s="204" t="s">
        <v>485</v>
      </c>
      <c r="G292" s="205" t="s">
        <v>486</v>
      </c>
      <c r="H292" s="206">
        <v>2</v>
      </c>
      <c r="I292" s="207"/>
      <c r="J292" s="208">
        <f>ROUND(I292*H292,2)</f>
        <v>0</v>
      </c>
      <c r="K292" s="204" t="s">
        <v>146</v>
      </c>
      <c r="L292" s="46"/>
      <c r="M292" s="209" t="s">
        <v>20</v>
      </c>
      <c r="N292" s="210" t="s">
        <v>46</v>
      </c>
      <c r="O292" s="86"/>
      <c r="P292" s="211">
        <f>O292*H292</f>
        <v>0</v>
      </c>
      <c r="Q292" s="211">
        <v>0</v>
      </c>
      <c r="R292" s="211">
        <f>Q292*H292</f>
        <v>0</v>
      </c>
      <c r="S292" s="211">
        <v>0.01933</v>
      </c>
      <c r="T292" s="212">
        <f>S292*H292</f>
        <v>0.03866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3" t="s">
        <v>136</v>
      </c>
      <c r="AT292" s="213" t="s">
        <v>132</v>
      </c>
      <c r="AU292" s="213" t="s">
        <v>137</v>
      </c>
      <c r="AY292" s="19" t="s">
        <v>129</v>
      </c>
      <c r="BE292" s="214">
        <f>IF(N292="základní",J292,0)</f>
        <v>0</v>
      </c>
      <c r="BF292" s="214">
        <f>IF(N292="snížená",J292,0)</f>
        <v>0</v>
      </c>
      <c r="BG292" s="214">
        <f>IF(N292="zákl. přenesená",J292,0)</f>
        <v>0</v>
      </c>
      <c r="BH292" s="214">
        <f>IF(N292="sníž. přenesená",J292,0)</f>
        <v>0</v>
      </c>
      <c r="BI292" s="214">
        <f>IF(N292="nulová",J292,0)</f>
        <v>0</v>
      </c>
      <c r="BJ292" s="19" t="s">
        <v>137</v>
      </c>
      <c r="BK292" s="214">
        <f>ROUND(I292*H292,2)</f>
        <v>0</v>
      </c>
      <c r="BL292" s="19" t="s">
        <v>136</v>
      </c>
      <c r="BM292" s="213" t="s">
        <v>487</v>
      </c>
    </row>
    <row r="293" s="2" customFormat="1">
      <c r="A293" s="40"/>
      <c r="B293" s="41"/>
      <c r="C293" s="42"/>
      <c r="D293" s="215" t="s">
        <v>148</v>
      </c>
      <c r="E293" s="42"/>
      <c r="F293" s="216" t="s">
        <v>488</v>
      </c>
      <c r="G293" s="42"/>
      <c r="H293" s="42"/>
      <c r="I293" s="217"/>
      <c r="J293" s="42"/>
      <c r="K293" s="42"/>
      <c r="L293" s="46"/>
      <c r="M293" s="218"/>
      <c r="N293" s="219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148</v>
      </c>
      <c r="AU293" s="19" t="s">
        <v>137</v>
      </c>
    </row>
    <row r="294" s="2" customFormat="1" ht="21.75" customHeight="1">
      <c r="A294" s="40"/>
      <c r="B294" s="41"/>
      <c r="C294" s="202" t="s">
        <v>489</v>
      </c>
      <c r="D294" s="202" t="s">
        <v>132</v>
      </c>
      <c r="E294" s="203" t="s">
        <v>490</v>
      </c>
      <c r="F294" s="204" t="s">
        <v>491</v>
      </c>
      <c r="G294" s="205" t="s">
        <v>486</v>
      </c>
      <c r="H294" s="206">
        <v>2</v>
      </c>
      <c r="I294" s="207"/>
      <c r="J294" s="208">
        <f>ROUND(I294*H294,2)</f>
        <v>0</v>
      </c>
      <c r="K294" s="204" t="s">
        <v>146</v>
      </c>
      <c r="L294" s="46"/>
      <c r="M294" s="209" t="s">
        <v>20</v>
      </c>
      <c r="N294" s="210" t="s">
        <v>46</v>
      </c>
      <c r="O294" s="86"/>
      <c r="P294" s="211">
        <f>O294*H294</f>
        <v>0</v>
      </c>
      <c r="Q294" s="211">
        <v>0</v>
      </c>
      <c r="R294" s="211">
        <f>Q294*H294</f>
        <v>0</v>
      </c>
      <c r="S294" s="211">
        <v>0.019460000000000002</v>
      </c>
      <c r="T294" s="212">
        <f>S294*H294</f>
        <v>0.038920000000000003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3" t="s">
        <v>136</v>
      </c>
      <c r="AT294" s="213" t="s">
        <v>132</v>
      </c>
      <c r="AU294" s="213" t="s">
        <v>137</v>
      </c>
      <c r="AY294" s="19" t="s">
        <v>129</v>
      </c>
      <c r="BE294" s="214">
        <f>IF(N294="základní",J294,0)</f>
        <v>0</v>
      </c>
      <c r="BF294" s="214">
        <f>IF(N294="snížená",J294,0)</f>
        <v>0</v>
      </c>
      <c r="BG294" s="214">
        <f>IF(N294="zákl. přenesená",J294,0)</f>
        <v>0</v>
      </c>
      <c r="BH294" s="214">
        <f>IF(N294="sníž. přenesená",J294,0)</f>
        <v>0</v>
      </c>
      <c r="BI294" s="214">
        <f>IF(N294="nulová",J294,0)</f>
        <v>0</v>
      </c>
      <c r="BJ294" s="19" t="s">
        <v>137</v>
      </c>
      <c r="BK294" s="214">
        <f>ROUND(I294*H294,2)</f>
        <v>0</v>
      </c>
      <c r="BL294" s="19" t="s">
        <v>136</v>
      </c>
      <c r="BM294" s="213" t="s">
        <v>492</v>
      </c>
    </row>
    <row r="295" s="2" customFormat="1">
      <c r="A295" s="40"/>
      <c r="B295" s="41"/>
      <c r="C295" s="42"/>
      <c r="D295" s="215" t="s">
        <v>148</v>
      </c>
      <c r="E295" s="42"/>
      <c r="F295" s="216" t="s">
        <v>493</v>
      </c>
      <c r="G295" s="42"/>
      <c r="H295" s="42"/>
      <c r="I295" s="217"/>
      <c r="J295" s="42"/>
      <c r="K295" s="42"/>
      <c r="L295" s="46"/>
      <c r="M295" s="218"/>
      <c r="N295" s="219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148</v>
      </c>
      <c r="AU295" s="19" t="s">
        <v>137</v>
      </c>
    </row>
    <row r="296" s="2" customFormat="1" ht="21.75" customHeight="1">
      <c r="A296" s="40"/>
      <c r="B296" s="41"/>
      <c r="C296" s="202" t="s">
        <v>494</v>
      </c>
      <c r="D296" s="202" t="s">
        <v>132</v>
      </c>
      <c r="E296" s="203" t="s">
        <v>495</v>
      </c>
      <c r="F296" s="204" t="s">
        <v>496</v>
      </c>
      <c r="G296" s="205" t="s">
        <v>486</v>
      </c>
      <c r="H296" s="206">
        <v>1</v>
      </c>
      <c r="I296" s="207"/>
      <c r="J296" s="208">
        <f>ROUND(I296*H296,2)</f>
        <v>0</v>
      </c>
      <c r="K296" s="204" t="s">
        <v>146</v>
      </c>
      <c r="L296" s="46"/>
      <c r="M296" s="209" t="s">
        <v>20</v>
      </c>
      <c r="N296" s="210" t="s">
        <v>46</v>
      </c>
      <c r="O296" s="86"/>
      <c r="P296" s="211">
        <f>O296*H296</f>
        <v>0</v>
      </c>
      <c r="Q296" s="211">
        <v>0</v>
      </c>
      <c r="R296" s="211">
        <f>Q296*H296</f>
        <v>0</v>
      </c>
      <c r="S296" s="211">
        <v>0.0066</v>
      </c>
      <c r="T296" s="212">
        <f>S296*H296</f>
        <v>0.0066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3" t="s">
        <v>136</v>
      </c>
      <c r="AT296" s="213" t="s">
        <v>132</v>
      </c>
      <c r="AU296" s="213" t="s">
        <v>137</v>
      </c>
      <c r="AY296" s="19" t="s">
        <v>129</v>
      </c>
      <c r="BE296" s="214">
        <f>IF(N296="základní",J296,0)</f>
        <v>0</v>
      </c>
      <c r="BF296" s="214">
        <f>IF(N296="snížená",J296,0)</f>
        <v>0</v>
      </c>
      <c r="BG296" s="214">
        <f>IF(N296="zákl. přenesená",J296,0)</f>
        <v>0</v>
      </c>
      <c r="BH296" s="214">
        <f>IF(N296="sníž. přenesená",J296,0)</f>
        <v>0</v>
      </c>
      <c r="BI296" s="214">
        <f>IF(N296="nulová",J296,0)</f>
        <v>0</v>
      </c>
      <c r="BJ296" s="19" t="s">
        <v>137</v>
      </c>
      <c r="BK296" s="214">
        <f>ROUND(I296*H296,2)</f>
        <v>0</v>
      </c>
      <c r="BL296" s="19" t="s">
        <v>136</v>
      </c>
      <c r="BM296" s="213" t="s">
        <v>497</v>
      </c>
    </row>
    <row r="297" s="2" customFormat="1">
      <c r="A297" s="40"/>
      <c r="B297" s="41"/>
      <c r="C297" s="42"/>
      <c r="D297" s="215" t="s">
        <v>148</v>
      </c>
      <c r="E297" s="42"/>
      <c r="F297" s="216" t="s">
        <v>498</v>
      </c>
      <c r="G297" s="42"/>
      <c r="H297" s="42"/>
      <c r="I297" s="217"/>
      <c r="J297" s="42"/>
      <c r="K297" s="42"/>
      <c r="L297" s="46"/>
      <c r="M297" s="218"/>
      <c r="N297" s="219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148</v>
      </c>
      <c r="AU297" s="19" t="s">
        <v>137</v>
      </c>
    </row>
    <row r="298" s="2" customFormat="1" ht="16.5" customHeight="1">
      <c r="A298" s="40"/>
      <c r="B298" s="41"/>
      <c r="C298" s="202" t="s">
        <v>499</v>
      </c>
      <c r="D298" s="202" t="s">
        <v>132</v>
      </c>
      <c r="E298" s="203" t="s">
        <v>500</v>
      </c>
      <c r="F298" s="204" t="s">
        <v>501</v>
      </c>
      <c r="G298" s="205" t="s">
        <v>486</v>
      </c>
      <c r="H298" s="206">
        <v>1</v>
      </c>
      <c r="I298" s="207"/>
      <c r="J298" s="208">
        <f>ROUND(I298*H298,2)</f>
        <v>0</v>
      </c>
      <c r="K298" s="204" t="s">
        <v>146</v>
      </c>
      <c r="L298" s="46"/>
      <c r="M298" s="209" t="s">
        <v>20</v>
      </c>
      <c r="N298" s="210" t="s">
        <v>46</v>
      </c>
      <c r="O298" s="86"/>
      <c r="P298" s="211">
        <f>O298*H298</f>
        <v>0</v>
      </c>
      <c r="Q298" s="211">
        <v>0</v>
      </c>
      <c r="R298" s="211">
        <f>Q298*H298</f>
        <v>0</v>
      </c>
      <c r="S298" s="211">
        <v>0.022499999999999999</v>
      </c>
      <c r="T298" s="212">
        <f>S298*H298</f>
        <v>0.022499999999999999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3" t="s">
        <v>136</v>
      </c>
      <c r="AT298" s="213" t="s">
        <v>132</v>
      </c>
      <c r="AU298" s="213" t="s">
        <v>137</v>
      </c>
      <c r="AY298" s="19" t="s">
        <v>129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19" t="s">
        <v>137</v>
      </c>
      <c r="BK298" s="214">
        <f>ROUND(I298*H298,2)</f>
        <v>0</v>
      </c>
      <c r="BL298" s="19" t="s">
        <v>136</v>
      </c>
      <c r="BM298" s="213" t="s">
        <v>502</v>
      </c>
    </row>
    <row r="299" s="2" customFormat="1">
      <c r="A299" s="40"/>
      <c r="B299" s="41"/>
      <c r="C299" s="42"/>
      <c r="D299" s="215" t="s">
        <v>148</v>
      </c>
      <c r="E299" s="42"/>
      <c r="F299" s="216" t="s">
        <v>503</v>
      </c>
      <c r="G299" s="42"/>
      <c r="H299" s="42"/>
      <c r="I299" s="217"/>
      <c r="J299" s="42"/>
      <c r="K299" s="42"/>
      <c r="L299" s="46"/>
      <c r="M299" s="218"/>
      <c r="N299" s="219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148</v>
      </c>
      <c r="AU299" s="19" t="s">
        <v>137</v>
      </c>
    </row>
    <row r="300" s="2" customFormat="1" ht="44.25" customHeight="1">
      <c r="A300" s="40"/>
      <c r="B300" s="41"/>
      <c r="C300" s="202" t="s">
        <v>504</v>
      </c>
      <c r="D300" s="202" t="s">
        <v>132</v>
      </c>
      <c r="E300" s="203" t="s">
        <v>152</v>
      </c>
      <c r="F300" s="204" t="s">
        <v>153</v>
      </c>
      <c r="G300" s="205" t="s">
        <v>154</v>
      </c>
      <c r="H300" s="206">
        <v>0.107</v>
      </c>
      <c r="I300" s="207"/>
      <c r="J300" s="208">
        <f>ROUND(I300*H300,2)</f>
        <v>0</v>
      </c>
      <c r="K300" s="204" t="s">
        <v>146</v>
      </c>
      <c r="L300" s="46"/>
      <c r="M300" s="209" t="s">
        <v>20</v>
      </c>
      <c r="N300" s="210" t="s">
        <v>46</v>
      </c>
      <c r="O300" s="86"/>
      <c r="P300" s="211">
        <f>O300*H300</f>
        <v>0</v>
      </c>
      <c r="Q300" s="211">
        <v>0</v>
      </c>
      <c r="R300" s="211">
        <f>Q300*H300</f>
        <v>0</v>
      </c>
      <c r="S300" s="211">
        <v>0</v>
      </c>
      <c r="T300" s="212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3" t="s">
        <v>136</v>
      </c>
      <c r="AT300" s="213" t="s">
        <v>132</v>
      </c>
      <c r="AU300" s="213" t="s">
        <v>137</v>
      </c>
      <c r="AY300" s="19" t="s">
        <v>129</v>
      </c>
      <c r="BE300" s="214">
        <f>IF(N300="základní",J300,0)</f>
        <v>0</v>
      </c>
      <c r="BF300" s="214">
        <f>IF(N300="snížená",J300,0)</f>
        <v>0</v>
      </c>
      <c r="BG300" s="214">
        <f>IF(N300="zákl. přenesená",J300,0)</f>
        <v>0</v>
      </c>
      <c r="BH300" s="214">
        <f>IF(N300="sníž. přenesená",J300,0)</f>
        <v>0</v>
      </c>
      <c r="BI300" s="214">
        <f>IF(N300="nulová",J300,0)</f>
        <v>0</v>
      </c>
      <c r="BJ300" s="19" t="s">
        <v>137</v>
      </c>
      <c r="BK300" s="214">
        <f>ROUND(I300*H300,2)</f>
        <v>0</v>
      </c>
      <c r="BL300" s="19" t="s">
        <v>136</v>
      </c>
      <c r="BM300" s="213" t="s">
        <v>505</v>
      </c>
    </row>
    <row r="301" s="2" customFormat="1">
      <c r="A301" s="40"/>
      <c r="B301" s="41"/>
      <c r="C301" s="42"/>
      <c r="D301" s="215" t="s">
        <v>148</v>
      </c>
      <c r="E301" s="42"/>
      <c r="F301" s="216" t="s">
        <v>156</v>
      </c>
      <c r="G301" s="42"/>
      <c r="H301" s="42"/>
      <c r="I301" s="217"/>
      <c r="J301" s="42"/>
      <c r="K301" s="42"/>
      <c r="L301" s="46"/>
      <c r="M301" s="218"/>
      <c r="N301" s="219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148</v>
      </c>
      <c r="AU301" s="19" t="s">
        <v>137</v>
      </c>
    </row>
    <row r="302" s="2" customFormat="1" ht="24.15" customHeight="1">
      <c r="A302" s="40"/>
      <c r="B302" s="41"/>
      <c r="C302" s="202" t="s">
        <v>506</v>
      </c>
      <c r="D302" s="202" t="s">
        <v>132</v>
      </c>
      <c r="E302" s="203" t="s">
        <v>158</v>
      </c>
      <c r="F302" s="204" t="s">
        <v>159</v>
      </c>
      <c r="G302" s="205" t="s">
        <v>154</v>
      </c>
      <c r="H302" s="206">
        <v>0.107</v>
      </c>
      <c r="I302" s="207"/>
      <c r="J302" s="208">
        <f>ROUND(I302*H302,2)</f>
        <v>0</v>
      </c>
      <c r="K302" s="204" t="s">
        <v>20</v>
      </c>
      <c r="L302" s="46"/>
      <c r="M302" s="209" t="s">
        <v>20</v>
      </c>
      <c r="N302" s="210" t="s">
        <v>46</v>
      </c>
      <c r="O302" s="86"/>
      <c r="P302" s="211">
        <f>O302*H302</f>
        <v>0</v>
      </c>
      <c r="Q302" s="211">
        <v>0</v>
      </c>
      <c r="R302" s="211">
        <f>Q302*H302</f>
        <v>0</v>
      </c>
      <c r="S302" s="211">
        <v>0</v>
      </c>
      <c r="T302" s="212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3" t="s">
        <v>136</v>
      </c>
      <c r="AT302" s="213" t="s">
        <v>132</v>
      </c>
      <c r="AU302" s="213" t="s">
        <v>137</v>
      </c>
      <c r="AY302" s="19" t="s">
        <v>129</v>
      </c>
      <c r="BE302" s="214">
        <f>IF(N302="základní",J302,0)</f>
        <v>0</v>
      </c>
      <c r="BF302" s="214">
        <f>IF(N302="snížená",J302,0)</f>
        <v>0</v>
      </c>
      <c r="BG302" s="214">
        <f>IF(N302="zákl. přenesená",J302,0)</f>
        <v>0</v>
      </c>
      <c r="BH302" s="214">
        <f>IF(N302="sníž. přenesená",J302,0)</f>
        <v>0</v>
      </c>
      <c r="BI302" s="214">
        <f>IF(N302="nulová",J302,0)</f>
        <v>0</v>
      </c>
      <c r="BJ302" s="19" t="s">
        <v>137</v>
      </c>
      <c r="BK302" s="214">
        <f>ROUND(I302*H302,2)</f>
        <v>0</v>
      </c>
      <c r="BL302" s="19" t="s">
        <v>136</v>
      </c>
      <c r="BM302" s="213" t="s">
        <v>507</v>
      </c>
    </row>
    <row r="303" s="2" customFormat="1" ht="49.05" customHeight="1">
      <c r="A303" s="40"/>
      <c r="B303" s="41"/>
      <c r="C303" s="202" t="s">
        <v>508</v>
      </c>
      <c r="D303" s="202" t="s">
        <v>132</v>
      </c>
      <c r="E303" s="203" t="s">
        <v>162</v>
      </c>
      <c r="F303" s="204" t="s">
        <v>163</v>
      </c>
      <c r="G303" s="205" t="s">
        <v>154</v>
      </c>
      <c r="H303" s="206">
        <v>0.107</v>
      </c>
      <c r="I303" s="207"/>
      <c r="J303" s="208">
        <f>ROUND(I303*H303,2)</f>
        <v>0</v>
      </c>
      <c r="K303" s="204" t="s">
        <v>146</v>
      </c>
      <c r="L303" s="46"/>
      <c r="M303" s="209" t="s">
        <v>20</v>
      </c>
      <c r="N303" s="210" t="s">
        <v>46</v>
      </c>
      <c r="O303" s="86"/>
      <c r="P303" s="211">
        <f>O303*H303</f>
        <v>0</v>
      </c>
      <c r="Q303" s="211">
        <v>0</v>
      </c>
      <c r="R303" s="211">
        <f>Q303*H303</f>
        <v>0</v>
      </c>
      <c r="S303" s="211">
        <v>0</v>
      </c>
      <c r="T303" s="212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3" t="s">
        <v>136</v>
      </c>
      <c r="AT303" s="213" t="s">
        <v>132</v>
      </c>
      <c r="AU303" s="213" t="s">
        <v>137</v>
      </c>
      <c r="AY303" s="19" t="s">
        <v>129</v>
      </c>
      <c r="BE303" s="214">
        <f>IF(N303="základní",J303,0)</f>
        <v>0</v>
      </c>
      <c r="BF303" s="214">
        <f>IF(N303="snížená",J303,0)</f>
        <v>0</v>
      </c>
      <c r="BG303" s="214">
        <f>IF(N303="zákl. přenesená",J303,0)</f>
        <v>0</v>
      </c>
      <c r="BH303" s="214">
        <f>IF(N303="sníž. přenesená",J303,0)</f>
        <v>0</v>
      </c>
      <c r="BI303" s="214">
        <f>IF(N303="nulová",J303,0)</f>
        <v>0</v>
      </c>
      <c r="BJ303" s="19" t="s">
        <v>137</v>
      </c>
      <c r="BK303" s="214">
        <f>ROUND(I303*H303,2)</f>
        <v>0</v>
      </c>
      <c r="BL303" s="19" t="s">
        <v>136</v>
      </c>
      <c r="BM303" s="213" t="s">
        <v>509</v>
      </c>
    </row>
    <row r="304" s="2" customFormat="1">
      <c r="A304" s="40"/>
      <c r="B304" s="41"/>
      <c r="C304" s="42"/>
      <c r="D304" s="215" t="s">
        <v>148</v>
      </c>
      <c r="E304" s="42"/>
      <c r="F304" s="216" t="s">
        <v>165</v>
      </c>
      <c r="G304" s="42"/>
      <c r="H304" s="42"/>
      <c r="I304" s="217"/>
      <c r="J304" s="42"/>
      <c r="K304" s="42"/>
      <c r="L304" s="46"/>
      <c r="M304" s="218"/>
      <c r="N304" s="219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148</v>
      </c>
      <c r="AU304" s="19" t="s">
        <v>137</v>
      </c>
    </row>
    <row r="305" s="2" customFormat="1" ht="16.5" customHeight="1">
      <c r="A305" s="40"/>
      <c r="B305" s="41"/>
      <c r="C305" s="202" t="s">
        <v>510</v>
      </c>
      <c r="D305" s="202" t="s">
        <v>132</v>
      </c>
      <c r="E305" s="203" t="s">
        <v>511</v>
      </c>
      <c r="F305" s="204" t="s">
        <v>512</v>
      </c>
      <c r="G305" s="205" t="s">
        <v>486</v>
      </c>
      <c r="H305" s="206">
        <v>2</v>
      </c>
      <c r="I305" s="207"/>
      <c r="J305" s="208">
        <f>ROUND(I305*H305,2)</f>
        <v>0</v>
      </c>
      <c r="K305" s="204" t="s">
        <v>20</v>
      </c>
      <c r="L305" s="46"/>
      <c r="M305" s="209" t="s">
        <v>20</v>
      </c>
      <c r="N305" s="210" t="s">
        <v>46</v>
      </c>
      <c r="O305" s="86"/>
      <c r="P305" s="211">
        <f>O305*H305</f>
        <v>0</v>
      </c>
      <c r="Q305" s="211">
        <v>0.016570000000000001</v>
      </c>
      <c r="R305" s="211">
        <f>Q305*H305</f>
        <v>0.033140000000000003</v>
      </c>
      <c r="S305" s="211">
        <v>0</v>
      </c>
      <c r="T305" s="212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3" t="s">
        <v>204</v>
      </c>
      <c r="AT305" s="213" t="s">
        <v>132</v>
      </c>
      <c r="AU305" s="213" t="s">
        <v>137</v>
      </c>
      <c r="AY305" s="19" t="s">
        <v>129</v>
      </c>
      <c r="BE305" s="214">
        <f>IF(N305="základní",J305,0)</f>
        <v>0</v>
      </c>
      <c r="BF305" s="214">
        <f>IF(N305="snížená",J305,0)</f>
        <v>0</v>
      </c>
      <c r="BG305" s="214">
        <f>IF(N305="zákl. přenesená",J305,0)</f>
        <v>0</v>
      </c>
      <c r="BH305" s="214">
        <f>IF(N305="sníž. přenesená",J305,0)</f>
        <v>0</v>
      </c>
      <c r="BI305" s="214">
        <f>IF(N305="nulová",J305,0)</f>
        <v>0</v>
      </c>
      <c r="BJ305" s="19" t="s">
        <v>137</v>
      </c>
      <c r="BK305" s="214">
        <f>ROUND(I305*H305,2)</f>
        <v>0</v>
      </c>
      <c r="BL305" s="19" t="s">
        <v>204</v>
      </c>
      <c r="BM305" s="213" t="s">
        <v>513</v>
      </c>
    </row>
    <row r="306" s="2" customFormat="1" ht="16.5" customHeight="1">
      <c r="A306" s="40"/>
      <c r="B306" s="41"/>
      <c r="C306" s="202" t="s">
        <v>514</v>
      </c>
      <c r="D306" s="202" t="s">
        <v>132</v>
      </c>
      <c r="E306" s="203" t="s">
        <v>515</v>
      </c>
      <c r="F306" s="204" t="s">
        <v>516</v>
      </c>
      <c r="G306" s="205" t="s">
        <v>486</v>
      </c>
      <c r="H306" s="206">
        <v>2</v>
      </c>
      <c r="I306" s="207"/>
      <c r="J306" s="208">
        <f>ROUND(I306*H306,2)</f>
        <v>0</v>
      </c>
      <c r="K306" s="204" t="s">
        <v>20</v>
      </c>
      <c r="L306" s="46"/>
      <c r="M306" s="209" t="s">
        <v>20</v>
      </c>
      <c r="N306" s="210" t="s">
        <v>46</v>
      </c>
      <c r="O306" s="86"/>
      <c r="P306" s="211">
        <f>O306*H306</f>
        <v>0</v>
      </c>
      <c r="Q306" s="211">
        <v>0.016469999999999999</v>
      </c>
      <c r="R306" s="211">
        <f>Q306*H306</f>
        <v>0.032939999999999997</v>
      </c>
      <c r="S306" s="211">
        <v>0</v>
      </c>
      <c r="T306" s="212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3" t="s">
        <v>204</v>
      </c>
      <c r="AT306" s="213" t="s">
        <v>132</v>
      </c>
      <c r="AU306" s="213" t="s">
        <v>137</v>
      </c>
      <c r="AY306" s="19" t="s">
        <v>129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19" t="s">
        <v>137</v>
      </c>
      <c r="BK306" s="214">
        <f>ROUND(I306*H306,2)</f>
        <v>0</v>
      </c>
      <c r="BL306" s="19" t="s">
        <v>204</v>
      </c>
      <c r="BM306" s="213" t="s">
        <v>517</v>
      </c>
    </row>
    <row r="307" s="2" customFormat="1" ht="16.5" customHeight="1">
      <c r="A307" s="40"/>
      <c r="B307" s="41"/>
      <c r="C307" s="202" t="s">
        <v>518</v>
      </c>
      <c r="D307" s="202" t="s">
        <v>132</v>
      </c>
      <c r="E307" s="203" t="s">
        <v>519</v>
      </c>
      <c r="F307" s="204" t="s">
        <v>520</v>
      </c>
      <c r="G307" s="205" t="s">
        <v>486</v>
      </c>
      <c r="H307" s="206">
        <v>1</v>
      </c>
      <c r="I307" s="207"/>
      <c r="J307" s="208">
        <f>ROUND(I307*H307,2)</f>
        <v>0</v>
      </c>
      <c r="K307" s="204" t="s">
        <v>20</v>
      </c>
      <c r="L307" s="46"/>
      <c r="M307" s="209" t="s">
        <v>20</v>
      </c>
      <c r="N307" s="210" t="s">
        <v>46</v>
      </c>
      <c r="O307" s="86"/>
      <c r="P307" s="211">
        <f>O307*H307</f>
        <v>0</v>
      </c>
      <c r="Q307" s="211">
        <v>0.01047</v>
      </c>
      <c r="R307" s="211">
        <f>Q307*H307</f>
        <v>0.01047</v>
      </c>
      <c r="S307" s="211">
        <v>0</v>
      </c>
      <c r="T307" s="212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3" t="s">
        <v>204</v>
      </c>
      <c r="AT307" s="213" t="s">
        <v>132</v>
      </c>
      <c r="AU307" s="213" t="s">
        <v>137</v>
      </c>
      <c r="AY307" s="19" t="s">
        <v>129</v>
      </c>
      <c r="BE307" s="214">
        <f>IF(N307="základní",J307,0)</f>
        <v>0</v>
      </c>
      <c r="BF307" s="214">
        <f>IF(N307="snížená",J307,0)</f>
        <v>0</v>
      </c>
      <c r="BG307" s="214">
        <f>IF(N307="zákl. přenesená",J307,0)</f>
        <v>0</v>
      </c>
      <c r="BH307" s="214">
        <f>IF(N307="sníž. přenesená",J307,0)</f>
        <v>0</v>
      </c>
      <c r="BI307" s="214">
        <f>IF(N307="nulová",J307,0)</f>
        <v>0</v>
      </c>
      <c r="BJ307" s="19" t="s">
        <v>137</v>
      </c>
      <c r="BK307" s="214">
        <f>ROUND(I307*H307,2)</f>
        <v>0</v>
      </c>
      <c r="BL307" s="19" t="s">
        <v>204</v>
      </c>
      <c r="BM307" s="213" t="s">
        <v>521</v>
      </c>
    </row>
    <row r="308" s="2" customFormat="1" ht="16.5" customHeight="1">
      <c r="A308" s="40"/>
      <c r="B308" s="41"/>
      <c r="C308" s="202" t="s">
        <v>522</v>
      </c>
      <c r="D308" s="202" t="s">
        <v>132</v>
      </c>
      <c r="E308" s="203" t="s">
        <v>523</v>
      </c>
      <c r="F308" s="204" t="s">
        <v>524</v>
      </c>
      <c r="G308" s="205" t="s">
        <v>486</v>
      </c>
      <c r="H308" s="206">
        <v>1</v>
      </c>
      <c r="I308" s="207"/>
      <c r="J308" s="208">
        <f>ROUND(I308*H308,2)</f>
        <v>0</v>
      </c>
      <c r="K308" s="204" t="s">
        <v>20</v>
      </c>
      <c r="L308" s="46"/>
      <c r="M308" s="209" t="s">
        <v>20</v>
      </c>
      <c r="N308" s="210" t="s">
        <v>46</v>
      </c>
      <c r="O308" s="86"/>
      <c r="P308" s="211">
        <f>O308*H308</f>
        <v>0</v>
      </c>
      <c r="Q308" s="211">
        <v>0.041500000000000002</v>
      </c>
      <c r="R308" s="211">
        <f>Q308*H308</f>
        <v>0.041500000000000002</v>
      </c>
      <c r="S308" s="211">
        <v>0</v>
      </c>
      <c r="T308" s="212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3" t="s">
        <v>204</v>
      </c>
      <c r="AT308" s="213" t="s">
        <v>132</v>
      </c>
      <c r="AU308" s="213" t="s">
        <v>137</v>
      </c>
      <c r="AY308" s="19" t="s">
        <v>129</v>
      </c>
      <c r="BE308" s="214">
        <f>IF(N308="základní",J308,0)</f>
        <v>0</v>
      </c>
      <c r="BF308" s="214">
        <f>IF(N308="snížená",J308,0)</f>
        <v>0</v>
      </c>
      <c r="BG308" s="214">
        <f>IF(N308="zákl. přenesená",J308,0)</f>
        <v>0</v>
      </c>
      <c r="BH308" s="214">
        <f>IF(N308="sníž. přenesená",J308,0)</f>
        <v>0</v>
      </c>
      <c r="BI308" s="214">
        <f>IF(N308="nulová",J308,0)</f>
        <v>0</v>
      </c>
      <c r="BJ308" s="19" t="s">
        <v>137</v>
      </c>
      <c r="BK308" s="214">
        <f>ROUND(I308*H308,2)</f>
        <v>0</v>
      </c>
      <c r="BL308" s="19" t="s">
        <v>204</v>
      </c>
      <c r="BM308" s="213" t="s">
        <v>525</v>
      </c>
    </row>
    <row r="309" s="2" customFormat="1" ht="37.8" customHeight="1">
      <c r="A309" s="40"/>
      <c r="B309" s="41"/>
      <c r="C309" s="202" t="s">
        <v>526</v>
      </c>
      <c r="D309" s="202" t="s">
        <v>132</v>
      </c>
      <c r="E309" s="203" t="s">
        <v>527</v>
      </c>
      <c r="F309" s="204" t="s">
        <v>528</v>
      </c>
      <c r="G309" s="205" t="s">
        <v>486</v>
      </c>
      <c r="H309" s="206">
        <v>1</v>
      </c>
      <c r="I309" s="207"/>
      <c r="J309" s="208">
        <f>ROUND(I309*H309,2)</f>
        <v>0</v>
      </c>
      <c r="K309" s="204" t="s">
        <v>20</v>
      </c>
      <c r="L309" s="46"/>
      <c r="M309" s="209" t="s">
        <v>20</v>
      </c>
      <c r="N309" s="210" t="s">
        <v>46</v>
      </c>
      <c r="O309" s="86"/>
      <c r="P309" s="211">
        <f>O309*H309</f>
        <v>0</v>
      </c>
      <c r="Q309" s="211">
        <v>0.01234</v>
      </c>
      <c r="R309" s="211">
        <f>Q309*H309</f>
        <v>0.01234</v>
      </c>
      <c r="S309" s="211">
        <v>0</v>
      </c>
      <c r="T309" s="212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3" t="s">
        <v>204</v>
      </c>
      <c r="AT309" s="213" t="s">
        <v>132</v>
      </c>
      <c r="AU309" s="213" t="s">
        <v>137</v>
      </c>
      <c r="AY309" s="19" t="s">
        <v>129</v>
      </c>
      <c r="BE309" s="214">
        <f>IF(N309="základní",J309,0)</f>
        <v>0</v>
      </c>
      <c r="BF309" s="214">
        <f>IF(N309="snížená",J309,0)</f>
        <v>0</v>
      </c>
      <c r="BG309" s="214">
        <f>IF(N309="zákl. přenesená",J309,0)</f>
        <v>0</v>
      </c>
      <c r="BH309" s="214">
        <f>IF(N309="sníž. přenesená",J309,0)</f>
        <v>0</v>
      </c>
      <c r="BI309" s="214">
        <f>IF(N309="nulová",J309,0)</f>
        <v>0</v>
      </c>
      <c r="BJ309" s="19" t="s">
        <v>137</v>
      </c>
      <c r="BK309" s="214">
        <f>ROUND(I309*H309,2)</f>
        <v>0</v>
      </c>
      <c r="BL309" s="19" t="s">
        <v>204</v>
      </c>
      <c r="BM309" s="213" t="s">
        <v>529</v>
      </c>
    </row>
    <row r="310" s="2" customFormat="1" ht="49.05" customHeight="1">
      <c r="A310" s="40"/>
      <c r="B310" s="41"/>
      <c r="C310" s="202" t="s">
        <v>530</v>
      </c>
      <c r="D310" s="202" t="s">
        <v>132</v>
      </c>
      <c r="E310" s="203" t="s">
        <v>531</v>
      </c>
      <c r="F310" s="204" t="s">
        <v>532</v>
      </c>
      <c r="G310" s="205" t="s">
        <v>184</v>
      </c>
      <c r="H310" s="232"/>
      <c r="I310" s="207"/>
      <c r="J310" s="208">
        <f>ROUND(I310*H310,2)</f>
        <v>0</v>
      </c>
      <c r="K310" s="204" t="s">
        <v>146</v>
      </c>
      <c r="L310" s="46"/>
      <c r="M310" s="209" t="s">
        <v>20</v>
      </c>
      <c r="N310" s="210" t="s">
        <v>46</v>
      </c>
      <c r="O310" s="86"/>
      <c r="P310" s="211">
        <f>O310*H310</f>
        <v>0</v>
      </c>
      <c r="Q310" s="211">
        <v>0</v>
      </c>
      <c r="R310" s="211">
        <f>Q310*H310</f>
        <v>0</v>
      </c>
      <c r="S310" s="211">
        <v>0</v>
      </c>
      <c r="T310" s="212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3" t="s">
        <v>204</v>
      </c>
      <c r="AT310" s="213" t="s">
        <v>132</v>
      </c>
      <c r="AU310" s="213" t="s">
        <v>137</v>
      </c>
      <c r="AY310" s="19" t="s">
        <v>129</v>
      </c>
      <c r="BE310" s="214">
        <f>IF(N310="základní",J310,0)</f>
        <v>0</v>
      </c>
      <c r="BF310" s="214">
        <f>IF(N310="snížená",J310,0)</f>
        <v>0</v>
      </c>
      <c r="BG310" s="214">
        <f>IF(N310="zákl. přenesená",J310,0)</f>
        <v>0</v>
      </c>
      <c r="BH310" s="214">
        <f>IF(N310="sníž. přenesená",J310,0)</f>
        <v>0</v>
      </c>
      <c r="BI310" s="214">
        <f>IF(N310="nulová",J310,0)</f>
        <v>0</v>
      </c>
      <c r="BJ310" s="19" t="s">
        <v>137</v>
      </c>
      <c r="BK310" s="214">
        <f>ROUND(I310*H310,2)</f>
        <v>0</v>
      </c>
      <c r="BL310" s="19" t="s">
        <v>204</v>
      </c>
      <c r="BM310" s="213" t="s">
        <v>533</v>
      </c>
    </row>
    <row r="311" s="2" customFormat="1">
      <c r="A311" s="40"/>
      <c r="B311" s="41"/>
      <c r="C311" s="42"/>
      <c r="D311" s="215" t="s">
        <v>148</v>
      </c>
      <c r="E311" s="42"/>
      <c r="F311" s="216" t="s">
        <v>534</v>
      </c>
      <c r="G311" s="42"/>
      <c r="H311" s="42"/>
      <c r="I311" s="217"/>
      <c r="J311" s="42"/>
      <c r="K311" s="42"/>
      <c r="L311" s="46"/>
      <c r="M311" s="218"/>
      <c r="N311" s="219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148</v>
      </c>
      <c r="AU311" s="19" t="s">
        <v>137</v>
      </c>
    </row>
    <row r="312" s="12" customFormat="1" ht="22.8" customHeight="1">
      <c r="A312" s="12"/>
      <c r="B312" s="186"/>
      <c r="C312" s="187"/>
      <c r="D312" s="188" t="s">
        <v>73</v>
      </c>
      <c r="E312" s="200" t="s">
        <v>535</v>
      </c>
      <c r="F312" s="200" t="s">
        <v>536</v>
      </c>
      <c r="G312" s="187"/>
      <c r="H312" s="187"/>
      <c r="I312" s="190"/>
      <c r="J312" s="201">
        <f>BK312</f>
        <v>0</v>
      </c>
      <c r="K312" s="187"/>
      <c r="L312" s="192"/>
      <c r="M312" s="193"/>
      <c r="N312" s="194"/>
      <c r="O312" s="194"/>
      <c r="P312" s="195">
        <f>SUM(P313:P323)</f>
        <v>0</v>
      </c>
      <c r="Q312" s="194"/>
      <c r="R312" s="195">
        <f>SUM(R313:R323)</f>
        <v>0.0090999999999999987</v>
      </c>
      <c r="S312" s="194"/>
      <c r="T312" s="196">
        <f>SUM(T313:T323)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197" t="s">
        <v>22</v>
      </c>
      <c r="AT312" s="198" t="s">
        <v>73</v>
      </c>
      <c r="AU312" s="198" t="s">
        <v>22</v>
      </c>
      <c r="AY312" s="197" t="s">
        <v>129</v>
      </c>
      <c r="BK312" s="199">
        <f>SUM(BK313:BK323)</f>
        <v>0</v>
      </c>
    </row>
    <row r="313" s="2" customFormat="1" ht="16.5" customHeight="1">
      <c r="A313" s="40"/>
      <c r="B313" s="41"/>
      <c r="C313" s="202" t="s">
        <v>537</v>
      </c>
      <c r="D313" s="202" t="s">
        <v>132</v>
      </c>
      <c r="E313" s="203" t="s">
        <v>538</v>
      </c>
      <c r="F313" s="204" t="s">
        <v>539</v>
      </c>
      <c r="G313" s="205" t="s">
        <v>207</v>
      </c>
      <c r="H313" s="206">
        <v>4</v>
      </c>
      <c r="I313" s="207"/>
      <c r="J313" s="208">
        <f>ROUND(I313*H313,2)</f>
        <v>0</v>
      </c>
      <c r="K313" s="204" t="s">
        <v>20</v>
      </c>
      <c r="L313" s="46"/>
      <c r="M313" s="209" t="s">
        <v>20</v>
      </c>
      <c r="N313" s="210" t="s">
        <v>46</v>
      </c>
      <c r="O313" s="86"/>
      <c r="P313" s="211">
        <f>O313*H313</f>
        <v>0</v>
      </c>
      <c r="Q313" s="211">
        <v>0</v>
      </c>
      <c r="R313" s="211">
        <f>Q313*H313</f>
        <v>0</v>
      </c>
      <c r="S313" s="211">
        <v>0</v>
      </c>
      <c r="T313" s="212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3" t="s">
        <v>136</v>
      </c>
      <c r="AT313" s="213" t="s">
        <v>132</v>
      </c>
      <c r="AU313" s="213" t="s">
        <v>137</v>
      </c>
      <c r="AY313" s="19" t="s">
        <v>129</v>
      </c>
      <c r="BE313" s="214">
        <f>IF(N313="základní",J313,0)</f>
        <v>0</v>
      </c>
      <c r="BF313" s="214">
        <f>IF(N313="snížená",J313,0)</f>
        <v>0</v>
      </c>
      <c r="BG313" s="214">
        <f>IF(N313="zákl. přenesená",J313,0)</f>
        <v>0</v>
      </c>
      <c r="BH313" s="214">
        <f>IF(N313="sníž. přenesená",J313,0)</f>
        <v>0</v>
      </c>
      <c r="BI313" s="214">
        <f>IF(N313="nulová",J313,0)</f>
        <v>0</v>
      </c>
      <c r="BJ313" s="19" t="s">
        <v>137</v>
      </c>
      <c r="BK313" s="214">
        <f>ROUND(I313*H313,2)</f>
        <v>0</v>
      </c>
      <c r="BL313" s="19" t="s">
        <v>136</v>
      </c>
      <c r="BM313" s="213" t="s">
        <v>540</v>
      </c>
    </row>
    <row r="314" s="2" customFormat="1" ht="16.5" customHeight="1">
      <c r="A314" s="40"/>
      <c r="B314" s="41"/>
      <c r="C314" s="202" t="s">
        <v>541</v>
      </c>
      <c r="D314" s="202" t="s">
        <v>132</v>
      </c>
      <c r="E314" s="203" t="s">
        <v>542</v>
      </c>
      <c r="F314" s="204" t="s">
        <v>543</v>
      </c>
      <c r="G314" s="205" t="s">
        <v>207</v>
      </c>
      <c r="H314" s="206">
        <v>8</v>
      </c>
      <c r="I314" s="207"/>
      <c r="J314" s="208">
        <f>ROUND(I314*H314,2)</f>
        <v>0</v>
      </c>
      <c r="K314" s="204" t="s">
        <v>20</v>
      </c>
      <c r="L314" s="46"/>
      <c r="M314" s="209" t="s">
        <v>20</v>
      </c>
      <c r="N314" s="210" t="s">
        <v>46</v>
      </c>
      <c r="O314" s="86"/>
      <c r="P314" s="211">
        <f>O314*H314</f>
        <v>0</v>
      </c>
      <c r="Q314" s="211">
        <v>0</v>
      </c>
      <c r="R314" s="211">
        <f>Q314*H314</f>
        <v>0</v>
      </c>
      <c r="S314" s="211">
        <v>0</v>
      </c>
      <c r="T314" s="212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3" t="s">
        <v>136</v>
      </c>
      <c r="AT314" s="213" t="s">
        <v>132</v>
      </c>
      <c r="AU314" s="213" t="s">
        <v>137</v>
      </c>
      <c r="AY314" s="19" t="s">
        <v>129</v>
      </c>
      <c r="BE314" s="214">
        <f>IF(N314="základní",J314,0)</f>
        <v>0</v>
      </c>
      <c r="BF314" s="214">
        <f>IF(N314="snížená",J314,0)</f>
        <v>0</v>
      </c>
      <c r="BG314" s="214">
        <f>IF(N314="zákl. přenesená",J314,0)</f>
        <v>0</v>
      </c>
      <c r="BH314" s="214">
        <f>IF(N314="sníž. přenesená",J314,0)</f>
        <v>0</v>
      </c>
      <c r="BI314" s="214">
        <f>IF(N314="nulová",J314,0)</f>
        <v>0</v>
      </c>
      <c r="BJ314" s="19" t="s">
        <v>137</v>
      </c>
      <c r="BK314" s="214">
        <f>ROUND(I314*H314,2)</f>
        <v>0</v>
      </c>
      <c r="BL314" s="19" t="s">
        <v>136</v>
      </c>
      <c r="BM314" s="213" t="s">
        <v>544</v>
      </c>
    </row>
    <row r="315" s="2" customFormat="1" ht="16.5" customHeight="1">
      <c r="A315" s="40"/>
      <c r="B315" s="41"/>
      <c r="C315" s="202" t="s">
        <v>545</v>
      </c>
      <c r="D315" s="202" t="s">
        <v>132</v>
      </c>
      <c r="E315" s="203" t="s">
        <v>546</v>
      </c>
      <c r="F315" s="204" t="s">
        <v>547</v>
      </c>
      <c r="G315" s="205" t="s">
        <v>207</v>
      </c>
      <c r="H315" s="206">
        <v>2</v>
      </c>
      <c r="I315" s="207"/>
      <c r="J315" s="208">
        <f>ROUND(I315*H315,2)</f>
        <v>0</v>
      </c>
      <c r="K315" s="204" t="s">
        <v>20</v>
      </c>
      <c r="L315" s="46"/>
      <c r="M315" s="209" t="s">
        <v>20</v>
      </c>
      <c r="N315" s="210" t="s">
        <v>46</v>
      </c>
      <c r="O315" s="86"/>
      <c r="P315" s="211">
        <f>O315*H315</f>
        <v>0</v>
      </c>
      <c r="Q315" s="211">
        <v>0</v>
      </c>
      <c r="R315" s="211">
        <f>Q315*H315</f>
        <v>0</v>
      </c>
      <c r="S315" s="211">
        <v>0</v>
      </c>
      <c r="T315" s="212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3" t="s">
        <v>136</v>
      </c>
      <c r="AT315" s="213" t="s">
        <v>132</v>
      </c>
      <c r="AU315" s="213" t="s">
        <v>137</v>
      </c>
      <c r="AY315" s="19" t="s">
        <v>129</v>
      </c>
      <c r="BE315" s="214">
        <f>IF(N315="základní",J315,0)</f>
        <v>0</v>
      </c>
      <c r="BF315" s="214">
        <f>IF(N315="snížená",J315,0)</f>
        <v>0</v>
      </c>
      <c r="BG315" s="214">
        <f>IF(N315="zákl. přenesená",J315,0)</f>
        <v>0</v>
      </c>
      <c r="BH315" s="214">
        <f>IF(N315="sníž. přenesená",J315,0)</f>
        <v>0</v>
      </c>
      <c r="BI315" s="214">
        <f>IF(N315="nulová",J315,0)</f>
        <v>0</v>
      </c>
      <c r="BJ315" s="19" t="s">
        <v>137</v>
      </c>
      <c r="BK315" s="214">
        <f>ROUND(I315*H315,2)</f>
        <v>0</v>
      </c>
      <c r="BL315" s="19" t="s">
        <v>136</v>
      </c>
      <c r="BM315" s="213" t="s">
        <v>548</v>
      </c>
    </row>
    <row r="316" s="2" customFormat="1" ht="24.15" customHeight="1">
      <c r="A316" s="40"/>
      <c r="B316" s="41"/>
      <c r="C316" s="202" t="s">
        <v>549</v>
      </c>
      <c r="D316" s="202" t="s">
        <v>132</v>
      </c>
      <c r="E316" s="203" t="s">
        <v>550</v>
      </c>
      <c r="F316" s="204" t="s">
        <v>551</v>
      </c>
      <c r="G316" s="205" t="s">
        <v>135</v>
      </c>
      <c r="H316" s="206">
        <v>1</v>
      </c>
      <c r="I316" s="207"/>
      <c r="J316" s="208">
        <f>ROUND(I316*H316,2)</f>
        <v>0</v>
      </c>
      <c r="K316" s="204" t="s">
        <v>20</v>
      </c>
      <c r="L316" s="46"/>
      <c r="M316" s="209" t="s">
        <v>20</v>
      </c>
      <c r="N316" s="210" t="s">
        <v>46</v>
      </c>
      <c r="O316" s="86"/>
      <c r="P316" s="211">
        <f>O316*H316</f>
        <v>0</v>
      </c>
      <c r="Q316" s="211">
        <v>0</v>
      </c>
      <c r="R316" s="211">
        <f>Q316*H316</f>
        <v>0</v>
      </c>
      <c r="S316" s="211">
        <v>0</v>
      </c>
      <c r="T316" s="212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3" t="s">
        <v>136</v>
      </c>
      <c r="AT316" s="213" t="s">
        <v>132</v>
      </c>
      <c r="AU316" s="213" t="s">
        <v>137</v>
      </c>
      <c r="AY316" s="19" t="s">
        <v>129</v>
      </c>
      <c r="BE316" s="214">
        <f>IF(N316="základní",J316,0)</f>
        <v>0</v>
      </c>
      <c r="BF316" s="214">
        <f>IF(N316="snížená",J316,0)</f>
        <v>0</v>
      </c>
      <c r="BG316" s="214">
        <f>IF(N316="zákl. přenesená",J316,0)</f>
        <v>0</v>
      </c>
      <c r="BH316" s="214">
        <f>IF(N316="sníž. přenesená",J316,0)</f>
        <v>0</v>
      </c>
      <c r="BI316" s="214">
        <f>IF(N316="nulová",J316,0)</f>
        <v>0</v>
      </c>
      <c r="BJ316" s="19" t="s">
        <v>137</v>
      </c>
      <c r="BK316" s="214">
        <f>ROUND(I316*H316,2)</f>
        <v>0</v>
      </c>
      <c r="BL316" s="19" t="s">
        <v>136</v>
      </c>
      <c r="BM316" s="213" t="s">
        <v>552</v>
      </c>
    </row>
    <row r="317" s="2" customFormat="1" ht="37.8" customHeight="1">
      <c r="A317" s="40"/>
      <c r="B317" s="41"/>
      <c r="C317" s="202" t="s">
        <v>553</v>
      </c>
      <c r="D317" s="202" t="s">
        <v>132</v>
      </c>
      <c r="E317" s="203" t="s">
        <v>171</v>
      </c>
      <c r="F317" s="204" t="s">
        <v>172</v>
      </c>
      <c r="G317" s="205" t="s">
        <v>145</v>
      </c>
      <c r="H317" s="206">
        <v>70</v>
      </c>
      <c r="I317" s="207"/>
      <c r="J317" s="208">
        <f>ROUND(I317*H317,2)</f>
        <v>0</v>
      </c>
      <c r="K317" s="204" t="s">
        <v>146</v>
      </c>
      <c r="L317" s="46"/>
      <c r="M317" s="209" t="s">
        <v>20</v>
      </c>
      <c r="N317" s="210" t="s">
        <v>46</v>
      </c>
      <c r="O317" s="86"/>
      <c r="P317" s="211">
        <f>O317*H317</f>
        <v>0</v>
      </c>
      <c r="Q317" s="211">
        <v>0.00012999999999999999</v>
      </c>
      <c r="R317" s="211">
        <f>Q317*H317</f>
        <v>0.0090999999999999987</v>
      </c>
      <c r="S317" s="211">
        <v>0</v>
      </c>
      <c r="T317" s="212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3" t="s">
        <v>136</v>
      </c>
      <c r="AT317" s="213" t="s">
        <v>132</v>
      </c>
      <c r="AU317" s="213" t="s">
        <v>137</v>
      </c>
      <c r="AY317" s="19" t="s">
        <v>129</v>
      </c>
      <c r="BE317" s="214">
        <f>IF(N317="základní",J317,0)</f>
        <v>0</v>
      </c>
      <c r="BF317" s="214">
        <f>IF(N317="snížená",J317,0)</f>
        <v>0</v>
      </c>
      <c r="BG317" s="214">
        <f>IF(N317="zákl. přenesená",J317,0)</f>
        <v>0</v>
      </c>
      <c r="BH317" s="214">
        <f>IF(N317="sníž. přenesená",J317,0)</f>
        <v>0</v>
      </c>
      <c r="BI317" s="214">
        <f>IF(N317="nulová",J317,0)</f>
        <v>0</v>
      </c>
      <c r="BJ317" s="19" t="s">
        <v>137</v>
      </c>
      <c r="BK317" s="214">
        <f>ROUND(I317*H317,2)</f>
        <v>0</v>
      </c>
      <c r="BL317" s="19" t="s">
        <v>136</v>
      </c>
      <c r="BM317" s="213" t="s">
        <v>554</v>
      </c>
    </row>
    <row r="318" s="2" customFormat="1">
      <c r="A318" s="40"/>
      <c r="B318" s="41"/>
      <c r="C318" s="42"/>
      <c r="D318" s="215" t="s">
        <v>148</v>
      </c>
      <c r="E318" s="42"/>
      <c r="F318" s="216" t="s">
        <v>174</v>
      </c>
      <c r="G318" s="42"/>
      <c r="H318" s="42"/>
      <c r="I318" s="217"/>
      <c r="J318" s="42"/>
      <c r="K318" s="42"/>
      <c r="L318" s="46"/>
      <c r="M318" s="218"/>
      <c r="N318" s="219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148</v>
      </c>
      <c r="AU318" s="19" t="s">
        <v>137</v>
      </c>
    </row>
    <row r="319" s="13" customFormat="1">
      <c r="A319" s="13"/>
      <c r="B319" s="220"/>
      <c r="C319" s="221"/>
      <c r="D319" s="222" t="s">
        <v>150</v>
      </c>
      <c r="E319" s="223" t="s">
        <v>20</v>
      </c>
      <c r="F319" s="224" t="s">
        <v>555</v>
      </c>
      <c r="G319" s="221"/>
      <c r="H319" s="225">
        <v>70</v>
      </c>
      <c r="I319" s="226"/>
      <c r="J319" s="221"/>
      <c r="K319" s="221"/>
      <c r="L319" s="227"/>
      <c r="M319" s="228"/>
      <c r="N319" s="229"/>
      <c r="O319" s="229"/>
      <c r="P319" s="229"/>
      <c r="Q319" s="229"/>
      <c r="R319" s="229"/>
      <c r="S319" s="229"/>
      <c r="T319" s="23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1" t="s">
        <v>150</v>
      </c>
      <c r="AU319" s="231" t="s">
        <v>137</v>
      </c>
      <c r="AV319" s="13" t="s">
        <v>137</v>
      </c>
      <c r="AW319" s="13" t="s">
        <v>36</v>
      </c>
      <c r="AX319" s="13" t="s">
        <v>22</v>
      </c>
      <c r="AY319" s="231" t="s">
        <v>129</v>
      </c>
    </row>
    <row r="320" s="2" customFormat="1" ht="24.15" customHeight="1">
      <c r="A320" s="40"/>
      <c r="B320" s="41"/>
      <c r="C320" s="202" t="s">
        <v>556</v>
      </c>
      <c r="D320" s="202" t="s">
        <v>132</v>
      </c>
      <c r="E320" s="203" t="s">
        <v>177</v>
      </c>
      <c r="F320" s="204" t="s">
        <v>178</v>
      </c>
      <c r="G320" s="205" t="s">
        <v>179</v>
      </c>
      <c r="H320" s="206">
        <v>133</v>
      </c>
      <c r="I320" s="207"/>
      <c r="J320" s="208">
        <f>ROUND(I320*H320,2)</f>
        <v>0</v>
      </c>
      <c r="K320" s="204" t="s">
        <v>20</v>
      </c>
      <c r="L320" s="46"/>
      <c r="M320" s="209" t="s">
        <v>20</v>
      </c>
      <c r="N320" s="210" t="s">
        <v>46</v>
      </c>
      <c r="O320" s="86"/>
      <c r="P320" s="211">
        <f>O320*H320</f>
        <v>0</v>
      </c>
      <c r="Q320" s="211">
        <v>0</v>
      </c>
      <c r="R320" s="211">
        <f>Q320*H320</f>
        <v>0</v>
      </c>
      <c r="S320" s="211">
        <v>0</v>
      </c>
      <c r="T320" s="212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3" t="s">
        <v>136</v>
      </c>
      <c r="AT320" s="213" t="s">
        <v>132</v>
      </c>
      <c r="AU320" s="213" t="s">
        <v>137</v>
      </c>
      <c r="AY320" s="19" t="s">
        <v>129</v>
      </c>
      <c r="BE320" s="214">
        <f>IF(N320="základní",J320,0)</f>
        <v>0</v>
      </c>
      <c r="BF320" s="214">
        <f>IF(N320="snížená",J320,0)</f>
        <v>0</v>
      </c>
      <c r="BG320" s="214">
        <f>IF(N320="zákl. přenesená",J320,0)</f>
        <v>0</v>
      </c>
      <c r="BH320" s="214">
        <f>IF(N320="sníž. přenesená",J320,0)</f>
        <v>0</v>
      </c>
      <c r="BI320" s="214">
        <f>IF(N320="nulová",J320,0)</f>
        <v>0</v>
      </c>
      <c r="BJ320" s="19" t="s">
        <v>137</v>
      </c>
      <c r="BK320" s="214">
        <f>ROUND(I320*H320,2)</f>
        <v>0</v>
      </c>
      <c r="BL320" s="19" t="s">
        <v>136</v>
      </c>
      <c r="BM320" s="213" t="s">
        <v>557</v>
      </c>
    </row>
    <row r="321" s="13" customFormat="1">
      <c r="A321" s="13"/>
      <c r="B321" s="220"/>
      <c r="C321" s="221"/>
      <c r="D321" s="222" t="s">
        <v>150</v>
      </c>
      <c r="E321" s="223" t="s">
        <v>20</v>
      </c>
      <c r="F321" s="224" t="s">
        <v>558</v>
      </c>
      <c r="G321" s="221"/>
      <c r="H321" s="225">
        <v>133</v>
      </c>
      <c r="I321" s="226"/>
      <c r="J321" s="221"/>
      <c r="K321" s="221"/>
      <c r="L321" s="227"/>
      <c r="M321" s="228"/>
      <c r="N321" s="229"/>
      <c r="O321" s="229"/>
      <c r="P321" s="229"/>
      <c r="Q321" s="229"/>
      <c r="R321" s="229"/>
      <c r="S321" s="229"/>
      <c r="T321" s="23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1" t="s">
        <v>150</v>
      </c>
      <c r="AU321" s="231" t="s">
        <v>137</v>
      </c>
      <c r="AV321" s="13" t="s">
        <v>137</v>
      </c>
      <c r="AW321" s="13" t="s">
        <v>36</v>
      </c>
      <c r="AX321" s="13" t="s">
        <v>22</v>
      </c>
      <c r="AY321" s="231" t="s">
        <v>129</v>
      </c>
    </row>
    <row r="322" s="2" customFormat="1" ht="49.05" customHeight="1">
      <c r="A322" s="40"/>
      <c r="B322" s="41"/>
      <c r="C322" s="202" t="s">
        <v>559</v>
      </c>
      <c r="D322" s="202" t="s">
        <v>132</v>
      </c>
      <c r="E322" s="203" t="s">
        <v>560</v>
      </c>
      <c r="F322" s="204" t="s">
        <v>561</v>
      </c>
      <c r="G322" s="205" t="s">
        <v>184</v>
      </c>
      <c r="H322" s="232"/>
      <c r="I322" s="207"/>
      <c r="J322" s="208">
        <f>ROUND(I322*H322,2)</f>
        <v>0</v>
      </c>
      <c r="K322" s="204" t="s">
        <v>146</v>
      </c>
      <c r="L322" s="46"/>
      <c r="M322" s="209" t="s">
        <v>20</v>
      </c>
      <c r="N322" s="210" t="s">
        <v>46</v>
      </c>
      <c r="O322" s="86"/>
      <c r="P322" s="211">
        <f>O322*H322</f>
        <v>0</v>
      </c>
      <c r="Q322" s="211">
        <v>0</v>
      </c>
      <c r="R322" s="211">
        <f>Q322*H322</f>
        <v>0</v>
      </c>
      <c r="S322" s="211">
        <v>0</v>
      </c>
      <c r="T322" s="212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3" t="s">
        <v>136</v>
      </c>
      <c r="AT322" s="213" t="s">
        <v>132</v>
      </c>
      <c r="AU322" s="213" t="s">
        <v>137</v>
      </c>
      <c r="AY322" s="19" t="s">
        <v>129</v>
      </c>
      <c r="BE322" s="214">
        <f>IF(N322="základní",J322,0)</f>
        <v>0</v>
      </c>
      <c r="BF322" s="214">
        <f>IF(N322="snížená",J322,0)</f>
        <v>0</v>
      </c>
      <c r="BG322" s="214">
        <f>IF(N322="zákl. přenesená",J322,0)</f>
        <v>0</v>
      </c>
      <c r="BH322" s="214">
        <f>IF(N322="sníž. přenesená",J322,0)</f>
        <v>0</v>
      </c>
      <c r="BI322" s="214">
        <f>IF(N322="nulová",J322,0)</f>
        <v>0</v>
      </c>
      <c r="BJ322" s="19" t="s">
        <v>137</v>
      </c>
      <c r="BK322" s="214">
        <f>ROUND(I322*H322,2)</f>
        <v>0</v>
      </c>
      <c r="BL322" s="19" t="s">
        <v>136</v>
      </c>
      <c r="BM322" s="213" t="s">
        <v>562</v>
      </c>
    </row>
    <row r="323" s="2" customFormat="1">
      <c r="A323" s="40"/>
      <c r="B323" s="41"/>
      <c r="C323" s="42"/>
      <c r="D323" s="215" t="s">
        <v>148</v>
      </c>
      <c r="E323" s="42"/>
      <c r="F323" s="216" t="s">
        <v>563</v>
      </c>
      <c r="G323" s="42"/>
      <c r="H323" s="42"/>
      <c r="I323" s="217"/>
      <c r="J323" s="42"/>
      <c r="K323" s="42"/>
      <c r="L323" s="46"/>
      <c r="M323" s="218"/>
      <c r="N323" s="219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148</v>
      </c>
      <c r="AU323" s="19" t="s">
        <v>137</v>
      </c>
    </row>
    <row r="324" s="12" customFormat="1" ht="22.8" customHeight="1">
      <c r="A324" s="12"/>
      <c r="B324" s="186"/>
      <c r="C324" s="187"/>
      <c r="D324" s="188" t="s">
        <v>73</v>
      </c>
      <c r="E324" s="200" t="s">
        <v>564</v>
      </c>
      <c r="F324" s="200" t="s">
        <v>565</v>
      </c>
      <c r="G324" s="187"/>
      <c r="H324" s="187"/>
      <c r="I324" s="190"/>
      <c r="J324" s="201">
        <f>BK324</f>
        <v>0</v>
      </c>
      <c r="K324" s="187"/>
      <c r="L324" s="192"/>
      <c r="M324" s="193"/>
      <c r="N324" s="194"/>
      <c r="O324" s="194"/>
      <c r="P324" s="195">
        <f>SUM(P325:P352)</f>
        <v>0</v>
      </c>
      <c r="Q324" s="194"/>
      <c r="R324" s="195">
        <f>SUM(R325:R352)</f>
        <v>0.70912883999999998</v>
      </c>
      <c r="S324" s="194"/>
      <c r="T324" s="196">
        <f>SUM(T325:T352)</f>
        <v>0.32672000000000001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97" t="s">
        <v>22</v>
      </c>
      <c r="AT324" s="198" t="s">
        <v>73</v>
      </c>
      <c r="AU324" s="198" t="s">
        <v>22</v>
      </c>
      <c r="AY324" s="197" t="s">
        <v>129</v>
      </c>
      <c r="BK324" s="199">
        <f>SUM(BK325:BK352)</f>
        <v>0</v>
      </c>
    </row>
    <row r="325" s="2" customFormat="1" ht="24.15" customHeight="1">
      <c r="A325" s="40"/>
      <c r="B325" s="41"/>
      <c r="C325" s="202" t="s">
        <v>566</v>
      </c>
      <c r="D325" s="202" t="s">
        <v>132</v>
      </c>
      <c r="E325" s="203" t="s">
        <v>567</v>
      </c>
      <c r="F325" s="204" t="s">
        <v>568</v>
      </c>
      <c r="G325" s="205" t="s">
        <v>207</v>
      </c>
      <c r="H325" s="206">
        <v>1</v>
      </c>
      <c r="I325" s="207"/>
      <c r="J325" s="208">
        <f>ROUND(I325*H325,2)</f>
        <v>0</v>
      </c>
      <c r="K325" s="204" t="s">
        <v>20</v>
      </c>
      <c r="L325" s="46"/>
      <c r="M325" s="209" t="s">
        <v>20</v>
      </c>
      <c r="N325" s="210" t="s">
        <v>46</v>
      </c>
      <c r="O325" s="86"/>
      <c r="P325" s="211">
        <f>O325*H325</f>
        <v>0</v>
      </c>
      <c r="Q325" s="211">
        <v>0</v>
      </c>
      <c r="R325" s="211">
        <f>Q325*H325</f>
        <v>0</v>
      </c>
      <c r="S325" s="211">
        <v>0.10000000000000001</v>
      </c>
      <c r="T325" s="212">
        <f>S325*H325</f>
        <v>0.10000000000000001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3" t="s">
        <v>136</v>
      </c>
      <c r="AT325" s="213" t="s">
        <v>132</v>
      </c>
      <c r="AU325" s="213" t="s">
        <v>137</v>
      </c>
      <c r="AY325" s="19" t="s">
        <v>129</v>
      </c>
      <c r="BE325" s="214">
        <f>IF(N325="základní",J325,0)</f>
        <v>0</v>
      </c>
      <c r="BF325" s="214">
        <f>IF(N325="snížená",J325,0)</f>
        <v>0</v>
      </c>
      <c r="BG325" s="214">
        <f>IF(N325="zákl. přenesená",J325,0)</f>
        <v>0</v>
      </c>
      <c r="BH325" s="214">
        <f>IF(N325="sníž. přenesená",J325,0)</f>
        <v>0</v>
      </c>
      <c r="BI325" s="214">
        <f>IF(N325="nulová",J325,0)</f>
        <v>0</v>
      </c>
      <c r="BJ325" s="19" t="s">
        <v>137</v>
      </c>
      <c r="BK325" s="214">
        <f>ROUND(I325*H325,2)</f>
        <v>0</v>
      </c>
      <c r="BL325" s="19" t="s">
        <v>136</v>
      </c>
      <c r="BM325" s="213" t="s">
        <v>569</v>
      </c>
    </row>
    <row r="326" s="2" customFormat="1" ht="49.05" customHeight="1">
      <c r="A326" s="40"/>
      <c r="B326" s="41"/>
      <c r="C326" s="202" t="s">
        <v>570</v>
      </c>
      <c r="D326" s="202" t="s">
        <v>132</v>
      </c>
      <c r="E326" s="203" t="s">
        <v>571</v>
      </c>
      <c r="F326" s="204" t="s">
        <v>572</v>
      </c>
      <c r="G326" s="205" t="s">
        <v>145</v>
      </c>
      <c r="H326" s="206">
        <v>2.3039999999999998</v>
      </c>
      <c r="I326" s="207"/>
      <c r="J326" s="208">
        <f>ROUND(I326*H326,2)</f>
        <v>0</v>
      </c>
      <c r="K326" s="204" t="s">
        <v>146</v>
      </c>
      <c r="L326" s="46"/>
      <c r="M326" s="209" t="s">
        <v>20</v>
      </c>
      <c r="N326" s="210" t="s">
        <v>46</v>
      </c>
      <c r="O326" s="86"/>
      <c r="P326" s="211">
        <f>O326*H326</f>
        <v>0</v>
      </c>
      <c r="Q326" s="211">
        <v>0</v>
      </c>
      <c r="R326" s="211">
        <f>Q326*H326</f>
        <v>0</v>
      </c>
      <c r="S326" s="211">
        <v>0.055</v>
      </c>
      <c r="T326" s="212">
        <f>S326*H326</f>
        <v>0.12672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3" t="s">
        <v>136</v>
      </c>
      <c r="AT326" s="213" t="s">
        <v>132</v>
      </c>
      <c r="AU326" s="213" t="s">
        <v>137</v>
      </c>
      <c r="AY326" s="19" t="s">
        <v>129</v>
      </c>
      <c r="BE326" s="214">
        <f>IF(N326="základní",J326,0)</f>
        <v>0</v>
      </c>
      <c r="BF326" s="214">
        <f>IF(N326="snížená",J326,0)</f>
        <v>0</v>
      </c>
      <c r="BG326" s="214">
        <f>IF(N326="zákl. přenesená",J326,0)</f>
        <v>0</v>
      </c>
      <c r="BH326" s="214">
        <f>IF(N326="sníž. přenesená",J326,0)</f>
        <v>0</v>
      </c>
      <c r="BI326" s="214">
        <f>IF(N326="nulová",J326,0)</f>
        <v>0</v>
      </c>
      <c r="BJ326" s="19" t="s">
        <v>137</v>
      </c>
      <c r="BK326" s="214">
        <f>ROUND(I326*H326,2)</f>
        <v>0</v>
      </c>
      <c r="BL326" s="19" t="s">
        <v>136</v>
      </c>
      <c r="BM326" s="213" t="s">
        <v>573</v>
      </c>
    </row>
    <row r="327" s="2" customFormat="1">
      <c r="A327" s="40"/>
      <c r="B327" s="41"/>
      <c r="C327" s="42"/>
      <c r="D327" s="215" t="s">
        <v>148</v>
      </c>
      <c r="E327" s="42"/>
      <c r="F327" s="216" t="s">
        <v>574</v>
      </c>
      <c r="G327" s="42"/>
      <c r="H327" s="42"/>
      <c r="I327" s="217"/>
      <c r="J327" s="42"/>
      <c r="K327" s="42"/>
      <c r="L327" s="46"/>
      <c r="M327" s="218"/>
      <c r="N327" s="219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148</v>
      </c>
      <c r="AU327" s="19" t="s">
        <v>137</v>
      </c>
    </row>
    <row r="328" s="13" customFormat="1">
      <c r="A328" s="13"/>
      <c r="B328" s="220"/>
      <c r="C328" s="221"/>
      <c r="D328" s="222" t="s">
        <v>150</v>
      </c>
      <c r="E328" s="223" t="s">
        <v>20</v>
      </c>
      <c r="F328" s="224" t="s">
        <v>575</v>
      </c>
      <c r="G328" s="221"/>
      <c r="H328" s="225">
        <v>2.3039999999999998</v>
      </c>
      <c r="I328" s="226"/>
      <c r="J328" s="221"/>
      <c r="K328" s="221"/>
      <c r="L328" s="227"/>
      <c r="M328" s="228"/>
      <c r="N328" s="229"/>
      <c r="O328" s="229"/>
      <c r="P328" s="229"/>
      <c r="Q328" s="229"/>
      <c r="R328" s="229"/>
      <c r="S328" s="229"/>
      <c r="T328" s="23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1" t="s">
        <v>150</v>
      </c>
      <c r="AU328" s="231" t="s">
        <v>137</v>
      </c>
      <c r="AV328" s="13" t="s">
        <v>137</v>
      </c>
      <c r="AW328" s="13" t="s">
        <v>36</v>
      </c>
      <c r="AX328" s="13" t="s">
        <v>22</v>
      </c>
      <c r="AY328" s="231" t="s">
        <v>129</v>
      </c>
    </row>
    <row r="329" s="2" customFormat="1" ht="37.8" customHeight="1">
      <c r="A329" s="40"/>
      <c r="B329" s="41"/>
      <c r="C329" s="202" t="s">
        <v>576</v>
      </c>
      <c r="D329" s="202" t="s">
        <v>132</v>
      </c>
      <c r="E329" s="203" t="s">
        <v>171</v>
      </c>
      <c r="F329" s="204" t="s">
        <v>172</v>
      </c>
      <c r="G329" s="205" t="s">
        <v>145</v>
      </c>
      <c r="H329" s="206">
        <v>5.7000000000000002</v>
      </c>
      <c r="I329" s="207"/>
      <c r="J329" s="208">
        <f>ROUND(I329*H329,2)</f>
        <v>0</v>
      </c>
      <c r="K329" s="204" t="s">
        <v>146</v>
      </c>
      <c r="L329" s="46"/>
      <c r="M329" s="209" t="s">
        <v>20</v>
      </c>
      <c r="N329" s="210" t="s">
        <v>46</v>
      </c>
      <c r="O329" s="86"/>
      <c r="P329" s="211">
        <f>O329*H329</f>
        <v>0</v>
      </c>
      <c r="Q329" s="211">
        <v>0.00012999999999999999</v>
      </c>
      <c r="R329" s="211">
        <f>Q329*H329</f>
        <v>0.00074099999999999991</v>
      </c>
      <c r="S329" s="211">
        <v>0</v>
      </c>
      <c r="T329" s="212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3" t="s">
        <v>136</v>
      </c>
      <c r="AT329" s="213" t="s">
        <v>132</v>
      </c>
      <c r="AU329" s="213" t="s">
        <v>137</v>
      </c>
      <c r="AY329" s="19" t="s">
        <v>129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19" t="s">
        <v>137</v>
      </c>
      <c r="BK329" s="214">
        <f>ROUND(I329*H329,2)</f>
        <v>0</v>
      </c>
      <c r="BL329" s="19" t="s">
        <v>136</v>
      </c>
      <c r="BM329" s="213" t="s">
        <v>577</v>
      </c>
    </row>
    <row r="330" s="2" customFormat="1">
      <c r="A330" s="40"/>
      <c r="B330" s="41"/>
      <c r="C330" s="42"/>
      <c r="D330" s="215" t="s">
        <v>148</v>
      </c>
      <c r="E330" s="42"/>
      <c r="F330" s="216" t="s">
        <v>174</v>
      </c>
      <c r="G330" s="42"/>
      <c r="H330" s="42"/>
      <c r="I330" s="217"/>
      <c r="J330" s="42"/>
      <c r="K330" s="42"/>
      <c r="L330" s="46"/>
      <c r="M330" s="218"/>
      <c r="N330" s="219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148</v>
      </c>
      <c r="AU330" s="19" t="s">
        <v>137</v>
      </c>
    </row>
    <row r="331" s="13" customFormat="1">
      <c r="A331" s="13"/>
      <c r="B331" s="220"/>
      <c r="C331" s="221"/>
      <c r="D331" s="222" t="s">
        <v>150</v>
      </c>
      <c r="E331" s="223" t="s">
        <v>20</v>
      </c>
      <c r="F331" s="224" t="s">
        <v>578</v>
      </c>
      <c r="G331" s="221"/>
      <c r="H331" s="225">
        <v>5.7000000000000002</v>
      </c>
      <c r="I331" s="226"/>
      <c r="J331" s="221"/>
      <c r="K331" s="221"/>
      <c r="L331" s="227"/>
      <c r="M331" s="228"/>
      <c r="N331" s="229"/>
      <c r="O331" s="229"/>
      <c r="P331" s="229"/>
      <c r="Q331" s="229"/>
      <c r="R331" s="229"/>
      <c r="S331" s="229"/>
      <c r="T331" s="23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1" t="s">
        <v>150</v>
      </c>
      <c r="AU331" s="231" t="s">
        <v>137</v>
      </c>
      <c r="AV331" s="13" t="s">
        <v>137</v>
      </c>
      <c r="AW331" s="13" t="s">
        <v>36</v>
      </c>
      <c r="AX331" s="13" t="s">
        <v>22</v>
      </c>
      <c r="AY331" s="231" t="s">
        <v>129</v>
      </c>
    </row>
    <row r="332" s="2" customFormat="1" ht="24.15" customHeight="1">
      <c r="A332" s="40"/>
      <c r="B332" s="41"/>
      <c r="C332" s="202" t="s">
        <v>579</v>
      </c>
      <c r="D332" s="202" t="s">
        <v>132</v>
      </c>
      <c r="E332" s="203" t="s">
        <v>177</v>
      </c>
      <c r="F332" s="204" t="s">
        <v>178</v>
      </c>
      <c r="G332" s="205" t="s">
        <v>179</v>
      </c>
      <c r="H332" s="206">
        <v>10.83</v>
      </c>
      <c r="I332" s="207"/>
      <c r="J332" s="208">
        <f>ROUND(I332*H332,2)</f>
        <v>0</v>
      </c>
      <c r="K332" s="204" t="s">
        <v>20</v>
      </c>
      <c r="L332" s="46"/>
      <c r="M332" s="209" t="s">
        <v>20</v>
      </c>
      <c r="N332" s="210" t="s">
        <v>46</v>
      </c>
      <c r="O332" s="86"/>
      <c r="P332" s="211">
        <f>O332*H332</f>
        <v>0</v>
      </c>
      <c r="Q332" s="211">
        <v>0</v>
      </c>
      <c r="R332" s="211">
        <f>Q332*H332</f>
        <v>0</v>
      </c>
      <c r="S332" s="211">
        <v>0</v>
      </c>
      <c r="T332" s="212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3" t="s">
        <v>136</v>
      </c>
      <c r="AT332" s="213" t="s">
        <v>132</v>
      </c>
      <c r="AU332" s="213" t="s">
        <v>137</v>
      </c>
      <c r="AY332" s="19" t="s">
        <v>129</v>
      </c>
      <c r="BE332" s="214">
        <f>IF(N332="základní",J332,0)</f>
        <v>0</v>
      </c>
      <c r="BF332" s="214">
        <f>IF(N332="snížená",J332,0)</f>
        <v>0</v>
      </c>
      <c r="BG332" s="214">
        <f>IF(N332="zákl. přenesená",J332,0)</f>
        <v>0</v>
      </c>
      <c r="BH332" s="214">
        <f>IF(N332="sníž. přenesená",J332,0)</f>
        <v>0</v>
      </c>
      <c r="BI332" s="214">
        <f>IF(N332="nulová",J332,0)</f>
        <v>0</v>
      </c>
      <c r="BJ332" s="19" t="s">
        <v>137</v>
      </c>
      <c r="BK332" s="214">
        <f>ROUND(I332*H332,2)</f>
        <v>0</v>
      </c>
      <c r="BL332" s="19" t="s">
        <v>136</v>
      </c>
      <c r="BM332" s="213" t="s">
        <v>580</v>
      </c>
    </row>
    <row r="333" s="13" customFormat="1">
      <c r="A333" s="13"/>
      <c r="B333" s="220"/>
      <c r="C333" s="221"/>
      <c r="D333" s="222" t="s">
        <v>150</v>
      </c>
      <c r="E333" s="223" t="s">
        <v>20</v>
      </c>
      <c r="F333" s="224" t="s">
        <v>581</v>
      </c>
      <c r="G333" s="221"/>
      <c r="H333" s="225">
        <v>10.83</v>
      </c>
      <c r="I333" s="226"/>
      <c r="J333" s="221"/>
      <c r="K333" s="221"/>
      <c r="L333" s="227"/>
      <c r="M333" s="228"/>
      <c r="N333" s="229"/>
      <c r="O333" s="229"/>
      <c r="P333" s="229"/>
      <c r="Q333" s="229"/>
      <c r="R333" s="229"/>
      <c r="S333" s="229"/>
      <c r="T333" s="23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1" t="s">
        <v>150</v>
      </c>
      <c r="AU333" s="231" t="s">
        <v>137</v>
      </c>
      <c r="AV333" s="13" t="s">
        <v>137</v>
      </c>
      <c r="AW333" s="13" t="s">
        <v>36</v>
      </c>
      <c r="AX333" s="13" t="s">
        <v>22</v>
      </c>
      <c r="AY333" s="231" t="s">
        <v>129</v>
      </c>
    </row>
    <row r="334" s="2" customFormat="1" ht="44.25" customHeight="1">
      <c r="A334" s="40"/>
      <c r="B334" s="41"/>
      <c r="C334" s="202" t="s">
        <v>582</v>
      </c>
      <c r="D334" s="202" t="s">
        <v>132</v>
      </c>
      <c r="E334" s="203" t="s">
        <v>152</v>
      </c>
      <c r="F334" s="204" t="s">
        <v>153</v>
      </c>
      <c r="G334" s="205" t="s">
        <v>154</v>
      </c>
      <c r="H334" s="206">
        <v>0.22700000000000001</v>
      </c>
      <c r="I334" s="207"/>
      <c r="J334" s="208">
        <f>ROUND(I334*H334,2)</f>
        <v>0</v>
      </c>
      <c r="K334" s="204" t="s">
        <v>146</v>
      </c>
      <c r="L334" s="46"/>
      <c r="M334" s="209" t="s">
        <v>20</v>
      </c>
      <c r="N334" s="210" t="s">
        <v>46</v>
      </c>
      <c r="O334" s="86"/>
      <c r="P334" s="211">
        <f>O334*H334</f>
        <v>0</v>
      </c>
      <c r="Q334" s="211">
        <v>0</v>
      </c>
      <c r="R334" s="211">
        <f>Q334*H334</f>
        <v>0</v>
      </c>
      <c r="S334" s="211">
        <v>0</v>
      </c>
      <c r="T334" s="212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3" t="s">
        <v>136</v>
      </c>
      <c r="AT334" s="213" t="s">
        <v>132</v>
      </c>
      <c r="AU334" s="213" t="s">
        <v>137</v>
      </c>
      <c r="AY334" s="19" t="s">
        <v>129</v>
      </c>
      <c r="BE334" s="214">
        <f>IF(N334="základní",J334,0)</f>
        <v>0</v>
      </c>
      <c r="BF334" s="214">
        <f>IF(N334="snížená",J334,0)</f>
        <v>0</v>
      </c>
      <c r="BG334" s="214">
        <f>IF(N334="zákl. přenesená",J334,0)</f>
        <v>0</v>
      </c>
      <c r="BH334" s="214">
        <f>IF(N334="sníž. přenesená",J334,0)</f>
        <v>0</v>
      </c>
      <c r="BI334" s="214">
        <f>IF(N334="nulová",J334,0)</f>
        <v>0</v>
      </c>
      <c r="BJ334" s="19" t="s">
        <v>137</v>
      </c>
      <c r="BK334" s="214">
        <f>ROUND(I334*H334,2)</f>
        <v>0</v>
      </c>
      <c r="BL334" s="19" t="s">
        <v>136</v>
      </c>
      <c r="BM334" s="213" t="s">
        <v>583</v>
      </c>
    </row>
    <row r="335" s="2" customFormat="1">
      <c r="A335" s="40"/>
      <c r="B335" s="41"/>
      <c r="C335" s="42"/>
      <c r="D335" s="215" t="s">
        <v>148</v>
      </c>
      <c r="E335" s="42"/>
      <c r="F335" s="216" t="s">
        <v>156</v>
      </c>
      <c r="G335" s="42"/>
      <c r="H335" s="42"/>
      <c r="I335" s="217"/>
      <c r="J335" s="42"/>
      <c r="K335" s="42"/>
      <c r="L335" s="46"/>
      <c r="M335" s="218"/>
      <c r="N335" s="219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148</v>
      </c>
      <c r="AU335" s="19" t="s">
        <v>137</v>
      </c>
    </row>
    <row r="336" s="2" customFormat="1" ht="24.15" customHeight="1">
      <c r="A336" s="40"/>
      <c r="B336" s="41"/>
      <c r="C336" s="202" t="s">
        <v>584</v>
      </c>
      <c r="D336" s="202" t="s">
        <v>132</v>
      </c>
      <c r="E336" s="203" t="s">
        <v>158</v>
      </c>
      <c r="F336" s="204" t="s">
        <v>159</v>
      </c>
      <c r="G336" s="205" t="s">
        <v>154</v>
      </c>
      <c r="H336" s="206">
        <v>0.22700000000000001</v>
      </c>
      <c r="I336" s="207"/>
      <c r="J336" s="208">
        <f>ROUND(I336*H336,2)</f>
        <v>0</v>
      </c>
      <c r="K336" s="204" t="s">
        <v>20</v>
      </c>
      <c r="L336" s="46"/>
      <c r="M336" s="209" t="s">
        <v>20</v>
      </c>
      <c r="N336" s="210" t="s">
        <v>46</v>
      </c>
      <c r="O336" s="86"/>
      <c r="P336" s="211">
        <f>O336*H336</f>
        <v>0</v>
      </c>
      <c r="Q336" s="211">
        <v>0</v>
      </c>
      <c r="R336" s="211">
        <f>Q336*H336</f>
        <v>0</v>
      </c>
      <c r="S336" s="211">
        <v>0</v>
      </c>
      <c r="T336" s="212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3" t="s">
        <v>136</v>
      </c>
      <c r="AT336" s="213" t="s">
        <v>132</v>
      </c>
      <c r="AU336" s="213" t="s">
        <v>137</v>
      </c>
      <c r="AY336" s="19" t="s">
        <v>129</v>
      </c>
      <c r="BE336" s="214">
        <f>IF(N336="základní",J336,0)</f>
        <v>0</v>
      </c>
      <c r="BF336" s="214">
        <f>IF(N336="snížená",J336,0)</f>
        <v>0</v>
      </c>
      <c r="BG336" s="214">
        <f>IF(N336="zákl. přenesená",J336,0)</f>
        <v>0</v>
      </c>
      <c r="BH336" s="214">
        <f>IF(N336="sníž. přenesená",J336,0)</f>
        <v>0</v>
      </c>
      <c r="BI336" s="214">
        <f>IF(N336="nulová",J336,0)</f>
        <v>0</v>
      </c>
      <c r="BJ336" s="19" t="s">
        <v>137</v>
      </c>
      <c r="BK336" s="214">
        <f>ROUND(I336*H336,2)</f>
        <v>0</v>
      </c>
      <c r="BL336" s="19" t="s">
        <v>136</v>
      </c>
      <c r="BM336" s="213" t="s">
        <v>585</v>
      </c>
    </row>
    <row r="337" s="2" customFormat="1" ht="49.05" customHeight="1">
      <c r="A337" s="40"/>
      <c r="B337" s="41"/>
      <c r="C337" s="202" t="s">
        <v>28</v>
      </c>
      <c r="D337" s="202" t="s">
        <v>132</v>
      </c>
      <c r="E337" s="203" t="s">
        <v>162</v>
      </c>
      <c r="F337" s="204" t="s">
        <v>163</v>
      </c>
      <c r="G337" s="205" t="s">
        <v>154</v>
      </c>
      <c r="H337" s="206">
        <v>0.22700000000000001</v>
      </c>
      <c r="I337" s="207"/>
      <c r="J337" s="208">
        <f>ROUND(I337*H337,2)</f>
        <v>0</v>
      </c>
      <c r="K337" s="204" t="s">
        <v>146</v>
      </c>
      <c r="L337" s="46"/>
      <c r="M337" s="209" t="s">
        <v>20</v>
      </c>
      <c r="N337" s="210" t="s">
        <v>46</v>
      </c>
      <c r="O337" s="86"/>
      <c r="P337" s="211">
        <f>O337*H337</f>
        <v>0</v>
      </c>
      <c r="Q337" s="211">
        <v>0</v>
      </c>
      <c r="R337" s="211">
        <f>Q337*H337</f>
        <v>0</v>
      </c>
      <c r="S337" s="211">
        <v>0</v>
      </c>
      <c r="T337" s="212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3" t="s">
        <v>136</v>
      </c>
      <c r="AT337" s="213" t="s">
        <v>132</v>
      </c>
      <c r="AU337" s="213" t="s">
        <v>137</v>
      </c>
      <c r="AY337" s="19" t="s">
        <v>129</v>
      </c>
      <c r="BE337" s="214">
        <f>IF(N337="základní",J337,0)</f>
        <v>0</v>
      </c>
      <c r="BF337" s="214">
        <f>IF(N337="snížená",J337,0)</f>
        <v>0</v>
      </c>
      <c r="BG337" s="214">
        <f>IF(N337="zákl. přenesená",J337,0)</f>
        <v>0</v>
      </c>
      <c r="BH337" s="214">
        <f>IF(N337="sníž. přenesená",J337,0)</f>
        <v>0</v>
      </c>
      <c r="BI337" s="214">
        <f>IF(N337="nulová",J337,0)</f>
        <v>0</v>
      </c>
      <c r="BJ337" s="19" t="s">
        <v>137</v>
      </c>
      <c r="BK337" s="214">
        <f>ROUND(I337*H337,2)</f>
        <v>0</v>
      </c>
      <c r="BL337" s="19" t="s">
        <v>136</v>
      </c>
      <c r="BM337" s="213" t="s">
        <v>586</v>
      </c>
    </row>
    <row r="338" s="2" customFormat="1">
      <c r="A338" s="40"/>
      <c r="B338" s="41"/>
      <c r="C338" s="42"/>
      <c r="D338" s="215" t="s">
        <v>148</v>
      </c>
      <c r="E338" s="42"/>
      <c r="F338" s="216" t="s">
        <v>165</v>
      </c>
      <c r="G338" s="42"/>
      <c r="H338" s="42"/>
      <c r="I338" s="217"/>
      <c r="J338" s="42"/>
      <c r="K338" s="42"/>
      <c r="L338" s="46"/>
      <c r="M338" s="218"/>
      <c r="N338" s="219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148</v>
      </c>
      <c r="AU338" s="19" t="s">
        <v>137</v>
      </c>
    </row>
    <row r="339" s="2" customFormat="1" ht="37.8" customHeight="1">
      <c r="A339" s="40"/>
      <c r="B339" s="41"/>
      <c r="C339" s="202" t="s">
        <v>587</v>
      </c>
      <c r="D339" s="202" t="s">
        <v>132</v>
      </c>
      <c r="E339" s="203" t="s">
        <v>588</v>
      </c>
      <c r="F339" s="204" t="s">
        <v>589</v>
      </c>
      <c r="G339" s="205" t="s">
        <v>145</v>
      </c>
      <c r="H339" s="206">
        <v>2.3039999999999998</v>
      </c>
      <c r="I339" s="207"/>
      <c r="J339" s="208">
        <f>ROUND(I339*H339,2)</f>
        <v>0</v>
      </c>
      <c r="K339" s="204" t="s">
        <v>146</v>
      </c>
      <c r="L339" s="46"/>
      <c r="M339" s="209" t="s">
        <v>20</v>
      </c>
      <c r="N339" s="210" t="s">
        <v>46</v>
      </c>
      <c r="O339" s="86"/>
      <c r="P339" s="211">
        <f>O339*H339</f>
        <v>0</v>
      </c>
      <c r="Q339" s="211">
        <v>0.26723000000000002</v>
      </c>
      <c r="R339" s="211">
        <f>Q339*H339</f>
        <v>0.61569792000000001</v>
      </c>
      <c r="S339" s="211">
        <v>0</v>
      </c>
      <c r="T339" s="212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3" t="s">
        <v>136</v>
      </c>
      <c r="AT339" s="213" t="s">
        <v>132</v>
      </c>
      <c r="AU339" s="213" t="s">
        <v>137</v>
      </c>
      <c r="AY339" s="19" t="s">
        <v>129</v>
      </c>
      <c r="BE339" s="214">
        <f>IF(N339="základní",J339,0)</f>
        <v>0</v>
      </c>
      <c r="BF339" s="214">
        <f>IF(N339="snížená",J339,0)</f>
        <v>0</v>
      </c>
      <c r="BG339" s="214">
        <f>IF(N339="zákl. přenesená",J339,0)</f>
        <v>0</v>
      </c>
      <c r="BH339" s="214">
        <f>IF(N339="sníž. přenesená",J339,0)</f>
        <v>0</v>
      </c>
      <c r="BI339" s="214">
        <f>IF(N339="nulová",J339,0)</f>
        <v>0</v>
      </c>
      <c r="BJ339" s="19" t="s">
        <v>137</v>
      </c>
      <c r="BK339" s="214">
        <f>ROUND(I339*H339,2)</f>
        <v>0</v>
      </c>
      <c r="BL339" s="19" t="s">
        <v>136</v>
      </c>
      <c r="BM339" s="213" t="s">
        <v>590</v>
      </c>
    </row>
    <row r="340" s="2" customFormat="1">
      <c r="A340" s="40"/>
      <c r="B340" s="41"/>
      <c r="C340" s="42"/>
      <c r="D340" s="215" t="s">
        <v>148</v>
      </c>
      <c r="E340" s="42"/>
      <c r="F340" s="216" t="s">
        <v>591</v>
      </c>
      <c r="G340" s="42"/>
      <c r="H340" s="42"/>
      <c r="I340" s="217"/>
      <c r="J340" s="42"/>
      <c r="K340" s="42"/>
      <c r="L340" s="46"/>
      <c r="M340" s="218"/>
      <c r="N340" s="219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148</v>
      </c>
      <c r="AU340" s="19" t="s">
        <v>137</v>
      </c>
    </row>
    <row r="341" s="13" customFormat="1">
      <c r="A341" s="13"/>
      <c r="B341" s="220"/>
      <c r="C341" s="221"/>
      <c r="D341" s="222" t="s">
        <v>150</v>
      </c>
      <c r="E341" s="223" t="s">
        <v>20</v>
      </c>
      <c r="F341" s="224" t="s">
        <v>575</v>
      </c>
      <c r="G341" s="221"/>
      <c r="H341" s="225">
        <v>2.3039999999999998</v>
      </c>
      <c r="I341" s="226"/>
      <c r="J341" s="221"/>
      <c r="K341" s="221"/>
      <c r="L341" s="227"/>
      <c r="M341" s="228"/>
      <c r="N341" s="229"/>
      <c r="O341" s="229"/>
      <c r="P341" s="229"/>
      <c r="Q341" s="229"/>
      <c r="R341" s="229"/>
      <c r="S341" s="229"/>
      <c r="T341" s="23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1" t="s">
        <v>150</v>
      </c>
      <c r="AU341" s="231" t="s">
        <v>137</v>
      </c>
      <c r="AV341" s="13" t="s">
        <v>137</v>
      </c>
      <c r="AW341" s="13" t="s">
        <v>36</v>
      </c>
      <c r="AX341" s="13" t="s">
        <v>22</v>
      </c>
      <c r="AY341" s="231" t="s">
        <v>129</v>
      </c>
    </row>
    <row r="342" s="2" customFormat="1" ht="37.8" customHeight="1">
      <c r="A342" s="40"/>
      <c r="B342" s="41"/>
      <c r="C342" s="202" t="s">
        <v>592</v>
      </c>
      <c r="D342" s="202" t="s">
        <v>132</v>
      </c>
      <c r="E342" s="203" t="s">
        <v>593</v>
      </c>
      <c r="F342" s="204" t="s">
        <v>594</v>
      </c>
      <c r="G342" s="205" t="s">
        <v>207</v>
      </c>
      <c r="H342" s="206">
        <v>1</v>
      </c>
      <c r="I342" s="207"/>
      <c r="J342" s="208">
        <f>ROUND(I342*H342,2)</f>
        <v>0</v>
      </c>
      <c r="K342" s="204" t="s">
        <v>20</v>
      </c>
      <c r="L342" s="46"/>
      <c r="M342" s="209" t="s">
        <v>20</v>
      </c>
      <c r="N342" s="210" t="s">
        <v>46</v>
      </c>
      <c r="O342" s="86"/>
      <c r="P342" s="211">
        <f>O342*H342</f>
        <v>0</v>
      </c>
      <c r="Q342" s="211">
        <v>0</v>
      </c>
      <c r="R342" s="211">
        <f>Q342*H342</f>
        <v>0</v>
      </c>
      <c r="S342" s="211">
        <v>0.10000000000000001</v>
      </c>
      <c r="T342" s="212">
        <f>S342*H342</f>
        <v>0.10000000000000001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3" t="s">
        <v>136</v>
      </c>
      <c r="AT342" s="213" t="s">
        <v>132</v>
      </c>
      <c r="AU342" s="213" t="s">
        <v>137</v>
      </c>
      <c r="AY342" s="19" t="s">
        <v>129</v>
      </c>
      <c r="BE342" s="214">
        <f>IF(N342="základní",J342,0)</f>
        <v>0</v>
      </c>
      <c r="BF342" s="214">
        <f>IF(N342="snížená",J342,0)</f>
        <v>0</v>
      </c>
      <c r="BG342" s="214">
        <f>IF(N342="zákl. přenesená",J342,0)</f>
        <v>0</v>
      </c>
      <c r="BH342" s="214">
        <f>IF(N342="sníž. přenesená",J342,0)</f>
        <v>0</v>
      </c>
      <c r="BI342" s="214">
        <f>IF(N342="nulová",J342,0)</f>
        <v>0</v>
      </c>
      <c r="BJ342" s="19" t="s">
        <v>137</v>
      </c>
      <c r="BK342" s="214">
        <f>ROUND(I342*H342,2)</f>
        <v>0</v>
      </c>
      <c r="BL342" s="19" t="s">
        <v>136</v>
      </c>
      <c r="BM342" s="213" t="s">
        <v>595</v>
      </c>
    </row>
    <row r="343" s="13" customFormat="1">
      <c r="A343" s="13"/>
      <c r="B343" s="220"/>
      <c r="C343" s="221"/>
      <c r="D343" s="222" t="s">
        <v>150</v>
      </c>
      <c r="E343" s="223" t="s">
        <v>20</v>
      </c>
      <c r="F343" s="224" t="s">
        <v>22</v>
      </c>
      <c r="G343" s="221"/>
      <c r="H343" s="225">
        <v>1</v>
      </c>
      <c r="I343" s="226"/>
      <c r="J343" s="221"/>
      <c r="K343" s="221"/>
      <c r="L343" s="227"/>
      <c r="M343" s="228"/>
      <c r="N343" s="229"/>
      <c r="O343" s="229"/>
      <c r="P343" s="229"/>
      <c r="Q343" s="229"/>
      <c r="R343" s="229"/>
      <c r="S343" s="229"/>
      <c r="T343" s="23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1" t="s">
        <v>150</v>
      </c>
      <c r="AU343" s="231" t="s">
        <v>137</v>
      </c>
      <c r="AV343" s="13" t="s">
        <v>137</v>
      </c>
      <c r="AW343" s="13" t="s">
        <v>36</v>
      </c>
      <c r="AX343" s="13" t="s">
        <v>22</v>
      </c>
      <c r="AY343" s="231" t="s">
        <v>129</v>
      </c>
    </row>
    <row r="344" s="15" customFormat="1">
      <c r="A344" s="15"/>
      <c r="B344" s="244"/>
      <c r="C344" s="245"/>
      <c r="D344" s="222" t="s">
        <v>150</v>
      </c>
      <c r="E344" s="246" t="s">
        <v>20</v>
      </c>
      <c r="F344" s="247" t="s">
        <v>596</v>
      </c>
      <c r="G344" s="245"/>
      <c r="H344" s="246" t="s">
        <v>20</v>
      </c>
      <c r="I344" s="248"/>
      <c r="J344" s="245"/>
      <c r="K344" s="245"/>
      <c r="L344" s="249"/>
      <c r="M344" s="250"/>
      <c r="N344" s="251"/>
      <c r="O344" s="251"/>
      <c r="P344" s="251"/>
      <c r="Q344" s="251"/>
      <c r="R344" s="251"/>
      <c r="S344" s="251"/>
      <c r="T344" s="252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3" t="s">
        <v>150</v>
      </c>
      <c r="AU344" s="253" t="s">
        <v>137</v>
      </c>
      <c r="AV344" s="15" t="s">
        <v>22</v>
      </c>
      <c r="AW344" s="15" t="s">
        <v>36</v>
      </c>
      <c r="AX344" s="15" t="s">
        <v>74</v>
      </c>
      <c r="AY344" s="253" t="s">
        <v>129</v>
      </c>
    </row>
    <row r="345" s="2" customFormat="1" ht="16.5" customHeight="1">
      <c r="A345" s="40"/>
      <c r="B345" s="41"/>
      <c r="C345" s="202" t="s">
        <v>597</v>
      </c>
      <c r="D345" s="202" t="s">
        <v>132</v>
      </c>
      <c r="E345" s="203" t="s">
        <v>598</v>
      </c>
      <c r="F345" s="204" t="s">
        <v>599</v>
      </c>
      <c r="G345" s="205" t="s">
        <v>145</v>
      </c>
      <c r="H345" s="206">
        <v>2.3039999999999998</v>
      </c>
      <c r="I345" s="207"/>
      <c r="J345" s="208">
        <f>ROUND(I345*H345,2)</f>
        <v>0</v>
      </c>
      <c r="K345" s="204" t="s">
        <v>146</v>
      </c>
      <c r="L345" s="46"/>
      <c r="M345" s="209" t="s">
        <v>20</v>
      </c>
      <c r="N345" s="210" t="s">
        <v>46</v>
      </c>
      <c r="O345" s="86"/>
      <c r="P345" s="211">
        <f>O345*H345</f>
        <v>0</v>
      </c>
      <c r="Q345" s="211">
        <v>0.032730000000000002</v>
      </c>
      <c r="R345" s="211">
        <f>Q345*H345</f>
        <v>0.075409920000000005</v>
      </c>
      <c r="S345" s="211">
        <v>0</v>
      </c>
      <c r="T345" s="212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3" t="s">
        <v>136</v>
      </c>
      <c r="AT345" s="213" t="s">
        <v>132</v>
      </c>
      <c r="AU345" s="213" t="s">
        <v>137</v>
      </c>
      <c r="AY345" s="19" t="s">
        <v>129</v>
      </c>
      <c r="BE345" s="214">
        <f>IF(N345="základní",J345,0)</f>
        <v>0</v>
      </c>
      <c r="BF345" s="214">
        <f>IF(N345="snížená",J345,0)</f>
        <v>0</v>
      </c>
      <c r="BG345" s="214">
        <f>IF(N345="zákl. přenesená",J345,0)</f>
        <v>0</v>
      </c>
      <c r="BH345" s="214">
        <f>IF(N345="sníž. přenesená",J345,0)</f>
        <v>0</v>
      </c>
      <c r="BI345" s="214">
        <f>IF(N345="nulová",J345,0)</f>
        <v>0</v>
      </c>
      <c r="BJ345" s="19" t="s">
        <v>137</v>
      </c>
      <c r="BK345" s="214">
        <f>ROUND(I345*H345,2)</f>
        <v>0</v>
      </c>
      <c r="BL345" s="19" t="s">
        <v>136</v>
      </c>
      <c r="BM345" s="213" t="s">
        <v>600</v>
      </c>
    </row>
    <row r="346" s="2" customFormat="1">
      <c r="A346" s="40"/>
      <c r="B346" s="41"/>
      <c r="C346" s="42"/>
      <c r="D346" s="215" t="s">
        <v>148</v>
      </c>
      <c r="E346" s="42"/>
      <c r="F346" s="216" t="s">
        <v>601</v>
      </c>
      <c r="G346" s="42"/>
      <c r="H346" s="42"/>
      <c r="I346" s="217"/>
      <c r="J346" s="42"/>
      <c r="K346" s="42"/>
      <c r="L346" s="46"/>
      <c r="M346" s="218"/>
      <c r="N346" s="219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148</v>
      </c>
      <c r="AU346" s="19" t="s">
        <v>137</v>
      </c>
    </row>
    <row r="347" s="13" customFormat="1">
      <c r="A347" s="13"/>
      <c r="B347" s="220"/>
      <c r="C347" s="221"/>
      <c r="D347" s="222" t="s">
        <v>150</v>
      </c>
      <c r="E347" s="223" t="s">
        <v>20</v>
      </c>
      <c r="F347" s="224" t="s">
        <v>575</v>
      </c>
      <c r="G347" s="221"/>
      <c r="H347" s="225">
        <v>2.3039999999999998</v>
      </c>
      <c r="I347" s="226"/>
      <c r="J347" s="221"/>
      <c r="K347" s="221"/>
      <c r="L347" s="227"/>
      <c r="M347" s="228"/>
      <c r="N347" s="229"/>
      <c r="O347" s="229"/>
      <c r="P347" s="229"/>
      <c r="Q347" s="229"/>
      <c r="R347" s="229"/>
      <c r="S347" s="229"/>
      <c r="T347" s="23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1" t="s">
        <v>150</v>
      </c>
      <c r="AU347" s="231" t="s">
        <v>137</v>
      </c>
      <c r="AV347" s="13" t="s">
        <v>137</v>
      </c>
      <c r="AW347" s="13" t="s">
        <v>36</v>
      </c>
      <c r="AX347" s="13" t="s">
        <v>22</v>
      </c>
      <c r="AY347" s="231" t="s">
        <v>129</v>
      </c>
    </row>
    <row r="348" s="2" customFormat="1" ht="24.15" customHeight="1">
      <c r="A348" s="40"/>
      <c r="B348" s="41"/>
      <c r="C348" s="202" t="s">
        <v>602</v>
      </c>
      <c r="D348" s="202" t="s">
        <v>132</v>
      </c>
      <c r="E348" s="203" t="s">
        <v>603</v>
      </c>
      <c r="F348" s="204" t="s">
        <v>604</v>
      </c>
      <c r="G348" s="205" t="s">
        <v>356</v>
      </c>
      <c r="H348" s="206">
        <v>11.52</v>
      </c>
      <c r="I348" s="207"/>
      <c r="J348" s="208">
        <f>ROUND(I348*H348,2)</f>
        <v>0</v>
      </c>
      <c r="K348" s="204" t="s">
        <v>146</v>
      </c>
      <c r="L348" s="46"/>
      <c r="M348" s="209" t="s">
        <v>20</v>
      </c>
      <c r="N348" s="210" t="s">
        <v>46</v>
      </c>
      <c r="O348" s="86"/>
      <c r="P348" s="211">
        <f>O348*H348</f>
        <v>0</v>
      </c>
      <c r="Q348" s="211">
        <v>0.0015</v>
      </c>
      <c r="R348" s="211">
        <f>Q348*H348</f>
        <v>0.01728</v>
      </c>
      <c r="S348" s="211">
        <v>0</v>
      </c>
      <c r="T348" s="212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3" t="s">
        <v>136</v>
      </c>
      <c r="AT348" s="213" t="s">
        <v>132</v>
      </c>
      <c r="AU348" s="213" t="s">
        <v>137</v>
      </c>
      <c r="AY348" s="19" t="s">
        <v>129</v>
      </c>
      <c r="BE348" s="214">
        <f>IF(N348="základní",J348,0)</f>
        <v>0</v>
      </c>
      <c r="BF348" s="214">
        <f>IF(N348="snížená",J348,0)</f>
        <v>0</v>
      </c>
      <c r="BG348" s="214">
        <f>IF(N348="zákl. přenesená",J348,0)</f>
        <v>0</v>
      </c>
      <c r="BH348" s="214">
        <f>IF(N348="sníž. přenesená",J348,0)</f>
        <v>0</v>
      </c>
      <c r="BI348" s="214">
        <f>IF(N348="nulová",J348,0)</f>
        <v>0</v>
      </c>
      <c r="BJ348" s="19" t="s">
        <v>137</v>
      </c>
      <c r="BK348" s="214">
        <f>ROUND(I348*H348,2)</f>
        <v>0</v>
      </c>
      <c r="BL348" s="19" t="s">
        <v>136</v>
      </c>
      <c r="BM348" s="213" t="s">
        <v>605</v>
      </c>
    </row>
    <row r="349" s="2" customFormat="1">
      <c r="A349" s="40"/>
      <c r="B349" s="41"/>
      <c r="C349" s="42"/>
      <c r="D349" s="215" t="s">
        <v>148</v>
      </c>
      <c r="E349" s="42"/>
      <c r="F349" s="216" t="s">
        <v>606</v>
      </c>
      <c r="G349" s="42"/>
      <c r="H349" s="42"/>
      <c r="I349" s="217"/>
      <c r="J349" s="42"/>
      <c r="K349" s="42"/>
      <c r="L349" s="46"/>
      <c r="M349" s="218"/>
      <c r="N349" s="219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148</v>
      </c>
      <c r="AU349" s="19" t="s">
        <v>137</v>
      </c>
    </row>
    <row r="350" s="13" customFormat="1">
      <c r="A350" s="13"/>
      <c r="B350" s="220"/>
      <c r="C350" s="221"/>
      <c r="D350" s="222" t="s">
        <v>150</v>
      </c>
      <c r="E350" s="223" t="s">
        <v>20</v>
      </c>
      <c r="F350" s="224" t="s">
        <v>607</v>
      </c>
      <c r="G350" s="221"/>
      <c r="H350" s="225">
        <v>11.52</v>
      </c>
      <c r="I350" s="226"/>
      <c r="J350" s="221"/>
      <c r="K350" s="221"/>
      <c r="L350" s="227"/>
      <c r="M350" s="228"/>
      <c r="N350" s="229"/>
      <c r="O350" s="229"/>
      <c r="P350" s="229"/>
      <c r="Q350" s="229"/>
      <c r="R350" s="229"/>
      <c r="S350" s="229"/>
      <c r="T350" s="23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1" t="s">
        <v>150</v>
      </c>
      <c r="AU350" s="231" t="s">
        <v>137</v>
      </c>
      <c r="AV350" s="13" t="s">
        <v>137</v>
      </c>
      <c r="AW350" s="13" t="s">
        <v>36</v>
      </c>
      <c r="AX350" s="13" t="s">
        <v>22</v>
      </c>
      <c r="AY350" s="231" t="s">
        <v>129</v>
      </c>
    </row>
    <row r="351" s="2" customFormat="1" ht="55.5" customHeight="1">
      <c r="A351" s="40"/>
      <c r="B351" s="41"/>
      <c r="C351" s="202" t="s">
        <v>608</v>
      </c>
      <c r="D351" s="202" t="s">
        <v>132</v>
      </c>
      <c r="E351" s="203" t="s">
        <v>465</v>
      </c>
      <c r="F351" s="204" t="s">
        <v>466</v>
      </c>
      <c r="G351" s="205" t="s">
        <v>184</v>
      </c>
      <c r="H351" s="232"/>
      <c r="I351" s="207"/>
      <c r="J351" s="208">
        <f>ROUND(I351*H351,2)</f>
        <v>0</v>
      </c>
      <c r="K351" s="204" t="s">
        <v>146</v>
      </c>
      <c r="L351" s="46"/>
      <c r="M351" s="209" t="s">
        <v>20</v>
      </c>
      <c r="N351" s="210" t="s">
        <v>46</v>
      </c>
      <c r="O351" s="86"/>
      <c r="P351" s="211">
        <f>O351*H351</f>
        <v>0</v>
      </c>
      <c r="Q351" s="211">
        <v>0</v>
      </c>
      <c r="R351" s="211">
        <f>Q351*H351</f>
        <v>0</v>
      </c>
      <c r="S351" s="211">
        <v>0</v>
      </c>
      <c r="T351" s="212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3" t="s">
        <v>136</v>
      </c>
      <c r="AT351" s="213" t="s">
        <v>132</v>
      </c>
      <c r="AU351" s="213" t="s">
        <v>137</v>
      </c>
      <c r="AY351" s="19" t="s">
        <v>129</v>
      </c>
      <c r="BE351" s="214">
        <f>IF(N351="základní",J351,0)</f>
        <v>0</v>
      </c>
      <c r="BF351" s="214">
        <f>IF(N351="snížená",J351,0)</f>
        <v>0</v>
      </c>
      <c r="BG351" s="214">
        <f>IF(N351="zákl. přenesená",J351,0)</f>
        <v>0</v>
      </c>
      <c r="BH351" s="214">
        <f>IF(N351="sníž. přenesená",J351,0)</f>
        <v>0</v>
      </c>
      <c r="BI351" s="214">
        <f>IF(N351="nulová",J351,0)</f>
        <v>0</v>
      </c>
      <c r="BJ351" s="19" t="s">
        <v>137</v>
      </c>
      <c r="BK351" s="214">
        <f>ROUND(I351*H351,2)</f>
        <v>0</v>
      </c>
      <c r="BL351" s="19" t="s">
        <v>136</v>
      </c>
      <c r="BM351" s="213" t="s">
        <v>609</v>
      </c>
    </row>
    <row r="352" s="2" customFormat="1">
      <c r="A352" s="40"/>
      <c r="B352" s="41"/>
      <c r="C352" s="42"/>
      <c r="D352" s="215" t="s">
        <v>148</v>
      </c>
      <c r="E352" s="42"/>
      <c r="F352" s="216" t="s">
        <v>468</v>
      </c>
      <c r="G352" s="42"/>
      <c r="H352" s="42"/>
      <c r="I352" s="217"/>
      <c r="J352" s="42"/>
      <c r="K352" s="42"/>
      <c r="L352" s="46"/>
      <c r="M352" s="218"/>
      <c r="N352" s="219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148</v>
      </c>
      <c r="AU352" s="19" t="s">
        <v>137</v>
      </c>
    </row>
    <row r="353" s="12" customFormat="1" ht="22.8" customHeight="1">
      <c r="A353" s="12"/>
      <c r="B353" s="186"/>
      <c r="C353" s="187"/>
      <c r="D353" s="188" t="s">
        <v>73</v>
      </c>
      <c r="E353" s="200" t="s">
        <v>610</v>
      </c>
      <c r="F353" s="200" t="s">
        <v>611</v>
      </c>
      <c r="G353" s="187"/>
      <c r="H353" s="187"/>
      <c r="I353" s="190"/>
      <c r="J353" s="201">
        <f>BK353</f>
        <v>0</v>
      </c>
      <c r="K353" s="187"/>
      <c r="L353" s="192"/>
      <c r="M353" s="193"/>
      <c r="N353" s="194"/>
      <c r="O353" s="194"/>
      <c r="P353" s="195">
        <f>SUM(P354:P396)</f>
        <v>0</v>
      </c>
      <c r="Q353" s="194"/>
      <c r="R353" s="195">
        <f>SUM(R354:R396)</f>
        <v>0.26230300000000001</v>
      </c>
      <c r="S353" s="194"/>
      <c r="T353" s="196">
        <f>SUM(T354:T396)</f>
        <v>0.13103999999999999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197" t="s">
        <v>22</v>
      </c>
      <c r="AT353" s="198" t="s">
        <v>73</v>
      </c>
      <c r="AU353" s="198" t="s">
        <v>22</v>
      </c>
      <c r="AY353" s="197" t="s">
        <v>129</v>
      </c>
      <c r="BK353" s="199">
        <f>SUM(BK354:BK396)</f>
        <v>0</v>
      </c>
    </row>
    <row r="354" s="2" customFormat="1" ht="24.15" customHeight="1">
      <c r="A354" s="40"/>
      <c r="B354" s="41"/>
      <c r="C354" s="202" t="s">
        <v>612</v>
      </c>
      <c r="D354" s="202" t="s">
        <v>132</v>
      </c>
      <c r="E354" s="203" t="s">
        <v>613</v>
      </c>
      <c r="F354" s="204" t="s">
        <v>614</v>
      </c>
      <c r="G354" s="205" t="s">
        <v>135</v>
      </c>
      <c r="H354" s="206">
        <v>1</v>
      </c>
      <c r="I354" s="207"/>
      <c r="J354" s="208">
        <f>ROUND(I354*H354,2)</f>
        <v>0</v>
      </c>
      <c r="K354" s="204" t="s">
        <v>20</v>
      </c>
      <c r="L354" s="46"/>
      <c r="M354" s="209" t="s">
        <v>20</v>
      </c>
      <c r="N354" s="210" t="s">
        <v>46</v>
      </c>
      <c r="O354" s="86"/>
      <c r="P354" s="211">
        <f>O354*H354</f>
        <v>0</v>
      </c>
      <c r="Q354" s="211">
        <v>0</v>
      </c>
      <c r="R354" s="211">
        <f>Q354*H354</f>
        <v>0</v>
      </c>
      <c r="S354" s="211">
        <v>0</v>
      </c>
      <c r="T354" s="212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3" t="s">
        <v>136</v>
      </c>
      <c r="AT354" s="213" t="s">
        <v>132</v>
      </c>
      <c r="AU354" s="213" t="s">
        <v>137</v>
      </c>
      <c r="AY354" s="19" t="s">
        <v>129</v>
      </c>
      <c r="BE354" s="214">
        <f>IF(N354="základní",J354,0)</f>
        <v>0</v>
      </c>
      <c r="BF354" s="214">
        <f>IF(N354="snížená",J354,0)</f>
        <v>0</v>
      </c>
      <c r="BG354" s="214">
        <f>IF(N354="zákl. přenesená",J354,0)</f>
        <v>0</v>
      </c>
      <c r="BH354" s="214">
        <f>IF(N354="sníž. přenesená",J354,0)</f>
        <v>0</v>
      </c>
      <c r="BI354" s="214">
        <f>IF(N354="nulová",J354,0)</f>
        <v>0</v>
      </c>
      <c r="BJ354" s="19" t="s">
        <v>137</v>
      </c>
      <c r="BK354" s="214">
        <f>ROUND(I354*H354,2)</f>
        <v>0</v>
      </c>
      <c r="BL354" s="19" t="s">
        <v>136</v>
      </c>
      <c r="BM354" s="213" t="s">
        <v>615</v>
      </c>
    </row>
    <row r="355" s="2" customFormat="1" ht="24.15" customHeight="1">
      <c r="A355" s="40"/>
      <c r="B355" s="41"/>
      <c r="C355" s="202" t="s">
        <v>616</v>
      </c>
      <c r="D355" s="202" t="s">
        <v>132</v>
      </c>
      <c r="E355" s="203" t="s">
        <v>617</v>
      </c>
      <c r="F355" s="204" t="s">
        <v>618</v>
      </c>
      <c r="G355" s="205" t="s">
        <v>135</v>
      </c>
      <c r="H355" s="206">
        <v>1</v>
      </c>
      <c r="I355" s="207"/>
      <c r="J355" s="208">
        <f>ROUND(I355*H355,2)</f>
        <v>0</v>
      </c>
      <c r="K355" s="204" t="s">
        <v>20</v>
      </c>
      <c r="L355" s="46"/>
      <c r="M355" s="209" t="s">
        <v>20</v>
      </c>
      <c r="N355" s="210" t="s">
        <v>46</v>
      </c>
      <c r="O355" s="86"/>
      <c r="P355" s="211">
        <f>O355*H355</f>
        <v>0</v>
      </c>
      <c r="Q355" s="211">
        <v>0</v>
      </c>
      <c r="R355" s="211">
        <f>Q355*H355</f>
        <v>0</v>
      </c>
      <c r="S355" s="211">
        <v>0</v>
      </c>
      <c r="T355" s="212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3" t="s">
        <v>136</v>
      </c>
      <c r="AT355" s="213" t="s">
        <v>132</v>
      </c>
      <c r="AU355" s="213" t="s">
        <v>137</v>
      </c>
      <c r="AY355" s="19" t="s">
        <v>129</v>
      </c>
      <c r="BE355" s="214">
        <f>IF(N355="základní",J355,0)</f>
        <v>0</v>
      </c>
      <c r="BF355" s="214">
        <f>IF(N355="snížená",J355,0)</f>
        <v>0</v>
      </c>
      <c r="BG355" s="214">
        <f>IF(N355="zákl. přenesená",J355,0)</f>
        <v>0</v>
      </c>
      <c r="BH355" s="214">
        <f>IF(N355="sníž. přenesená",J355,0)</f>
        <v>0</v>
      </c>
      <c r="BI355" s="214">
        <f>IF(N355="nulová",J355,0)</f>
        <v>0</v>
      </c>
      <c r="BJ355" s="19" t="s">
        <v>137</v>
      </c>
      <c r="BK355" s="214">
        <f>ROUND(I355*H355,2)</f>
        <v>0</v>
      </c>
      <c r="BL355" s="19" t="s">
        <v>136</v>
      </c>
      <c r="BM355" s="213" t="s">
        <v>619</v>
      </c>
    </row>
    <row r="356" s="2" customFormat="1" ht="44.25" customHeight="1">
      <c r="A356" s="40"/>
      <c r="B356" s="41"/>
      <c r="C356" s="202" t="s">
        <v>620</v>
      </c>
      <c r="D356" s="202" t="s">
        <v>132</v>
      </c>
      <c r="E356" s="203" t="s">
        <v>621</v>
      </c>
      <c r="F356" s="204" t="s">
        <v>622</v>
      </c>
      <c r="G356" s="205" t="s">
        <v>179</v>
      </c>
      <c r="H356" s="206">
        <v>9.5999999999999996</v>
      </c>
      <c r="I356" s="207"/>
      <c r="J356" s="208">
        <f>ROUND(I356*H356,2)</f>
        <v>0</v>
      </c>
      <c r="K356" s="204" t="s">
        <v>146</v>
      </c>
      <c r="L356" s="46"/>
      <c r="M356" s="209" t="s">
        <v>20</v>
      </c>
      <c r="N356" s="210" t="s">
        <v>46</v>
      </c>
      <c r="O356" s="86"/>
      <c r="P356" s="211">
        <f>O356*H356</f>
        <v>0</v>
      </c>
      <c r="Q356" s="211">
        <v>0</v>
      </c>
      <c r="R356" s="211">
        <f>Q356*H356</f>
        <v>0</v>
      </c>
      <c r="S356" s="211">
        <v>0</v>
      </c>
      <c r="T356" s="212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3" t="s">
        <v>136</v>
      </c>
      <c r="AT356" s="213" t="s">
        <v>132</v>
      </c>
      <c r="AU356" s="213" t="s">
        <v>137</v>
      </c>
      <c r="AY356" s="19" t="s">
        <v>129</v>
      </c>
      <c r="BE356" s="214">
        <f>IF(N356="základní",J356,0)</f>
        <v>0</v>
      </c>
      <c r="BF356" s="214">
        <f>IF(N356="snížená",J356,0)</f>
        <v>0</v>
      </c>
      <c r="BG356" s="214">
        <f>IF(N356="zákl. přenesená",J356,0)</f>
        <v>0</v>
      </c>
      <c r="BH356" s="214">
        <f>IF(N356="sníž. přenesená",J356,0)</f>
        <v>0</v>
      </c>
      <c r="BI356" s="214">
        <f>IF(N356="nulová",J356,0)</f>
        <v>0</v>
      </c>
      <c r="BJ356" s="19" t="s">
        <v>137</v>
      </c>
      <c r="BK356" s="214">
        <f>ROUND(I356*H356,2)</f>
        <v>0</v>
      </c>
      <c r="BL356" s="19" t="s">
        <v>136</v>
      </c>
      <c r="BM356" s="213" t="s">
        <v>623</v>
      </c>
    </row>
    <row r="357" s="2" customFormat="1">
      <c r="A357" s="40"/>
      <c r="B357" s="41"/>
      <c r="C357" s="42"/>
      <c r="D357" s="215" t="s">
        <v>148</v>
      </c>
      <c r="E357" s="42"/>
      <c r="F357" s="216" t="s">
        <v>624</v>
      </c>
      <c r="G357" s="42"/>
      <c r="H357" s="42"/>
      <c r="I357" s="217"/>
      <c r="J357" s="42"/>
      <c r="K357" s="42"/>
      <c r="L357" s="46"/>
      <c r="M357" s="218"/>
      <c r="N357" s="219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148</v>
      </c>
      <c r="AU357" s="19" t="s">
        <v>137</v>
      </c>
    </row>
    <row r="358" s="13" customFormat="1">
      <c r="A358" s="13"/>
      <c r="B358" s="220"/>
      <c r="C358" s="221"/>
      <c r="D358" s="222" t="s">
        <v>150</v>
      </c>
      <c r="E358" s="223" t="s">
        <v>20</v>
      </c>
      <c r="F358" s="224" t="s">
        <v>625</v>
      </c>
      <c r="G358" s="221"/>
      <c r="H358" s="225">
        <v>9.5999999999999996</v>
      </c>
      <c r="I358" s="226"/>
      <c r="J358" s="221"/>
      <c r="K358" s="221"/>
      <c r="L358" s="227"/>
      <c r="M358" s="228"/>
      <c r="N358" s="229"/>
      <c r="O358" s="229"/>
      <c r="P358" s="229"/>
      <c r="Q358" s="229"/>
      <c r="R358" s="229"/>
      <c r="S358" s="229"/>
      <c r="T358" s="23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1" t="s">
        <v>150</v>
      </c>
      <c r="AU358" s="231" t="s">
        <v>137</v>
      </c>
      <c r="AV358" s="13" t="s">
        <v>137</v>
      </c>
      <c r="AW358" s="13" t="s">
        <v>36</v>
      </c>
      <c r="AX358" s="13" t="s">
        <v>22</v>
      </c>
      <c r="AY358" s="231" t="s">
        <v>129</v>
      </c>
    </row>
    <row r="359" s="2" customFormat="1" ht="37.8" customHeight="1">
      <c r="A359" s="40"/>
      <c r="B359" s="41"/>
      <c r="C359" s="202" t="s">
        <v>626</v>
      </c>
      <c r="D359" s="202" t="s">
        <v>132</v>
      </c>
      <c r="E359" s="203" t="s">
        <v>627</v>
      </c>
      <c r="F359" s="204" t="s">
        <v>628</v>
      </c>
      <c r="G359" s="205" t="s">
        <v>179</v>
      </c>
      <c r="H359" s="206">
        <v>9.5999999999999996</v>
      </c>
      <c r="I359" s="207"/>
      <c r="J359" s="208">
        <f>ROUND(I359*H359,2)</f>
        <v>0</v>
      </c>
      <c r="K359" s="204" t="s">
        <v>146</v>
      </c>
      <c r="L359" s="46"/>
      <c r="M359" s="209" t="s">
        <v>20</v>
      </c>
      <c r="N359" s="210" t="s">
        <v>46</v>
      </c>
      <c r="O359" s="86"/>
      <c r="P359" s="211">
        <f>O359*H359</f>
        <v>0</v>
      </c>
      <c r="Q359" s="211">
        <v>0</v>
      </c>
      <c r="R359" s="211">
        <f>Q359*H359</f>
        <v>0</v>
      </c>
      <c r="S359" s="211">
        <v>0</v>
      </c>
      <c r="T359" s="212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3" t="s">
        <v>136</v>
      </c>
      <c r="AT359" s="213" t="s">
        <v>132</v>
      </c>
      <c r="AU359" s="213" t="s">
        <v>137</v>
      </c>
      <c r="AY359" s="19" t="s">
        <v>129</v>
      </c>
      <c r="BE359" s="214">
        <f>IF(N359="základní",J359,0)</f>
        <v>0</v>
      </c>
      <c r="BF359" s="214">
        <f>IF(N359="snížená",J359,0)</f>
        <v>0</v>
      </c>
      <c r="BG359" s="214">
        <f>IF(N359="zákl. přenesená",J359,0)</f>
        <v>0</v>
      </c>
      <c r="BH359" s="214">
        <f>IF(N359="sníž. přenesená",J359,0)</f>
        <v>0</v>
      </c>
      <c r="BI359" s="214">
        <f>IF(N359="nulová",J359,0)</f>
        <v>0</v>
      </c>
      <c r="BJ359" s="19" t="s">
        <v>137</v>
      </c>
      <c r="BK359" s="214">
        <f>ROUND(I359*H359,2)</f>
        <v>0</v>
      </c>
      <c r="BL359" s="19" t="s">
        <v>136</v>
      </c>
      <c r="BM359" s="213" t="s">
        <v>629</v>
      </c>
    </row>
    <row r="360" s="2" customFormat="1">
      <c r="A360" s="40"/>
      <c r="B360" s="41"/>
      <c r="C360" s="42"/>
      <c r="D360" s="215" t="s">
        <v>148</v>
      </c>
      <c r="E360" s="42"/>
      <c r="F360" s="216" t="s">
        <v>630</v>
      </c>
      <c r="G360" s="42"/>
      <c r="H360" s="42"/>
      <c r="I360" s="217"/>
      <c r="J360" s="42"/>
      <c r="K360" s="42"/>
      <c r="L360" s="46"/>
      <c r="M360" s="218"/>
      <c r="N360" s="219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148</v>
      </c>
      <c r="AU360" s="19" t="s">
        <v>137</v>
      </c>
    </row>
    <row r="361" s="13" customFormat="1">
      <c r="A361" s="13"/>
      <c r="B361" s="220"/>
      <c r="C361" s="221"/>
      <c r="D361" s="222" t="s">
        <v>150</v>
      </c>
      <c r="E361" s="223" t="s">
        <v>20</v>
      </c>
      <c r="F361" s="224" t="s">
        <v>625</v>
      </c>
      <c r="G361" s="221"/>
      <c r="H361" s="225">
        <v>9.5999999999999996</v>
      </c>
      <c r="I361" s="226"/>
      <c r="J361" s="221"/>
      <c r="K361" s="221"/>
      <c r="L361" s="227"/>
      <c r="M361" s="228"/>
      <c r="N361" s="229"/>
      <c r="O361" s="229"/>
      <c r="P361" s="229"/>
      <c r="Q361" s="229"/>
      <c r="R361" s="229"/>
      <c r="S361" s="229"/>
      <c r="T361" s="23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1" t="s">
        <v>150</v>
      </c>
      <c r="AU361" s="231" t="s">
        <v>137</v>
      </c>
      <c r="AV361" s="13" t="s">
        <v>137</v>
      </c>
      <c r="AW361" s="13" t="s">
        <v>36</v>
      </c>
      <c r="AX361" s="13" t="s">
        <v>22</v>
      </c>
      <c r="AY361" s="231" t="s">
        <v>129</v>
      </c>
    </row>
    <row r="362" s="2" customFormat="1" ht="44.25" customHeight="1">
      <c r="A362" s="40"/>
      <c r="B362" s="41"/>
      <c r="C362" s="202" t="s">
        <v>631</v>
      </c>
      <c r="D362" s="202" t="s">
        <v>132</v>
      </c>
      <c r="E362" s="203" t="s">
        <v>632</v>
      </c>
      <c r="F362" s="204" t="s">
        <v>633</v>
      </c>
      <c r="G362" s="205" t="s">
        <v>145</v>
      </c>
      <c r="H362" s="206">
        <v>21.84</v>
      </c>
      <c r="I362" s="207"/>
      <c r="J362" s="208">
        <f>ROUND(I362*H362,2)</f>
        <v>0</v>
      </c>
      <c r="K362" s="204" t="s">
        <v>146</v>
      </c>
      <c r="L362" s="46"/>
      <c r="M362" s="209" t="s">
        <v>20</v>
      </c>
      <c r="N362" s="210" t="s">
        <v>46</v>
      </c>
      <c r="O362" s="86"/>
      <c r="P362" s="211">
        <f>O362*H362</f>
        <v>0</v>
      </c>
      <c r="Q362" s="211">
        <v>0</v>
      </c>
      <c r="R362" s="211">
        <f>Q362*H362</f>
        <v>0</v>
      </c>
      <c r="S362" s="211">
        <v>0.0060000000000000001</v>
      </c>
      <c r="T362" s="212">
        <f>S362*H362</f>
        <v>0.13103999999999999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3" t="s">
        <v>136</v>
      </c>
      <c r="AT362" s="213" t="s">
        <v>132</v>
      </c>
      <c r="AU362" s="213" t="s">
        <v>137</v>
      </c>
      <c r="AY362" s="19" t="s">
        <v>129</v>
      </c>
      <c r="BE362" s="214">
        <f>IF(N362="základní",J362,0)</f>
        <v>0</v>
      </c>
      <c r="BF362" s="214">
        <f>IF(N362="snížená",J362,0)</f>
        <v>0</v>
      </c>
      <c r="BG362" s="214">
        <f>IF(N362="zákl. přenesená",J362,0)</f>
        <v>0</v>
      </c>
      <c r="BH362" s="214">
        <f>IF(N362="sníž. přenesená",J362,0)</f>
        <v>0</v>
      </c>
      <c r="BI362" s="214">
        <f>IF(N362="nulová",J362,0)</f>
        <v>0</v>
      </c>
      <c r="BJ362" s="19" t="s">
        <v>137</v>
      </c>
      <c r="BK362" s="214">
        <f>ROUND(I362*H362,2)</f>
        <v>0</v>
      </c>
      <c r="BL362" s="19" t="s">
        <v>136</v>
      </c>
      <c r="BM362" s="213" t="s">
        <v>634</v>
      </c>
    </row>
    <row r="363" s="2" customFormat="1">
      <c r="A363" s="40"/>
      <c r="B363" s="41"/>
      <c r="C363" s="42"/>
      <c r="D363" s="215" t="s">
        <v>148</v>
      </c>
      <c r="E363" s="42"/>
      <c r="F363" s="216" t="s">
        <v>635</v>
      </c>
      <c r="G363" s="42"/>
      <c r="H363" s="42"/>
      <c r="I363" s="217"/>
      <c r="J363" s="42"/>
      <c r="K363" s="42"/>
      <c r="L363" s="46"/>
      <c r="M363" s="218"/>
      <c r="N363" s="219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148</v>
      </c>
      <c r="AU363" s="19" t="s">
        <v>137</v>
      </c>
    </row>
    <row r="364" s="13" customFormat="1">
      <c r="A364" s="13"/>
      <c r="B364" s="220"/>
      <c r="C364" s="221"/>
      <c r="D364" s="222" t="s">
        <v>150</v>
      </c>
      <c r="E364" s="223" t="s">
        <v>20</v>
      </c>
      <c r="F364" s="224" t="s">
        <v>636</v>
      </c>
      <c r="G364" s="221"/>
      <c r="H364" s="225">
        <v>21.84</v>
      </c>
      <c r="I364" s="226"/>
      <c r="J364" s="221"/>
      <c r="K364" s="221"/>
      <c r="L364" s="227"/>
      <c r="M364" s="228"/>
      <c r="N364" s="229"/>
      <c r="O364" s="229"/>
      <c r="P364" s="229"/>
      <c r="Q364" s="229"/>
      <c r="R364" s="229"/>
      <c r="S364" s="229"/>
      <c r="T364" s="23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1" t="s">
        <v>150</v>
      </c>
      <c r="AU364" s="231" t="s">
        <v>137</v>
      </c>
      <c r="AV364" s="13" t="s">
        <v>137</v>
      </c>
      <c r="AW364" s="13" t="s">
        <v>36</v>
      </c>
      <c r="AX364" s="13" t="s">
        <v>22</v>
      </c>
      <c r="AY364" s="231" t="s">
        <v>129</v>
      </c>
    </row>
    <row r="365" s="2" customFormat="1" ht="44.25" customHeight="1">
      <c r="A365" s="40"/>
      <c r="B365" s="41"/>
      <c r="C365" s="202" t="s">
        <v>637</v>
      </c>
      <c r="D365" s="202" t="s">
        <v>132</v>
      </c>
      <c r="E365" s="203" t="s">
        <v>152</v>
      </c>
      <c r="F365" s="204" t="s">
        <v>153</v>
      </c>
      <c r="G365" s="205" t="s">
        <v>154</v>
      </c>
      <c r="H365" s="206">
        <v>0.13100000000000001</v>
      </c>
      <c r="I365" s="207"/>
      <c r="J365" s="208">
        <f>ROUND(I365*H365,2)</f>
        <v>0</v>
      </c>
      <c r="K365" s="204" t="s">
        <v>146</v>
      </c>
      <c r="L365" s="46"/>
      <c r="M365" s="209" t="s">
        <v>20</v>
      </c>
      <c r="N365" s="210" t="s">
        <v>46</v>
      </c>
      <c r="O365" s="86"/>
      <c r="P365" s="211">
        <f>O365*H365</f>
        <v>0</v>
      </c>
      <c r="Q365" s="211">
        <v>0</v>
      </c>
      <c r="R365" s="211">
        <f>Q365*H365</f>
        <v>0</v>
      </c>
      <c r="S365" s="211">
        <v>0</v>
      </c>
      <c r="T365" s="212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3" t="s">
        <v>136</v>
      </c>
      <c r="AT365" s="213" t="s">
        <v>132</v>
      </c>
      <c r="AU365" s="213" t="s">
        <v>137</v>
      </c>
      <c r="AY365" s="19" t="s">
        <v>129</v>
      </c>
      <c r="BE365" s="214">
        <f>IF(N365="základní",J365,0)</f>
        <v>0</v>
      </c>
      <c r="BF365" s="214">
        <f>IF(N365="snížená",J365,0)</f>
        <v>0</v>
      </c>
      <c r="BG365" s="214">
        <f>IF(N365="zákl. přenesená",J365,0)</f>
        <v>0</v>
      </c>
      <c r="BH365" s="214">
        <f>IF(N365="sníž. přenesená",J365,0)</f>
        <v>0</v>
      </c>
      <c r="BI365" s="214">
        <f>IF(N365="nulová",J365,0)</f>
        <v>0</v>
      </c>
      <c r="BJ365" s="19" t="s">
        <v>137</v>
      </c>
      <c r="BK365" s="214">
        <f>ROUND(I365*H365,2)</f>
        <v>0</v>
      </c>
      <c r="BL365" s="19" t="s">
        <v>136</v>
      </c>
      <c r="BM365" s="213" t="s">
        <v>638</v>
      </c>
    </row>
    <row r="366" s="2" customFormat="1">
      <c r="A366" s="40"/>
      <c r="B366" s="41"/>
      <c r="C366" s="42"/>
      <c r="D366" s="215" t="s">
        <v>148</v>
      </c>
      <c r="E366" s="42"/>
      <c r="F366" s="216" t="s">
        <v>156</v>
      </c>
      <c r="G366" s="42"/>
      <c r="H366" s="42"/>
      <c r="I366" s="217"/>
      <c r="J366" s="42"/>
      <c r="K366" s="42"/>
      <c r="L366" s="46"/>
      <c r="M366" s="218"/>
      <c r="N366" s="219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148</v>
      </c>
      <c r="AU366" s="19" t="s">
        <v>137</v>
      </c>
    </row>
    <row r="367" s="2" customFormat="1" ht="24.15" customHeight="1">
      <c r="A367" s="40"/>
      <c r="B367" s="41"/>
      <c r="C367" s="202" t="s">
        <v>639</v>
      </c>
      <c r="D367" s="202" t="s">
        <v>132</v>
      </c>
      <c r="E367" s="203" t="s">
        <v>158</v>
      </c>
      <c r="F367" s="204" t="s">
        <v>159</v>
      </c>
      <c r="G367" s="205" t="s">
        <v>154</v>
      </c>
      <c r="H367" s="206">
        <v>0.13100000000000001</v>
      </c>
      <c r="I367" s="207"/>
      <c r="J367" s="208">
        <f>ROUND(I367*H367,2)</f>
        <v>0</v>
      </c>
      <c r="K367" s="204" t="s">
        <v>20</v>
      </c>
      <c r="L367" s="46"/>
      <c r="M367" s="209" t="s">
        <v>20</v>
      </c>
      <c r="N367" s="210" t="s">
        <v>46</v>
      </c>
      <c r="O367" s="86"/>
      <c r="P367" s="211">
        <f>O367*H367</f>
        <v>0</v>
      </c>
      <c r="Q367" s="211">
        <v>0</v>
      </c>
      <c r="R367" s="211">
        <f>Q367*H367</f>
        <v>0</v>
      </c>
      <c r="S367" s="211">
        <v>0</v>
      </c>
      <c r="T367" s="212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3" t="s">
        <v>136</v>
      </c>
      <c r="AT367" s="213" t="s">
        <v>132</v>
      </c>
      <c r="AU367" s="213" t="s">
        <v>137</v>
      </c>
      <c r="AY367" s="19" t="s">
        <v>129</v>
      </c>
      <c r="BE367" s="214">
        <f>IF(N367="základní",J367,0)</f>
        <v>0</v>
      </c>
      <c r="BF367" s="214">
        <f>IF(N367="snížená",J367,0)</f>
        <v>0</v>
      </c>
      <c r="BG367" s="214">
        <f>IF(N367="zákl. přenesená",J367,0)</f>
        <v>0</v>
      </c>
      <c r="BH367" s="214">
        <f>IF(N367="sníž. přenesená",J367,0)</f>
        <v>0</v>
      </c>
      <c r="BI367" s="214">
        <f>IF(N367="nulová",J367,0)</f>
        <v>0</v>
      </c>
      <c r="BJ367" s="19" t="s">
        <v>137</v>
      </c>
      <c r="BK367" s="214">
        <f>ROUND(I367*H367,2)</f>
        <v>0</v>
      </c>
      <c r="BL367" s="19" t="s">
        <v>136</v>
      </c>
      <c r="BM367" s="213" t="s">
        <v>640</v>
      </c>
    </row>
    <row r="368" s="2" customFormat="1" ht="49.05" customHeight="1">
      <c r="A368" s="40"/>
      <c r="B368" s="41"/>
      <c r="C368" s="202" t="s">
        <v>641</v>
      </c>
      <c r="D368" s="202" t="s">
        <v>132</v>
      </c>
      <c r="E368" s="203" t="s">
        <v>162</v>
      </c>
      <c r="F368" s="204" t="s">
        <v>163</v>
      </c>
      <c r="G368" s="205" t="s">
        <v>154</v>
      </c>
      <c r="H368" s="206">
        <v>0.13100000000000001</v>
      </c>
      <c r="I368" s="207"/>
      <c r="J368" s="208">
        <f>ROUND(I368*H368,2)</f>
        <v>0</v>
      </c>
      <c r="K368" s="204" t="s">
        <v>146</v>
      </c>
      <c r="L368" s="46"/>
      <c r="M368" s="209" t="s">
        <v>20</v>
      </c>
      <c r="N368" s="210" t="s">
        <v>46</v>
      </c>
      <c r="O368" s="86"/>
      <c r="P368" s="211">
        <f>O368*H368</f>
        <v>0</v>
      </c>
      <c r="Q368" s="211">
        <v>0</v>
      </c>
      <c r="R368" s="211">
        <f>Q368*H368</f>
        <v>0</v>
      </c>
      <c r="S368" s="211">
        <v>0</v>
      </c>
      <c r="T368" s="212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3" t="s">
        <v>136</v>
      </c>
      <c r="AT368" s="213" t="s">
        <v>132</v>
      </c>
      <c r="AU368" s="213" t="s">
        <v>137</v>
      </c>
      <c r="AY368" s="19" t="s">
        <v>129</v>
      </c>
      <c r="BE368" s="214">
        <f>IF(N368="základní",J368,0)</f>
        <v>0</v>
      </c>
      <c r="BF368" s="214">
        <f>IF(N368="snížená",J368,0)</f>
        <v>0</v>
      </c>
      <c r="BG368" s="214">
        <f>IF(N368="zákl. přenesená",J368,0)</f>
        <v>0</v>
      </c>
      <c r="BH368" s="214">
        <f>IF(N368="sníž. přenesená",J368,0)</f>
        <v>0</v>
      </c>
      <c r="BI368" s="214">
        <f>IF(N368="nulová",J368,0)</f>
        <v>0</v>
      </c>
      <c r="BJ368" s="19" t="s">
        <v>137</v>
      </c>
      <c r="BK368" s="214">
        <f>ROUND(I368*H368,2)</f>
        <v>0</v>
      </c>
      <c r="BL368" s="19" t="s">
        <v>136</v>
      </c>
      <c r="BM368" s="213" t="s">
        <v>642</v>
      </c>
    </row>
    <row r="369" s="2" customFormat="1">
      <c r="A369" s="40"/>
      <c r="B369" s="41"/>
      <c r="C369" s="42"/>
      <c r="D369" s="215" t="s">
        <v>148</v>
      </c>
      <c r="E369" s="42"/>
      <c r="F369" s="216" t="s">
        <v>165</v>
      </c>
      <c r="G369" s="42"/>
      <c r="H369" s="42"/>
      <c r="I369" s="217"/>
      <c r="J369" s="42"/>
      <c r="K369" s="42"/>
      <c r="L369" s="46"/>
      <c r="M369" s="218"/>
      <c r="N369" s="219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148</v>
      </c>
      <c r="AU369" s="19" t="s">
        <v>137</v>
      </c>
    </row>
    <row r="370" s="2" customFormat="1" ht="24.15" customHeight="1">
      <c r="A370" s="40"/>
      <c r="B370" s="41"/>
      <c r="C370" s="202" t="s">
        <v>643</v>
      </c>
      <c r="D370" s="202" t="s">
        <v>132</v>
      </c>
      <c r="E370" s="203" t="s">
        <v>644</v>
      </c>
      <c r="F370" s="204" t="s">
        <v>645</v>
      </c>
      <c r="G370" s="205" t="s">
        <v>145</v>
      </c>
      <c r="H370" s="206">
        <v>21.600000000000001</v>
      </c>
      <c r="I370" s="207"/>
      <c r="J370" s="208">
        <f>ROUND(I370*H370,2)</f>
        <v>0</v>
      </c>
      <c r="K370" s="204" t="s">
        <v>146</v>
      </c>
      <c r="L370" s="46"/>
      <c r="M370" s="209" t="s">
        <v>20</v>
      </c>
      <c r="N370" s="210" t="s">
        <v>46</v>
      </c>
      <c r="O370" s="86"/>
      <c r="P370" s="211">
        <f>O370*H370</f>
        <v>0</v>
      </c>
      <c r="Q370" s="211">
        <v>0</v>
      </c>
      <c r="R370" s="211">
        <f>Q370*H370</f>
        <v>0</v>
      </c>
      <c r="S370" s="211">
        <v>0</v>
      </c>
      <c r="T370" s="212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3" t="s">
        <v>136</v>
      </c>
      <c r="AT370" s="213" t="s">
        <v>132</v>
      </c>
      <c r="AU370" s="213" t="s">
        <v>137</v>
      </c>
      <c r="AY370" s="19" t="s">
        <v>129</v>
      </c>
      <c r="BE370" s="214">
        <f>IF(N370="základní",J370,0)</f>
        <v>0</v>
      </c>
      <c r="BF370" s="214">
        <f>IF(N370="snížená",J370,0)</f>
        <v>0</v>
      </c>
      <c r="BG370" s="214">
        <f>IF(N370="zákl. přenesená",J370,0)</f>
        <v>0</v>
      </c>
      <c r="BH370" s="214">
        <f>IF(N370="sníž. přenesená",J370,0)</f>
        <v>0</v>
      </c>
      <c r="BI370" s="214">
        <f>IF(N370="nulová",J370,0)</f>
        <v>0</v>
      </c>
      <c r="BJ370" s="19" t="s">
        <v>137</v>
      </c>
      <c r="BK370" s="214">
        <f>ROUND(I370*H370,2)</f>
        <v>0</v>
      </c>
      <c r="BL370" s="19" t="s">
        <v>136</v>
      </c>
      <c r="BM370" s="213" t="s">
        <v>646</v>
      </c>
    </row>
    <row r="371" s="2" customFormat="1">
      <c r="A371" s="40"/>
      <c r="B371" s="41"/>
      <c r="C371" s="42"/>
      <c r="D371" s="215" t="s">
        <v>148</v>
      </c>
      <c r="E371" s="42"/>
      <c r="F371" s="216" t="s">
        <v>647</v>
      </c>
      <c r="G371" s="42"/>
      <c r="H371" s="42"/>
      <c r="I371" s="217"/>
      <c r="J371" s="42"/>
      <c r="K371" s="42"/>
      <c r="L371" s="46"/>
      <c r="M371" s="218"/>
      <c r="N371" s="219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148</v>
      </c>
      <c r="AU371" s="19" t="s">
        <v>137</v>
      </c>
    </row>
    <row r="372" s="13" customFormat="1">
      <c r="A372" s="13"/>
      <c r="B372" s="220"/>
      <c r="C372" s="221"/>
      <c r="D372" s="222" t="s">
        <v>150</v>
      </c>
      <c r="E372" s="223" t="s">
        <v>20</v>
      </c>
      <c r="F372" s="224" t="s">
        <v>648</v>
      </c>
      <c r="G372" s="221"/>
      <c r="H372" s="225">
        <v>21.600000000000001</v>
      </c>
      <c r="I372" s="226"/>
      <c r="J372" s="221"/>
      <c r="K372" s="221"/>
      <c r="L372" s="227"/>
      <c r="M372" s="228"/>
      <c r="N372" s="229"/>
      <c r="O372" s="229"/>
      <c r="P372" s="229"/>
      <c r="Q372" s="229"/>
      <c r="R372" s="229"/>
      <c r="S372" s="229"/>
      <c r="T372" s="23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1" t="s">
        <v>150</v>
      </c>
      <c r="AU372" s="231" t="s">
        <v>137</v>
      </c>
      <c r="AV372" s="13" t="s">
        <v>137</v>
      </c>
      <c r="AW372" s="13" t="s">
        <v>36</v>
      </c>
      <c r="AX372" s="13" t="s">
        <v>22</v>
      </c>
      <c r="AY372" s="231" t="s">
        <v>129</v>
      </c>
    </row>
    <row r="373" s="2" customFormat="1" ht="24.15" customHeight="1">
      <c r="A373" s="40"/>
      <c r="B373" s="41"/>
      <c r="C373" s="202" t="s">
        <v>649</v>
      </c>
      <c r="D373" s="202" t="s">
        <v>132</v>
      </c>
      <c r="E373" s="203" t="s">
        <v>650</v>
      </c>
      <c r="F373" s="204" t="s">
        <v>651</v>
      </c>
      <c r="G373" s="205" t="s">
        <v>145</v>
      </c>
      <c r="H373" s="206">
        <v>21.600000000000001</v>
      </c>
      <c r="I373" s="207"/>
      <c r="J373" s="208">
        <f>ROUND(I373*H373,2)</f>
        <v>0</v>
      </c>
      <c r="K373" s="204" t="s">
        <v>146</v>
      </c>
      <c r="L373" s="46"/>
      <c r="M373" s="209" t="s">
        <v>20</v>
      </c>
      <c r="N373" s="210" t="s">
        <v>46</v>
      </c>
      <c r="O373" s="86"/>
      <c r="P373" s="211">
        <f>O373*H373</f>
        <v>0</v>
      </c>
      <c r="Q373" s="211">
        <v>0.0039699999999999996</v>
      </c>
      <c r="R373" s="211">
        <f>Q373*H373</f>
        <v>0.085751999999999995</v>
      </c>
      <c r="S373" s="211">
        <v>0</v>
      </c>
      <c r="T373" s="212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3" t="s">
        <v>136</v>
      </c>
      <c r="AT373" s="213" t="s">
        <v>132</v>
      </c>
      <c r="AU373" s="213" t="s">
        <v>137</v>
      </c>
      <c r="AY373" s="19" t="s">
        <v>129</v>
      </c>
      <c r="BE373" s="214">
        <f>IF(N373="základní",J373,0)</f>
        <v>0</v>
      </c>
      <c r="BF373" s="214">
        <f>IF(N373="snížená",J373,0)</f>
        <v>0</v>
      </c>
      <c r="BG373" s="214">
        <f>IF(N373="zákl. přenesená",J373,0)</f>
        <v>0</v>
      </c>
      <c r="BH373" s="214">
        <f>IF(N373="sníž. přenesená",J373,0)</f>
        <v>0</v>
      </c>
      <c r="BI373" s="214">
        <f>IF(N373="nulová",J373,0)</f>
        <v>0</v>
      </c>
      <c r="BJ373" s="19" t="s">
        <v>137</v>
      </c>
      <c r="BK373" s="214">
        <f>ROUND(I373*H373,2)</f>
        <v>0</v>
      </c>
      <c r="BL373" s="19" t="s">
        <v>136</v>
      </c>
      <c r="BM373" s="213" t="s">
        <v>652</v>
      </c>
    </row>
    <row r="374" s="2" customFormat="1">
      <c r="A374" s="40"/>
      <c r="B374" s="41"/>
      <c r="C374" s="42"/>
      <c r="D374" s="215" t="s">
        <v>148</v>
      </c>
      <c r="E374" s="42"/>
      <c r="F374" s="216" t="s">
        <v>653</v>
      </c>
      <c r="G374" s="42"/>
      <c r="H374" s="42"/>
      <c r="I374" s="217"/>
      <c r="J374" s="42"/>
      <c r="K374" s="42"/>
      <c r="L374" s="46"/>
      <c r="M374" s="218"/>
      <c r="N374" s="219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148</v>
      </c>
      <c r="AU374" s="19" t="s">
        <v>137</v>
      </c>
    </row>
    <row r="375" s="13" customFormat="1">
      <c r="A375" s="13"/>
      <c r="B375" s="220"/>
      <c r="C375" s="221"/>
      <c r="D375" s="222" t="s">
        <v>150</v>
      </c>
      <c r="E375" s="223" t="s">
        <v>20</v>
      </c>
      <c r="F375" s="224" t="s">
        <v>654</v>
      </c>
      <c r="G375" s="221"/>
      <c r="H375" s="225">
        <v>21.600000000000001</v>
      </c>
      <c r="I375" s="226"/>
      <c r="J375" s="221"/>
      <c r="K375" s="221"/>
      <c r="L375" s="227"/>
      <c r="M375" s="228"/>
      <c r="N375" s="229"/>
      <c r="O375" s="229"/>
      <c r="P375" s="229"/>
      <c r="Q375" s="229"/>
      <c r="R375" s="229"/>
      <c r="S375" s="229"/>
      <c r="T375" s="23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1" t="s">
        <v>150</v>
      </c>
      <c r="AU375" s="231" t="s">
        <v>137</v>
      </c>
      <c r="AV375" s="13" t="s">
        <v>137</v>
      </c>
      <c r="AW375" s="13" t="s">
        <v>36</v>
      </c>
      <c r="AX375" s="13" t="s">
        <v>22</v>
      </c>
      <c r="AY375" s="231" t="s">
        <v>129</v>
      </c>
    </row>
    <row r="376" s="2" customFormat="1" ht="44.25" customHeight="1">
      <c r="A376" s="40"/>
      <c r="B376" s="41"/>
      <c r="C376" s="202" t="s">
        <v>655</v>
      </c>
      <c r="D376" s="202" t="s">
        <v>132</v>
      </c>
      <c r="E376" s="203" t="s">
        <v>656</v>
      </c>
      <c r="F376" s="204" t="s">
        <v>657</v>
      </c>
      <c r="G376" s="205" t="s">
        <v>145</v>
      </c>
      <c r="H376" s="206">
        <v>21.600000000000001</v>
      </c>
      <c r="I376" s="207"/>
      <c r="J376" s="208">
        <f>ROUND(I376*H376,2)</f>
        <v>0</v>
      </c>
      <c r="K376" s="204" t="s">
        <v>146</v>
      </c>
      <c r="L376" s="46"/>
      <c r="M376" s="209" t="s">
        <v>20</v>
      </c>
      <c r="N376" s="210" t="s">
        <v>46</v>
      </c>
      <c r="O376" s="86"/>
      <c r="P376" s="211">
        <f>O376*H376</f>
        <v>0</v>
      </c>
      <c r="Q376" s="211">
        <v>0</v>
      </c>
      <c r="R376" s="211">
        <f>Q376*H376</f>
        <v>0</v>
      </c>
      <c r="S376" s="211">
        <v>0</v>
      </c>
      <c r="T376" s="212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3" t="s">
        <v>136</v>
      </c>
      <c r="AT376" s="213" t="s">
        <v>132</v>
      </c>
      <c r="AU376" s="213" t="s">
        <v>137</v>
      </c>
      <c r="AY376" s="19" t="s">
        <v>129</v>
      </c>
      <c r="BE376" s="214">
        <f>IF(N376="základní",J376,0)</f>
        <v>0</v>
      </c>
      <c r="BF376" s="214">
        <f>IF(N376="snížená",J376,0)</f>
        <v>0</v>
      </c>
      <c r="BG376" s="214">
        <f>IF(N376="zákl. přenesená",J376,0)</f>
        <v>0</v>
      </c>
      <c r="BH376" s="214">
        <f>IF(N376="sníž. přenesená",J376,0)</f>
        <v>0</v>
      </c>
      <c r="BI376" s="214">
        <f>IF(N376="nulová",J376,0)</f>
        <v>0</v>
      </c>
      <c r="BJ376" s="19" t="s">
        <v>137</v>
      </c>
      <c r="BK376" s="214">
        <f>ROUND(I376*H376,2)</f>
        <v>0</v>
      </c>
      <c r="BL376" s="19" t="s">
        <v>136</v>
      </c>
      <c r="BM376" s="213" t="s">
        <v>658</v>
      </c>
    </row>
    <row r="377" s="2" customFormat="1">
      <c r="A377" s="40"/>
      <c r="B377" s="41"/>
      <c r="C377" s="42"/>
      <c r="D377" s="215" t="s">
        <v>148</v>
      </c>
      <c r="E377" s="42"/>
      <c r="F377" s="216" t="s">
        <v>659</v>
      </c>
      <c r="G377" s="42"/>
      <c r="H377" s="42"/>
      <c r="I377" s="217"/>
      <c r="J377" s="42"/>
      <c r="K377" s="42"/>
      <c r="L377" s="46"/>
      <c r="M377" s="218"/>
      <c r="N377" s="219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148</v>
      </c>
      <c r="AU377" s="19" t="s">
        <v>137</v>
      </c>
    </row>
    <row r="378" s="13" customFormat="1">
      <c r="A378" s="13"/>
      <c r="B378" s="220"/>
      <c r="C378" s="221"/>
      <c r="D378" s="222" t="s">
        <v>150</v>
      </c>
      <c r="E378" s="223" t="s">
        <v>20</v>
      </c>
      <c r="F378" s="224" t="s">
        <v>648</v>
      </c>
      <c r="G378" s="221"/>
      <c r="H378" s="225">
        <v>21.600000000000001</v>
      </c>
      <c r="I378" s="226"/>
      <c r="J378" s="221"/>
      <c r="K378" s="221"/>
      <c r="L378" s="227"/>
      <c r="M378" s="228"/>
      <c r="N378" s="229"/>
      <c r="O378" s="229"/>
      <c r="P378" s="229"/>
      <c r="Q378" s="229"/>
      <c r="R378" s="229"/>
      <c r="S378" s="229"/>
      <c r="T378" s="23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1" t="s">
        <v>150</v>
      </c>
      <c r="AU378" s="231" t="s">
        <v>137</v>
      </c>
      <c r="AV378" s="13" t="s">
        <v>137</v>
      </c>
      <c r="AW378" s="13" t="s">
        <v>36</v>
      </c>
      <c r="AX378" s="13" t="s">
        <v>22</v>
      </c>
      <c r="AY378" s="231" t="s">
        <v>129</v>
      </c>
    </row>
    <row r="379" s="2" customFormat="1" ht="16.5" customHeight="1">
      <c r="A379" s="40"/>
      <c r="B379" s="41"/>
      <c r="C379" s="254" t="s">
        <v>660</v>
      </c>
      <c r="D379" s="254" t="s">
        <v>398</v>
      </c>
      <c r="E379" s="255" t="s">
        <v>661</v>
      </c>
      <c r="F379" s="256" t="s">
        <v>662</v>
      </c>
      <c r="G379" s="257" t="s">
        <v>154</v>
      </c>
      <c r="H379" s="258">
        <v>0.012999999999999999</v>
      </c>
      <c r="I379" s="259"/>
      <c r="J379" s="260">
        <f>ROUND(I379*H379,2)</f>
        <v>0</v>
      </c>
      <c r="K379" s="256" t="s">
        <v>146</v>
      </c>
      <c r="L379" s="261"/>
      <c r="M379" s="262" t="s">
        <v>20</v>
      </c>
      <c r="N379" s="263" t="s">
        <v>46</v>
      </c>
      <c r="O379" s="86"/>
      <c r="P379" s="211">
        <f>O379*H379</f>
        <v>0</v>
      </c>
      <c r="Q379" s="211">
        <v>1</v>
      </c>
      <c r="R379" s="211">
        <f>Q379*H379</f>
        <v>0.012999999999999999</v>
      </c>
      <c r="S379" s="211">
        <v>0</v>
      </c>
      <c r="T379" s="212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3" t="s">
        <v>170</v>
      </c>
      <c r="AT379" s="213" t="s">
        <v>398</v>
      </c>
      <c r="AU379" s="213" t="s">
        <v>137</v>
      </c>
      <c r="AY379" s="19" t="s">
        <v>129</v>
      </c>
      <c r="BE379" s="214">
        <f>IF(N379="základní",J379,0)</f>
        <v>0</v>
      </c>
      <c r="BF379" s="214">
        <f>IF(N379="snížená",J379,0)</f>
        <v>0</v>
      </c>
      <c r="BG379" s="214">
        <f>IF(N379="zákl. přenesená",J379,0)</f>
        <v>0</v>
      </c>
      <c r="BH379" s="214">
        <f>IF(N379="sníž. přenesená",J379,0)</f>
        <v>0</v>
      </c>
      <c r="BI379" s="214">
        <f>IF(N379="nulová",J379,0)</f>
        <v>0</v>
      </c>
      <c r="BJ379" s="19" t="s">
        <v>137</v>
      </c>
      <c r="BK379" s="214">
        <f>ROUND(I379*H379,2)</f>
        <v>0</v>
      </c>
      <c r="BL379" s="19" t="s">
        <v>136</v>
      </c>
      <c r="BM379" s="213" t="s">
        <v>663</v>
      </c>
    </row>
    <row r="380" s="13" customFormat="1">
      <c r="A380" s="13"/>
      <c r="B380" s="220"/>
      <c r="C380" s="221"/>
      <c r="D380" s="222" t="s">
        <v>150</v>
      </c>
      <c r="E380" s="223" t="s">
        <v>20</v>
      </c>
      <c r="F380" s="224" t="s">
        <v>664</v>
      </c>
      <c r="G380" s="221"/>
      <c r="H380" s="225">
        <v>0.012999999999999999</v>
      </c>
      <c r="I380" s="226"/>
      <c r="J380" s="221"/>
      <c r="K380" s="221"/>
      <c r="L380" s="227"/>
      <c r="M380" s="228"/>
      <c r="N380" s="229"/>
      <c r="O380" s="229"/>
      <c r="P380" s="229"/>
      <c r="Q380" s="229"/>
      <c r="R380" s="229"/>
      <c r="S380" s="229"/>
      <c r="T380" s="23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1" t="s">
        <v>150</v>
      </c>
      <c r="AU380" s="231" t="s">
        <v>137</v>
      </c>
      <c r="AV380" s="13" t="s">
        <v>137</v>
      </c>
      <c r="AW380" s="13" t="s">
        <v>36</v>
      </c>
      <c r="AX380" s="13" t="s">
        <v>22</v>
      </c>
      <c r="AY380" s="231" t="s">
        <v>129</v>
      </c>
    </row>
    <row r="381" s="2" customFormat="1" ht="24.15" customHeight="1">
      <c r="A381" s="40"/>
      <c r="B381" s="41"/>
      <c r="C381" s="202" t="s">
        <v>665</v>
      </c>
      <c r="D381" s="202" t="s">
        <v>132</v>
      </c>
      <c r="E381" s="203" t="s">
        <v>666</v>
      </c>
      <c r="F381" s="204" t="s">
        <v>667</v>
      </c>
      <c r="G381" s="205" t="s">
        <v>145</v>
      </c>
      <c r="H381" s="206">
        <v>21.600000000000001</v>
      </c>
      <c r="I381" s="207"/>
      <c r="J381" s="208">
        <f>ROUND(I381*H381,2)</f>
        <v>0</v>
      </c>
      <c r="K381" s="204" t="s">
        <v>20</v>
      </c>
      <c r="L381" s="46"/>
      <c r="M381" s="209" t="s">
        <v>20</v>
      </c>
      <c r="N381" s="210" t="s">
        <v>46</v>
      </c>
      <c r="O381" s="86"/>
      <c r="P381" s="211">
        <f>O381*H381</f>
        <v>0</v>
      </c>
      <c r="Q381" s="211">
        <v>0</v>
      </c>
      <c r="R381" s="211">
        <f>Q381*H381</f>
        <v>0</v>
      </c>
      <c r="S381" s="211">
        <v>0</v>
      </c>
      <c r="T381" s="212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3" t="s">
        <v>136</v>
      </c>
      <c r="AT381" s="213" t="s">
        <v>132</v>
      </c>
      <c r="AU381" s="213" t="s">
        <v>137</v>
      </c>
      <c r="AY381" s="19" t="s">
        <v>129</v>
      </c>
      <c r="BE381" s="214">
        <f>IF(N381="základní",J381,0)</f>
        <v>0</v>
      </c>
      <c r="BF381" s="214">
        <f>IF(N381="snížená",J381,0)</f>
        <v>0</v>
      </c>
      <c r="BG381" s="214">
        <f>IF(N381="zákl. přenesená",J381,0)</f>
        <v>0</v>
      </c>
      <c r="BH381" s="214">
        <f>IF(N381="sníž. přenesená",J381,0)</f>
        <v>0</v>
      </c>
      <c r="BI381" s="214">
        <f>IF(N381="nulová",J381,0)</f>
        <v>0</v>
      </c>
      <c r="BJ381" s="19" t="s">
        <v>137</v>
      </c>
      <c r="BK381" s="214">
        <f>ROUND(I381*H381,2)</f>
        <v>0</v>
      </c>
      <c r="BL381" s="19" t="s">
        <v>136</v>
      </c>
      <c r="BM381" s="213" t="s">
        <v>668</v>
      </c>
    </row>
    <row r="382" s="13" customFormat="1">
      <c r="A382" s="13"/>
      <c r="B382" s="220"/>
      <c r="C382" s="221"/>
      <c r="D382" s="222" t="s">
        <v>150</v>
      </c>
      <c r="E382" s="223" t="s">
        <v>20</v>
      </c>
      <c r="F382" s="224" t="s">
        <v>648</v>
      </c>
      <c r="G382" s="221"/>
      <c r="H382" s="225">
        <v>21.600000000000001</v>
      </c>
      <c r="I382" s="226"/>
      <c r="J382" s="221"/>
      <c r="K382" s="221"/>
      <c r="L382" s="227"/>
      <c r="M382" s="228"/>
      <c r="N382" s="229"/>
      <c r="O382" s="229"/>
      <c r="P382" s="229"/>
      <c r="Q382" s="229"/>
      <c r="R382" s="229"/>
      <c r="S382" s="229"/>
      <c r="T382" s="23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1" t="s">
        <v>150</v>
      </c>
      <c r="AU382" s="231" t="s">
        <v>137</v>
      </c>
      <c r="AV382" s="13" t="s">
        <v>137</v>
      </c>
      <c r="AW382" s="13" t="s">
        <v>36</v>
      </c>
      <c r="AX382" s="13" t="s">
        <v>22</v>
      </c>
      <c r="AY382" s="231" t="s">
        <v>129</v>
      </c>
    </row>
    <row r="383" s="2" customFormat="1" ht="33" customHeight="1">
      <c r="A383" s="40"/>
      <c r="B383" s="41"/>
      <c r="C383" s="202" t="s">
        <v>669</v>
      </c>
      <c r="D383" s="202" t="s">
        <v>132</v>
      </c>
      <c r="E383" s="203" t="s">
        <v>670</v>
      </c>
      <c r="F383" s="204" t="s">
        <v>671</v>
      </c>
      <c r="G383" s="205" t="s">
        <v>135</v>
      </c>
      <c r="H383" s="206">
        <v>1</v>
      </c>
      <c r="I383" s="207"/>
      <c r="J383" s="208">
        <f>ROUND(I383*H383,2)</f>
        <v>0</v>
      </c>
      <c r="K383" s="204" t="s">
        <v>20</v>
      </c>
      <c r="L383" s="46"/>
      <c r="M383" s="209" t="s">
        <v>20</v>
      </c>
      <c r="N383" s="210" t="s">
        <v>46</v>
      </c>
      <c r="O383" s="86"/>
      <c r="P383" s="211">
        <f>O383*H383</f>
        <v>0</v>
      </c>
      <c r="Q383" s="211">
        <v>0</v>
      </c>
      <c r="R383" s="211">
        <f>Q383*H383</f>
        <v>0</v>
      </c>
      <c r="S383" s="211">
        <v>0</v>
      </c>
      <c r="T383" s="212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3" t="s">
        <v>136</v>
      </c>
      <c r="AT383" s="213" t="s">
        <v>132</v>
      </c>
      <c r="AU383" s="213" t="s">
        <v>137</v>
      </c>
      <c r="AY383" s="19" t="s">
        <v>129</v>
      </c>
      <c r="BE383" s="214">
        <f>IF(N383="základní",J383,0)</f>
        <v>0</v>
      </c>
      <c r="BF383" s="214">
        <f>IF(N383="snížená",J383,0)</f>
        <v>0</v>
      </c>
      <c r="BG383" s="214">
        <f>IF(N383="zákl. přenesená",J383,0)</f>
        <v>0</v>
      </c>
      <c r="BH383" s="214">
        <f>IF(N383="sníž. přenesená",J383,0)</f>
        <v>0</v>
      </c>
      <c r="BI383" s="214">
        <f>IF(N383="nulová",J383,0)</f>
        <v>0</v>
      </c>
      <c r="BJ383" s="19" t="s">
        <v>137</v>
      </c>
      <c r="BK383" s="214">
        <f>ROUND(I383*H383,2)</f>
        <v>0</v>
      </c>
      <c r="BL383" s="19" t="s">
        <v>136</v>
      </c>
      <c r="BM383" s="213" t="s">
        <v>672</v>
      </c>
    </row>
    <row r="384" s="2" customFormat="1" ht="44.25" customHeight="1">
      <c r="A384" s="40"/>
      <c r="B384" s="41"/>
      <c r="C384" s="202" t="s">
        <v>673</v>
      </c>
      <c r="D384" s="202" t="s">
        <v>132</v>
      </c>
      <c r="E384" s="203" t="s">
        <v>674</v>
      </c>
      <c r="F384" s="204" t="s">
        <v>675</v>
      </c>
      <c r="G384" s="205" t="s">
        <v>145</v>
      </c>
      <c r="H384" s="206">
        <v>21.719999999999999</v>
      </c>
      <c r="I384" s="207"/>
      <c r="J384" s="208">
        <f>ROUND(I384*H384,2)</f>
        <v>0</v>
      </c>
      <c r="K384" s="204" t="s">
        <v>146</v>
      </c>
      <c r="L384" s="46"/>
      <c r="M384" s="209" t="s">
        <v>20</v>
      </c>
      <c r="N384" s="210" t="s">
        <v>46</v>
      </c>
      <c r="O384" s="86"/>
      <c r="P384" s="211">
        <f>O384*H384</f>
        <v>0</v>
      </c>
      <c r="Q384" s="211">
        <v>0.0060000000000000001</v>
      </c>
      <c r="R384" s="211">
        <f>Q384*H384</f>
        <v>0.13031999999999999</v>
      </c>
      <c r="S384" s="211">
        <v>0</v>
      </c>
      <c r="T384" s="212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3" t="s">
        <v>136</v>
      </c>
      <c r="AT384" s="213" t="s">
        <v>132</v>
      </c>
      <c r="AU384" s="213" t="s">
        <v>137</v>
      </c>
      <c r="AY384" s="19" t="s">
        <v>129</v>
      </c>
      <c r="BE384" s="214">
        <f>IF(N384="základní",J384,0)</f>
        <v>0</v>
      </c>
      <c r="BF384" s="214">
        <f>IF(N384="snížená",J384,0)</f>
        <v>0</v>
      </c>
      <c r="BG384" s="214">
        <f>IF(N384="zákl. přenesená",J384,0)</f>
        <v>0</v>
      </c>
      <c r="BH384" s="214">
        <f>IF(N384="sníž. přenesená",J384,0)</f>
        <v>0</v>
      </c>
      <c r="BI384" s="214">
        <f>IF(N384="nulová",J384,0)</f>
        <v>0</v>
      </c>
      <c r="BJ384" s="19" t="s">
        <v>137</v>
      </c>
      <c r="BK384" s="214">
        <f>ROUND(I384*H384,2)</f>
        <v>0</v>
      </c>
      <c r="BL384" s="19" t="s">
        <v>136</v>
      </c>
      <c r="BM384" s="213" t="s">
        <v>676</v>
      </c>
    </row>
    <row r="385" s="2" customFormat="1">
      <c r="A385" s="40"/>
      <c r="B385" s="41"/>
      <c r="C385" s="42"/>
      <c r="D385" s="215" t="s">
        <v>148</v>
      </c>
      <c r="E385" s="42"/>
      <c r="F385" s="216" t="s">
        <v>677</v>
      </c>
      <c r="G385" s="42"/>
      <c r="H385" s="42"/>
      <c r="I385" s="217"/>
      <c r="J385" s="42"/>
      <c r="K385" s="42"/>
      <c r="L385" s="46"/>
      <c r="M385" s="218"/>
      <c r="N385" s="219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148</v>
      </c>
      <c r="AU385" s="19" t="s">
        <v>137</v>
      </c>
    </row>
    <row r="386" s="13" customFormat="1">
      <c r="A386" s="13"/>
      <c r="B386" s="220"/>
      <c r="C386" s="221"/>
      <c r="D386" s="222" t="s">
        <v>150</v>
      </c>
      <c r="E386" s="223" t="s">
        <v>20</v>
      </c>
      <c r="F386" s="224" t="s">
        <v>678</v>
      </c>
      <c r="G386" s="221"/>
      <c r="H386" s="225">
        <v>21.719999999999999</v>
      </c>
      <c r="I386" s="226"/>
      <c r="J386" s="221"/>
      <c r="K386" s="221"/>
      <c r="L386" s="227"/>
      <c r="M386" s="228"/>
      <c r="N386" s="229"/>
      <c r="O386" s="229"/>
      <c r="P386" s="229"/>
      <c r="Q386" s="229"/>
      <c r="R386" s="229"/>
      <c r="S386" s="229"/>
      <c r="T386" s="23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1" t="s">
        <v>150</v>
      </c>
      <c r="AU386" s="231" t="s">
        <v>137</v>
      </c>
      <c r="AV386" s="13" t="s">
        <v>137</v>
      </c>
      <c r="AW386" s="13" t="s">
        <v>36</v>
      </c>
      <c r="AX386" s="13" t="s">
        <v>22</v>
      </c>
      <c r="AY386" s="231" t="s">
        <v>129</v>
      </c>
    </row>
    <row r="387" s="2" customFormat="1" ht="24.15" customHeight="1">
      <c r="A387" s="40"/>
      <c r="B387" s="41"/>
      <c r="C387" s="254" t="s">
        <v>679</v>
      </c>
      <c r="D387" s="254" t="s">
        <v>398</v>
      </c>
      <c r="E387" s="255" t="s">
        <v>680</v>
      </c>
      <c r="F387" s="256" t="s">
        <v>681</v>
      </c>
      <c r="G387" s="257" t="s">
        <v>145</v>
      </c>
      <c r="H387" s="258">
        <v>22.154</v>
      </c>
      <c r="I387" s="259"/>
      <c r="J387" s="260">
        <f>ROUND(I387*H387,2)</f>
        <v>0</v>
      </c>
      <c r="K387" s="256" t="s">
        <v>146</v>
      </c>
      <c r="L387" s="261"/>
      <c r="M387" s="262" t="s">
        <v>20</v>
      </c>
      <c r="N387" s="263" t="s">
        <v>46</v>
      </c>
      <c r="O387" s="86"/>
      <c r="P387" s="211">
        <f>O387*H387</f>
        <v>0</v>
      </c>
      <c r="Q387" s="211">
        <v>0.0015</v>
      </c>
      <c r="R387" s="211">
        <f>Q387*H387</f>
        <v>0.033231000000000004</v>
      </c>
      <c r="S387" s="211">
        <v>0</v>
      </c>
      <c r="T387" s="212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3" t="s">
        <v>170</v>
      </c>
      <c r="AT387" s="213" t="s">
        <v>398</v>
      </c>
      <c r="AU387" s="213" t="s">
        <v>137</v>
      </c>
      <c r="AY387" s="19" t="s">
        <v>129</v>
      </c>
      <c r="BE387" s="214">
        <f>IF(N387="základní",J387,0)</f>
        <v>0</v>
      </c>
      <c r="BF387" s="214">
        <f>IF(N387="snížená",J387,0)</f>
        <v>0</v>
      </c>
      <c r="BG387" s="214">
        <f>IF(N387="zákl. přenesená",J387,0)</f>
        <v>0</v>
      </c>
      <c r="BH387" s="214">
        <f>IF(N387="sníž. přenesená",J387,0)</f>
        <v>0</v>
      </c>
      <c r="BI387" s="214">
        <f>IF(N387="nulová",J387,0)</f>
        <v>0</v>
      </c>
      <c r="BJ387" s="19" t="s">
        <v>137</v>
      </c>
      <c r="BK387" s="214">
        <f>ROUND(I387*H387,2)</f>
        <v>0</v>
      </c>
      <c r="BL387" s="19" t="s">
        <v>136</v>
      </c>
      <c r="BM387" s="213" t="s">
        <v>682</v>
      </c>
    </row>
    <row r="388" s="13" customFormat="1">
      <c r="A388" s="13"/>
      <c r="B388" s="220"/>
      <c r="C388" s="221"/>
      <c r="D388" s="222" t="s">
        <v>150</v>
      </c>
      <c r="E388" s="223" t="s">
        <v>20</v>
      </c>
      <c r="F388" s="224" t="s">
        <v>683</v>
      </c>
      <c r="G388" s="221"/>
      <c r="H388" s="225">
        <v>22.154</v>
      </c>
      <c r="I388" s="226"/>
      <c r="J388" s="221"/>
      <c r="K388" s="221"/>
      <c r="L388" s="227"/>
      <c r="M388" s="228"/>
      <c r="N388" s="229"/>
      <c r="O388" s="229"/>
      <c r="P388" s="229"/>
      <c r="Q388" s="229"/>
      <c r="R388" s="229"/>
      <c r="S388" s="229"/>
      <c r="T388" s="23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1" t="s">
        <v>150</v>
      </c>
      <c r="AU388" s="231" t="s">
        <v>137</v>
      </c>
      <c r="AV388" s="13" t="s">
        <v>137</v>
      </c>
      <c r="AW388" s="13" t="s">
        <v>36</v>
      </c>
      <c r="AX388" s="13" t="s">
        <v>22</v>
      </c>
      <c r="AY388" s="231" t="s">
        <v>129</v>
      </c>
    </row>
    <row r="389" s="2" customFormat="1" ht="21.75" customHeight="1">
      <c r="A389" s="40"/>
      <c r="B389" s="41"/>
      <c r="C389" s="202" t="s">
        <v>684</v>
      </c>
      <c r="D389" s="202" t="s">
        <v>132</v>
      </c>
      <c r="E389" s="203" t="s">
        <v>685</v>
      </c>
      <c r="F389" s="204" t="s">
        <v>686</v>
      </c>
      <c r="G389" s="205" t="s">
        <v>145</v>
      </c>
      <c r="H389" s="206">
        <v>21.719999999999999</v>
      </c>
      <c r="I389" s="207"/>
      <c r="J389" s="208">
        <f>ROUND(I389*H389,2)</f>
        <v>0</v>
      </c>
      <c r="K389" s="204" t="s">
        <v>20</v>
      </c>
      <c r="L389" s="46"/>
      <c r="M389" s="209" t="s">
        <v>20</v>
      </c>
      <c r="N389" s="210" t="s">
        <v>46</v>
      </c>
      <c r="O389" s="86"/>
      <c r="P389" s="211">
        <f>O389*H389</f>
        <v>0</v>
      </c>
      <c r="Q389" s="211">
        <v>0</v>
      </c>
      <c r="R389" s="211">
        <f>Q389*H389</f>
        <v>0</v>
      </c>
      <c r="S389" s="211">
        <v>0</v>
      </c>
      <c r="T389" s="212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3" t="s">
        <v>136</v>
      </c>
      <c r="AT389" s="213" t="s">
        <v>132</v>
      </c>
      <c r="AU389" s="213" t="s">
        <v>137</v>
      </c>
      <c r="AY389" s="19" t="s">
        <v>129</v>
      </c>
      <c r="BE389" s="214">
        <f>IF(N389="základní",J389,0)</f>
        <v>0</v>
      </c>
      <c r="BF389" s="214">
        <f>IF(N389="snížená",J389,0)</f>
        <v>0</v>
      </c>
      <c r="BG389" s="214">
        <f>IF(N389="zákl. přenesená",J389,0)</f>
        <v>0</v>
      </c>
      <c r="BH389" s="214">
        <f>IF(N389="sníž. přenesená",J389,0)</f>
        <v>0</v>
      </c>
      <c r="BI389" s="214">
        <f>IF(N389="nulová",J389,0)</f>
        <v>0</v>
      </c>
      <c r="BJ389" s="19" t="s">
        <v>137</v>
      </c>
      <c r="BK389" s="214">
        <f>ROUND(I389*H389,2)</f>
        <v>0</v>
      </c>
      <c r="BL389" s="19" t="s">
        <v>136</v>
      </c>
      <c r="BM389" s="213" t="s">
        <v>687</v>
      </c>
    </row>
    <row r="390" s="13" customFormat="1">
      <c r="A390" s="13"/>
      <c r="B390" s="220"/>
      <c r="C390" s="221"/>
      <c r="D390" s="222" t="s">
        <v>150</v>
      </c>
      <c r="E390" s="223" t="s">
        <v>20</v>
      </c>
      <c r="F390" s="224" t="s">
        <v>678</v>
      </c>
      <c r="G390" s="221"/>
      <c r="H390" s="225">
        <v>21.719999999999999</v>
      </c>
      <c r="I390" s="226"/>
      <c r="J390" s="221"/>
      <c r="K390" s="221"/>
      <c r="L390" s="227"/>
      <c r="M390" s="228"/>
      <c r="N390" s="229"/>
      <c r="O390" s="229"/>
      <c r="P390" s="229"/>
      <c r="Q390" s="229"/>
      <c r="R390" s="229"/>
      <c r="S390" s="229"/>
      <c r="T390" s="23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1" t="s">
        <v>150</v>
      </c>
      <c r="AU390" s="231" t="s">
        <v>137</v>
      </c>
      <c r="AV390" s="13" t="s">
        <v>137</v>
      </c>
      <c r="AW390" s="13" t="s">
        <v>36</v>
      </c>
      <c r="AX390" s="13" t="s">
        <v>22</v>
      </c>
      <c r="AY390" s="231" t="s">
        <v>129</v>
      </c>
    </row>
    <row r="391" s="2" customFormat="1" ht="44.25" customHeight="1">
      <c r="A391" s="40"/>
      <c r="B391" s="41"/>
      <c r="C391" s="202" t="s">
        <v>688</v>
      </c>
      <c r="D391" s="202" t="s">
        <v>132</v>
      </c>
      <c r="E391" s="203" t="s">
        <v>689</v>
      </c>
      <c r="F391" s="204" t="s">
        <v>690</v>
      </c>
      <c r="G391" s="205" t="s">
        <v>179</v>
      </c>
      <c r="H391" s="206">
        <v>9.5999999999999996</v>
      </c>
      <c r="I391" s="207"/>
      <c r="J391" s="208">
        <f>ROUND(I391*H391,2)</f>
        <v>0</v>
      </c>
      <c r="K391" s="204" t="s">
        <v>146</v>
      </c>
      <c r="L391" s="46"/>
      <c r="M391" s="209" t="s">
        <v>20</v>
      </c>
      <c r="N391" s="210" t="s">
        <v>46</v>
      </c>
      <c r="O391" s="86"/>
      <c r="P391" s="211">
        <f>O391*H391</f>
        <v>0</v>
      </c>
      <c r="Q391" s="211">
        <v>0</v>
      </c>
      <c r="R391" s="211">
        <f>Q391*H391</f>
        <v>0</v>
      </c>
      <c r="S391" s="211">
        <v>0</v>
      </c>
      <c r="T391" s="212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3" t="s">
        <v>136</v>
      </c>
      <c r="AT391" s="213" t="s">
        <v>132</v>
      </c>
      <c r="AU391" s="213" t="s">
        <v>137</v>
      </c>
      <c r="AY391" s="19" t="s">
        <v>129</v>
      </c>
      <c r="BE391" s="214">
        <f>IF(N391="základní",J391,0)</f>
        <v>0</v>
      </c>
      <c r="BF391" s="214">
        <f>IF(N391="snížená",J391,0)</f>
        <v>0</v>
      </c>
      <c r="BG391" s="214">
        <f>IF(N391="zákl. přenesená",J391,0)</f>
        <v>0</v>
      </c>
      <c r="BH391" s="214">
        <f>IF(N391="sníž. přenesená",J391,0)</f>
        <v>0</v>
      </c>
      <c r="BI391" s="214">
        <f>IF(N391="nulová",J391,0)</f>
        <v>0</v>
      </c>
      <c r="BJ391" s="19" t="s">
        <v>137</v>
      </c>
      <c r="BK391" s="214">
        <f>ROUND(I391*H391,2)</f>
        <v>0</v>
      </c>
      <c r="BL391" s="19" t="s">
        <v>136</v>
      </c>
      <c r="BM391" s="213" t="s">
        <v>691</v>
      </c>
    </row>
    <row r="392" s="2" customFormat="1">
      <c r="A392" s="40"/>
      <c r="B392" s="41"/>
      <c r="C392" s="42"/>
      <c r="D392" s="215" t="s">
        <v>148</v>
      </c>
      <c r="E392" s="42"/>
      <c r="F392" s="216" t="s">
        <v>692</v>
      </c>
      <c r="G392" s="42"/>
      <c r="H392" s="42"/>
      <c r="I392" s="217"/>
      <c r="J392" s="42"/>
      <c r="K392" s="42"/>
      <c r="L392" s="46"/>
      <c r="M392" s="218"/>
      <c r="N392" s="219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148</v>
      </c>
      <c r="AU392" s="19" t="s">
        <v>137</v>
      </c>
    </row>
    <row r="393" s="13" customFormat="1">
      <c r="A393" s="13"/>
      <c r="B393" s="220"/>
      <c r="C393" s="221"/>
      <c r="D393" s="222" t="s">
        <v>150</v>
      </c>
      <c r="E393" s="223" t="s">
        <v>20</v>
      </c>
      <c r="F393" s="224" t="s">
        <v>625</v>
      </c>
      <c r="G393" s="221"/>
      <c r="H393" s="225">
        <v>9.5999999999999996</v>
      </c>
      <c r="I393" s="226"/>
      <c r="J393" s="221"/>
      <c r="K393" s="221"/>
      <c r="L393" s="227"/>
      <c r="M393" s="228"/>
      <c r="N393" s="229"/>
      <c r="O393" s="229"/>
      <c r="P393" s="229"/>
      <c r="Q393" s="229"/>
      <c r="R393" s="229"/>
      <c r="S393" s="229"/>
      <c r="T393" s="23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1" t="s">
        <v>150</v>
      </c>
      <c r="AU393" s="231" t="s">
        <v>137</v>
      </c>
      <c r="AV393" s="13" t="s">
        <v>137</v>
      </c>
      <c r="AW393" s="13" t="s">
        <v>36</v>
      </c>
      <c r="AX393" s="13" t="s">
        <v>22</v>
      </c>
      <c r="AY393" s="231" t="s">
        <v>129</v>
      </c>
    </row>
    <row r="394" s="2" customFormat="1" ht="24.15" customHeight="1">
      <c r="A394" s="40"/>
      <c r="B394" s="41"/>
      <c r="C394" s="202" t="s">
        <v>693</v>
      </c>
      <c r="D394" s="202" t="s">
        <v>132</v>
      </c>
      <c r="E394" s="203" t="s">
        <v>694</v>
      </c>
      <c r="F394" s="204" t="s">
        <v>695</v>
      </c>
      <c r="G394" s="205" t="s">
        <v>135</v>
      </c>
      <c r="H394" s="206">
        <v>1</v>
      </c>
      <c r="I394" s="207"/>
      <c r="J394" s="208">
        <f>ROUND(I394*H394,2)</f>
        <v>0</v>
      </c>
      <c r="K394" s="204" t="s">
        <v>20</v>
      </c>
      <c r="L394" s="46"/>
      <c r="M394" s="209" t="s">
        <v>20</v>
      </c>
      <c r="N394" s="210" t="s">
        <v>46</v>
      </c>
      <c r="O394" s="86"/>
      <c r="P394" s="211">
        <f>O394*H394</f>
        <v>0</v>
      </c>
      <c r="Q394" s="211">
        <v>0</v>
      </c>
      <c r="R394" s="211">
        <f>Q394*H394</f>
        <v>0</v>
      </c>
      <c r="S394" s="211">
        <v>0</v>
      </c>
      <c r="T394" s="212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3" t="s">
        <v>136</v>
      </c>
      <c r="AT394" s="213" t="s">
        <v>132</v>
      </c>
      <c r="AU394" s="213" t="s">
        <v>137</v>
      </c>
      <c r="AY394" s="19" t="s">
        <v>129</v>
      </c>
      <c r="BE394" s="214">
        <f>IF(N394="základní",J394,0)</f>
        <v>0</v>
      </c>
      <c r="BF394" s="214">
        <f>IF(N394="snížená",J394,0)</f>
        <v>0</v>
      </c>
      <c r="BG394" s="214">
        <f>IF(N394="zákl. přenesená",J394,0)</f>
        <v>0</v>
      </c>
      <c r="BH394" s="214">
        <f>IF(N394="sníž. přenesená",J394,0)</f>
        <v>0</v>
      </c>
      <c r="BI394" s="214">
        <f>IF(N394="nulová",J394,0)</f>
        <v>0</v>
      </c>
      <c r="BJ394" s="19" t="s">
        <v>137</v>
      </c>
      <c r="BK394" s="214">
        <f>ROUND(I394*H394,2)</f>
        <v>0</v>
      </c>
      <c r="BL394" s="19" t="s">
        <v>136</v>
      </c>
      <c r="BM394" s="213" t="s">
        <v>696</v>
      </c>
    </row>
    <row r="395" s="2" customFormat="1" ht="55.5" customHeight="1">
      <c r="A395" s="40"/>
      <c r="B395" s="41"/>
      <c r="C395" s="202" t="s">
        <v>697</v>
      </c>
      <c r="D395" s="202" t="s">
        <v>132</v>
      </c>
      <c r="E395" s="203" t="s">
        <v>698</v>
      </c>
      <c r="F395" s="204" t="s">
        <v>699</v>
      </c>
      <c r="G395" s="205" t="s">
        <v>184</v>
      </c>
      <c r="H395" s="232"/>
      <c r="I395" s="207"/>
      <c r="J395" s="208">
        <f>ROUND(I395*H395,2)</f>
        <v>0</v>
      </c>
      <c r="K395" s="204" t="s">
        <v>146</v>
      </c>
      <c r="L395" s="46"/>
      <c r="M395" s="209" t="s">
        <v>20</v>
      </c>
      <c r="N395" s="210" t="s">
        <v>46</v>
      </c>
      <c r="O395" s="86"/>
      <c r="P395" s="211">
        <f>O395*H395</f>
        <v>0</v>
      </c>
      <c r="Q395" s="211">
        <v>0</v>
      </c>
      <c r="R395" s="211">
        <f>Q395*H395</f>
        <v>0</v>
      </c>
      <c r="S395" s="211">
        <v>0</v>
      </c>
      <c r="T395" s="212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3" t="s">
        <v>136</v>
      </c>
      <c r="AT395" s="213" t="s">
        <v>132</v>
      </c>
      <c r="AU395" s="213" t="s">
        <v>137</v>
      </c>
      <c r="AY395" s="19" t="s">
        <v>129</v>
      </c>
      <c r="BE395" s="214">
        <f>IF(N395="základní",J395,0)</f>
        <v>0</v>
      </c>
      <c r="BF395" s="214">
        <f>IF(N395="snížená",J395,0)</f>
        <v>0</v>
      </c>
      <c r="BG395" s="214">
        <f>IF(N395="zákl. přenesená",J395,0)</f>
        <v>0</v>
      </c>
      <c r="BH395" s="214">
        <f>IF(N395="sníž. přenesená",J395,0)</f>
        <v>0</v>
      </c>
      <c r="BI395" s="214">
        <f>IF(N395="nulová",J395,0)</f>
        <v>0</v>
      </c>
      <c r="BJ395" s="19" t="s">
        <v>137</v>
      </c>
      <c r="BK395" s="214">
        <f>ROUND(I395*H395,2)</f>
        <v>0</v>
      </c>
      <c r="BL395" s="19" t="s">
        <v>136</v>
      </c>
      <c r="BM395" s="213" t="s">
        <v>700</v>
      </c>
    </row>
    <row r="396" s="2" customFormat="1">
      <c r="A396" s="40"/>
      <c r="B396" s="41"/>
      <c r="C396" s="42"/>
      <c r="D396" s="215" t="s">
        <v>148</v>
      </c>
      <c r="E396" s="42"/>
      <c r="F396" s="216" t="s">
        <v>701</v>
      </c>
      <c r="G396" s="42"/>
      <c r="H396" s="42"/>
      <c r="I396" s="217"/>
      <c r="J396" s="42"/>
      <c r="K396" s="42"/>
      <c r="L396" s="46"/>
      <c r="M396" s="218"/>
      <c r="N396" s="219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148</v>
      </c>
      <c r="AU396" s="19" t="s">
        <v>137</v>
      </c>
    </row>
    <row r="397" s="12" customFormat="1" ht="22.8" customHeight="1">
      <c r="A397" s="12"/>
      <c r="B397" s="186"/>
      <c r="C397" s="187"/>
      <c r="D397" s="188" t="s">
        <v>73</v>
      </c>
      <c r="E397" s="200" t="s">
        <v>702</v>
      </c>
      <c r="F397" s="200" t="s">
        <v>703</v>
      </c>
      <c r="G397" s="187"/>
      <c r="H397" s="187"/>
      <c r="I397" s="190"/>
      <c r="J397" s="201">
        <f>BK397</f>
        <v>0</v>
      </c>
      <c r="K397" s="187"/>
      <c r="L397" s="192"/>
      <c r="M397" s="193"/>
      <c r="N397" s="194"/>
      <c r="O397" s="194"/>
      <c r="P397" s="195">
        <f>SUM(P398:P407)</f>
        <v>0</v>
      </c>
      <c r="Q397" s="194"/>
      <c r="R397" s="195">
        <f>SUM(R398:R407)</f>
        <v>0</v>
      </c>
      <c r="S397" s="194"/>
      <c r="T397" s="196">
        <f>SUM(T398:T407)</f>
        <v>9.5280000000000005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197" t="s">
        <v>22</v>
      </c>
      <c r="AT397" s="198" t="s">
        <v>73</v>
      </c>
      <c r="AU397" s="198" t="s">
        <v>22</v>
      </c>
      <c r="AY397" s="197" t="s">
        <v>129</v>
      </c>
      <c r="BK397" s="199">
        <f>SUM(BK398:BK407)</f>
        <v>0</v>
      </c>
    </row>
    <row r="398" s="2" customFormat="1" ht="24.15" customHeight="1">
      <c r="A398" s="40"/>
      <c r="B398" s="41"/>
      <c r="C398" s="202" t="s">
        <v>704</v>
      </c>
      <c r="D398" s="202" t="s">
        <v>132</v>
      </c>
      <c r="E398" s="203" t="s">
        <v>705</v>
      </c>
      <c r="F398" s="204" t="s">
        <v>706</v>
      </c>
      <c r="G398" s="205" t="s">
        <v>179</v>
      </c>
      <c r="H398" s="206">
        <v>52</v>
      </c>
      <c r="I398" s="207"/>
      <c r="J398" s="208">
        <f>ROUND(I398*H398,2)</f>
        <v>0</v>
      </c>
      <c r="K398" s="204" t="s">
        <v>146</v>
      </c>
      <c r="L398" s="46"/>
      <c r="M398" s="209" t="s">
        <v>20</v>
      </c>
      <c r="N398" s="210" t="s">
        <v>46</v>
      </c>
      <c r="O398" s="86"/>
      <c r="P398" s="211">
        <f>O398*H398</f>
        <v>0</v>
      </c>
      <c r="Q398" s="211">
        <v>0</v>
      </c>
      <c r="R398" s="211">
        <f>Q398*H398</f>
        <v>0</v>
      </c>
      <c r="S398" s="211">
        <v>0.039</v>
      </c>
      <c r="T398" s="212">
        <f>S398*H398</f>
        <v>2.028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3" t="s">
        <v>136</v>
      </c>
      <c r="AT398" s="213" t="s">
        <v>132</v>
      </c>
      <c r="AU398" s="213" t="s">
        <v>137</v>
      </c>
      <c r="AY398" s="19" t="s">
        <v>129</v>
      </c>
      <c r="BE398" s="214">
        <f>IF(N398="základní",J398,0)</f>
        <v>0</v>
      </c>
      <c r="BF398" s="214">
        <f>IF(N398="snížená",J398,0)</f>
        <v>0</v>
      </c>
      <c r="BG398" s="214">
        <f>IF(N398="zákl. přenesená",J398,0)</f>
        <v>0</v>
      </c>
      <c r="BH398" s="214">
        <f>IF(N398="sníž. přenesená",J398,0)</f>
        <v>0</v>
      </c>
      <c r="BI398" s="214">
        <f>IF(N398="nulová",J398,0)</f>
        <v>0</v>
      </c>
      <c r="BJ398" s="19" t="s">
        <v>137</v>
      </c>
      <c r="BK398" s="214">
        <f>ROUND(I398*H398,2)</f>
        <v>0</v>
      </c>
      <c r="BL398" s="19" t="s">
        <v>136</v>
      </c>
      <c r="BM398" s="213" t="s">
        <v>707</v>
      </c>
    </row>
    <row r="399" s="2" customFormat="1">
      <c r="A399" s="40"/>
      <c r="B399" s="41"/>
      <c r="C399" s="42"/>
      <c r="D399" s="215" t="s">
        <v>148</v>
      </c>
      <c r="E399" s="42"/>
      <c r="F399" s="216" t="s">
        <v>708</v>
      </c>
      <c r="G399" s="42"/>
      <c r="H399" s="42"/>
      <c r="I399" s="217"/>
      <c r="J399" s="42"/>
      <c r="K399" s="42"/>
      <c r="L399" s="46"/>
      <c r="M399" s="218"/>
      <c r="N399" s="219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148</v>
      </c>
      <c r="AU399" s="19" t="s">
        <v>137</v>
      </c>
    </row>
    <row r="400" s="2" customFormat="1" ht="24.15" customHeight="1">
      <c r="A400" s="40"/>
      <c r="B400" s="41"/>
      <c r="C400" s="202" t="s">
        <v>709</v>
      </c>
      <c r="D400" s="202" t="s">
        <v>132</v>
      </c>
      <c r="E400" s="203" t="s">
        <v>710</v>
      </c>
      <c r="F400" s="204" t="s">
        <v>711</v>
      </c>
      <c r="G400" s="205" t="s">
        <v>179</v>
      </c>
      <c r="H400" s="206">
        <v>5</v>
      </c>
      <c r="I400" s="207"/>
      <c r="J400" s="208">
        <f>ROUND(I400*H400,2)</f>
        <v>0</v>
      </c>
      <c r="K400" s="204" t="s">
        <v>20</v>
      </c>
      <c r="L400" s="46"/>
      <c r="M400" s="209" t="s">
        <v>20</v>
      </c>
      <c r="N400" s="210" t="s">
        <v>46</v>
      </c>
      <c r="O400" s="86"/>
      <c r="P400" s="211">
        <f>O400*H400</f>
        <v>0</v>
      </c>
      <c r="Q400" s="211">
        <v>0</v>
      </c>
      <c r="R400" s="211">
        <f>Q400*H400</f>
        <v>0</v>
      </c>
      <c r="S400" s="211">
        <v>1.5</v>
      </c>
      <c r="T400" s="212">
        <f>S400*H400</f>
        <v>7.5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3" t="s">
        <v>136</v>
      </c>
      <c r="AT400" s="213" t="s">
        <v>132</v>
      </c>
      <c r="AU400" s="213" t="s">
        <v>137</v>
      </c>
      <c r="AY400" s="19" t="s">
        <v>129</v>
      </c>
      <c r="BE400" s="214">
        <f>IF(N400="základní",J400,0)</f>
        <v>0</v>
      </c>
      <c r="BF400" s="214">
        <f>IF(N400="snížená",J400,0)</f>
        <v>0</v>
      </c>
      <c r="BG400" s="214">
        <f>IF(N400="zákl. přenesená",J400,0)</f>
        <v>0</v>
      </c>
      <c r="BH400" s="214">
        <f>IF(N400="sníž. přenesená",J400,0)</f>
        <v>0</v>
      </c>
      <c r="BI400" s="214">
        <f>IF(N400="nulová",J400,0)</f>
        <v>0</v>
      </c>
      <c r="BJ400" s="19" t="s">
        <v>137</v>
      </c>
      <c r="BK400" s="214">
        <f>ROUND(I400*H400,2)</f>
        <v>0</v>
      </c>
      <c r="BL400" s="19" t="s">
        <v>136</v>
      </c>
      <c r="BM400" s="213" t="s">
        <v>712</v>
      </c>
    </row>
    <row r="401" s="2" customFormat="1" ht="44.25" customHeight="1">
      <c r="A401" s="40"/>
      <c r="B401" s="41"/>
      <c r="C401" s="202" t="s">
        <v>713</v>
      </c>
      <c r="D401" s="202" t="s">
        <v>132</v>
      </c>
      <c r="E401" s="203" t="s">
        <v>152</v>
      </c>
      <c r="F401" s="204" t="s">
        <v>153</v>
      </c>
      <c r="G401" s="205" t="s">
        <v>154</v>
      </c>
      <c r="H401" s="206">
        <v>9.5280000000000005</v>
      </c>
      <c r="I401" s="207"/>
      <c r="J401" s="208">
        <f>ROUND(I401*H401,2)</f>
        <v>0</v>
      </c>
      <c r="K401" s="204" t="s">
        <v>146</v>
      </c>
      <c r="L401" s="46"/>
      <c r="M401" s="209" t="s">
        <v>20</v>
      </c>
      <c r="N401" s="210" t="s">
        <v>46</v>
      </c>
      <c r="O401" s="86"/>
      <c r="P401" s="211">
        <f>O401*H401</f>
        <v>0</v>
      </c>
      <c r="Q401" s="211">
        <v>0</v>
      </c>
      <c r="R401" s="211">
        <f>Q401*H401</f>
        <v>0</v>
      </c>
      <c r="S401" s="211">
        <v>0</v>
      </c>
      <c r="T401" s="212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3" t="s">
        <v>136</v>
      </c>
      <c r="AT401" s="213" t="s">
        <v>132</v>
      </c>
      <c r="AU401" s="213" t="s">
        <v>137</v>
      </c>
      <c r="AY401" s="19" t="s">
        <v>129</v>
      </c>
      <c r="BE401" s="214">
        <f>IF(N401="základní",J401,0)</f>
        <v>0</v>
      </c>
      <c r="BF401" s="214">
        <f>IF(N401="snížená",J401,0)</f>
        <v>0</v>
      </c>
      <c r="BG401" s="214">
        <f>IF(N401="zákl. přenesená",J401,0)</f>
        <v>0</v>
      </c>
      <c r="BH401" s="214">
        <f>IF(N401="sníž. přenesená",J401,0)</f>
        <v>0</v>
      </c>
      <c r="BI401" s="214">
        <f>IF(N401="nulová",J401,0)</f>
        <v>0</v>
      </c>
      <c r="BJ401" s="19" t="s">
        <v>137</v>
      </c>
      <c r="BK401" s="214">
        <f>ROUND(I401*H401,2)</f>
        <v>0</v>
      </c>
      <c r="BL401" s="19" t="s">
        <v>136</v>
      </c>
      <c r="BM401" s="213" t="s">
        <v>714</v>
      </c>
    </row>
    <row r="402" s="2" customFormat="1">
      <c r="A402" s="40"/>
      <c r="B402" s="41"/>
      <c r="C402" s="42"/>
      <c r="D402" s="215" t="s">
        <v>148</v>
      </c>
      <c r="E402" s="42"/>
      <c r="F402" s="216" t="s">
        <v>156</v>
      </c>
      <c r="G402" s="42"/>
      <c r="H402" s="42"/>
      <c r="I402" s="217"/>
      <c r="J402" s="42"/>
      <c r="K402" s="42"/>
      <c r="L402" s="46"/>
      <c r="M402" s="218"/>
      <c r="N402" s="219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148</v>
      </c>
      <c r="AU402" s="19" t="s">
        <v>137</v>
      </c>
    </row>
    <row r="403" s="2" customFormat="1" ht="24.15" customHeight="1">
      <c r="A403" s="40"/>
      <c r="B403" s="41"/>
      <c r="C403" s="202" t="s">
        <v>715</v>
      </c>
      <c r="D403" s="202" t="s">
        <v>132</v>
      </c>
      <c r="E403" s="203" t="s">
        <v>158</v>
      </c>
      <c r="F403" s="204" t="s">
        <v>159</v>
      </c>
      <c r="G403" s="205" t="s">
        <v>154</v>
      </c>
      <c r="H403" s="206">
        <v>9.5280000000000005</v>
      </c>
      <c r="I403" s="207"/>
      <c r="J403" s="208">
        <f>ROUND(I403*H403,2)</f>
        <v>0</v>
      </c>
      <c r="K403" s="204" t="s">
        <v>20</v>
      </c>
      <c r="L403" s="46"/>
      <c r="M403" s="209" t="s">
        <v>20</v>
      </c>
      <c r="N403" s="210" t="s">
        <v>46</v>
      </c>
      <c r="O403" s="86"/>
      <c r="P403" s="211">
        <f>O403*H403</f>
        <v>0</v>
      </c>
      <c r="Q403" s="211">
        <v>0</v>
      </c>
      <c r="R403" s="211">
        <f>Q403*H403</f>
        <v>0</v>
      </c>
      <c r="S403" s="211">
        <v>0</v>
      </c>
      <c r="T403" s="212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3" t="s">
        <v>136</v>
      </c>
      <c r="AT403" s="213" t="s">
        <v>132</v>
      </c>
      <c r="AU403" s="213" t="s">
        <v>137</v>
      </c>
      <c r="AY403" s="19" t="s">
        <v>129</v>
      </c>
      <c r="BE403" s="214">
        <f>IF(N403="základní",J403,0)</f>
        <v>0</v>
      </c>
      <c r="BF403" s="214">
        <f>IF(N403="snížená",J403,0)</f>
        <v>0</v>
      </c>
      <c r="BG403" s="214">
        <f>IF(N403="zákl. přenesená",J403,0)</f>
        <v>0</v>
      </c>
      <c r="BH403" s="214">
        <f>IF(N403="sníž. přenesená",J403,0)</f>
        <v>0</v>
      </c>
      <c r="BI403" s="214">
        <f>IF(N403="nulová",J403,0)</f>
        <v>0</v>
      </c>
      <c r="BJ403" s="19" t="s">
        <v>137</v>
      </c>
      <c r="BK403" s="214">
        <f>ROUND(I403*H403,2)</f>
        <v>0</v>
      </c>
      <c r="BL403" s="19" t="s">
        <v>136</v>
      </c>
      <c r="BM403" s="213" t="s">
        <v>716</v>
      </c>
    </row>
    <row r="404" s="2" customFormat="1" ht="49.05" customHeight="1">
      <c r="A404" s="40"/>
      <c r="B404" s="41"/>
      <c r="C404" s="202" t="s">
        <v>717</v>
      </c>
      <c r="D404" s="202" t="s">
        <v>132</v>
      </c>
      <c r="E404" s="203" t="s">
        <v>162</v>
      </c>
      <c r="F404" s="204" t="s">
        <v>163</v>
      </c>
      <c r="G404" s="205" t="s">
        <v>154</v>
      </c>
      <c r="H404" s="206">
        <v>9.5280000000000005</v>
      </c>
      <c r="I404" s="207"/>
      <c r="J404" s="208">
        <f>ROUND(I404*H404,2)</f>
        <v>0</v>
      </c>
      <c r="K404" s="204" t="s">
        <v>146</v>
      </c>
      <c r="L404" s="46"/>
      <c r="M404" s="209" t="s">
        <v>20</v>
      </c>
      <c r="N404" s="210" t="s">
        <v>46</v>
      </c>
      <c r="O404" s="86"/>
      <c r="P404" s="211">
        <f>O404*H404</f>
        <v>0</v>
      </c>
      <c r="Q404" s="211">
        <v>0</v>
      </c>
      <c r="R404" s="211">
        <f>Q404*H404</f>
        <v>0</v>
      </c>
      <c r="S404" s="211">
        <v>0</v>
      </c>
      <c r="T404" s="212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3" t="s">
        <v>136</v>
      </c>
      <c r="AT404" s="213" t="s">
        <v>132</v>
      </c>
      <c r="AU404" s="213" t="s">
        <v>137</v>
      </c>
      <c r="AY404" s="19" t="s">
        <v>129</v>
      </c>
      <c r="BE404" s="214">
        <f>IF(N404="základní",J404,0)</f>
        <v>0</v>
      </c>
      <c r="BF404" s="214">
        <f>IF(N404="snížená",J404,0)</f>
        <v>0</v>
      </c>
      <c r="BG404" s="214">
        <f>IF(N404="zákl. přenesená",J404,0)</f>
        <v>0</v>
      </c>
      <c r="BH404" s="214">
        <f>IF(N404="sníž. přenesená",J404,0)</f>
        <v>0</v>
      </c>
      <c r="BI404" s="214">
        <f>IF(N404="nulová",J404,0)</f>
        <v>0</v>
      </c>
      <c r="BJ404" s="19" t="s">
        <v>137</v>
      </c>
      <c r="BK404" s="214">
        <f>ROUND(I404*H404,2)</f>
        <v>0</v>
      </c>
      <c r="BL404" s="19" t="s">
        <v>136</v>
      </c>
      <c r="BM404" s="213" t="s">
        <v>718</v>
      </c>
    </row>
    <row r="405" s="2" customFormat="1">
      <c r="A405" s="40"/>
      <c r="B405" s="41"/>
      <c r="C405" s="42"/>
      <c r="D405" s="215" t="s">
        <v>148</v>
      </c>
      <c r="E405" s="42"/>
      <c r="F405" s="216" t="s">
        <v>165</v>
      </c>
      <c r="G405" s="42"/>
      <c r="H405" s="42"/>
      <c r="I405" s="217"/>
      <c r="J405" s="42"/>
      <c r="K405" s="42"/>
      <c r="L405" s="46"/>
      <c r="M405" s="218"/>
      <c r="N405" s="219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148</v>
      </c>
      <c r="AU405" s="19" t="s">
        <v>137</v>
      </c>
    </row>
    <row r="406" s="2" customFormat="1" ht="21.75" customHeight="1">
      <c r="A406" s="40"/>
      <c r="B406" s="41"/>
      <c r="C406" s="202" t="s">
        <v>719</v>
      </c>
      <c r="D406" s="202" t="s">
        <v>132</v>
      </c>
      <c r="E406" s="203" t="s">
        <v>720</v>
      </c>
      <c r="F406" s="204" t="s">
        <v>721</v>
      </c>
      <c r="G406" s="205" t="s">
        <v>154</v>
      </c>
      <c r="H406" s="206">
        <v>0</v>
      </c>
      <c r="I406" s="207"/>
      <c r="J406" s="208">
        <f>ROUND(I406*H406,2)</f>
        <v>0</v>
      </c>
      <c r="K406" s="204" t="s">
        <v>146</v>
      </c>
      <c r="L406" s="46"/>
      <c r="M406" s="209" t="s">
        <v>20</v>
      </c>
      <c r="N406" s="210" t="s">
        <v>46</v>
      </c>
      <c r="O406" s="86"/>
      <c r="P406" s="211">
        <f>O406*H406</f>
        <v>0</v>
      </c>
      <c r="Q406" s="211">
        <v>0</v>
      </c>
      <c r="R406" s="211">
        <f>Q406*H406</f>
        <v>0</v>
      </c>
      <c r="S406" s="211">
        <v>0</v>
      </c>
      <c r="T406" s="212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3" t="s">
        <v>136</v>
      </c>
      <c r="AT406" s="213" t="s">
        <v>132</v>
      </c>
      <c r="AU406" s="213" t="s">
        <v>137</v>
      </c>
      <c r="AY406" s="19" t="s">
        <v>129</v>
      </c>
      <c r="BE406" s="214">
        <f>IF(N406="základní",J406,0)</f>
        <v>0</v>
      </c>
      <c r="BF406" s="214">
        <f>IF(N406="snížená",J406,0)</f>
        <v>0</v>
      </c>
      <c r="BG406" s="214">
        <f>IF(N406="zákl. přenesená",J406,0)</f>
        <v>0</v>
      </c>
      <c r="BH406" s="214">
        <f>IF(N406="sníž. přenesená",J406,0)</f>
        <v>0</v>
      </c>
      <c r="BI406" s="214">
        <f>IF(N406="nulová",J406,0)</f>
        <v>0</v>
      </c>
      <c r="BJ406" s="19" t="s">
        <v>137</v>
      </c>
      <c r="BK406" s="214">
        <f>ROUND(I406*H406,2)</f>
        <v>0</v>
      </c>
      <c r="BL406" s="19" t="s">
        <v>136</v>
      </c>
      <c r="BM406" s="213" t="s">
        <v>722</v>
      </c>
    </row>
    <row r="407" s="2" customFormat="1">
      <c r="A407" s="40"/>
      <c r="B407" s="41"/>
      <c r="C407" s="42"/>
      <c r="D407" s="215" t="s">
        <v>148</v>
      </c>
      <c r="E407" s="42"/>
      <c r="F407" s="216" t="s">
        <v>723</v>
      </c>
      <c r="G407" s="42"/>
      <c r="H407" s="42"/>
      <c r="I407" s="217"/>
      <c r="J407" s="42"/>
      <c r="K407" s="42"/>
      <c r="L407" s="46"/>
      <c r="M407" s="218"/>
      <c r="N407" s="219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148</v>
      </c>
      <c r="AU407" s="19" t="s">
        <v>137</v>
      </c>
    </row>
    <row r="408" s="12" customFormat="1" ht="22.8" customHeight="1">
      <c r="A408" s="12"/>
      <c r="B408" s="186"/>
      <c r="C408" s="187"/>
      <c r="D408" s="188" t="s">
        <v>73</v>
      </c>
      <c r="E408" s="200" t="s">
        <v>724</v>
      </c>
      <c r="F408" s="200" t="s">
        <v>725</v>
      </c>
      <c r="G408" s="187"/>
      <c r="H408" s="187"/>
      <c r="I408" s="190"/>
      <c r="J408" s="201">
        <f>BK408</f>
        <v>0</v>
      </c>
      <c r="K408" s="187"/>
      <c r="L408" s="192"/>
      <c r="M408" s="193"/>
      <c r="N408" s="194"/>
      <c r="O408" s="194"/>
      <c r="P408" s="195">
        <f>SUM(P409:P419)</f>
        <v>0</v>
      </c>
      <c r="Q408" s="194"/>
      <c r="R408" s="195">
        <f>SUM(R409:R419)</f>
        <v>0</v>
      </c>
      <c r="S408" s="194"/>
      <c r="T408" s="196">
        <f>SUM(T409:T419)</f>
        <v>0.073360000000000009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197" t="s">
        <v>22</v>
      </c>
      <c r="AT408" s="198" t="s">
        <v>73</v>
      </c>
      <c r="AU408" s="198" t="s">
        <v>22</v>
      </c>
      <c r="AY408" s="197" t="s">
        <v>129</v>
      </c>
      <c r="BK408" s="199">
        <f>SUM(BK409:BK419)</f>
        <v>0</v>
      </c>
    </row>
    <row r="409" s="2" customFormat="1" ht="33" customHeight="1">
      <c r="A409" s="40"/>
      <c r="B409" s="41"/>
      <c r="C409" s="202" t="s">
        <v>726</v>
      </c>
      <c r="D409" s="202" t="s">
        <v>132</v>
      </c>
      <c r="E409" s="203" t="s">
        <v>727</v>
      </c>
      <c r="F409" s="204" t="s">
        <v>728</v>
      </c>
      <c r="G409" s="205" t="s">
        <v>207</v>
      </c>
      <c r="H409" s="206">
        <v>7</v>
      </c>
      <c r="I409" s="207"/>
      <c r="J409" s="208">
        <f>ROUND(I409*H409,2)</f>
        <v>0</v>
      </c>
      <c r="K409" s="204" t="s">
        <v>146</v>
      </c>
      <c r="L409" s="46"/>
      <c r="M409" s="209" t="s">
        <v>20</v>
      </c>
      <c r="N409" s="210" t="s">
        <v>46</v>
      </c>
      <c r="O409" s="86"/>
      <c r="P409" s="211">
        <f>O409*H409</f>
        <v>0</v>
      </c>
      <c r="Q409" s="211">
        <v>0</v>
      </c>
      <c r="R409" s="211">
        <f>Q409*H409</f>
        <v>0</v>
      </c>
      <c r="S409" s="211">
        <v>0.0080000000000000002</v>
      </c>
      <c r="T409" s="212">
        <f>S409*H409</f>
        <v>0.056000000000000001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3" t="s">
        <v>136</v>
      </c>
      <c r="AT409" s="213" t="s">
        <v>132</v>
      </c>
      <c r="AU409" s="213" t="s">
        <v>137</v>
      </c>
      <c r="AY409" s="19" t="s">
        <v>129</v>
      </c>
      <c r="BE409" s="214">
        <f>IF(N409="základní",J409,0)</f>
        <v>0</v>
      </c>
      <c r="BF409" s="214">
        <f>IF(N409="snížená",J409,0)</f>
        <v>0</v>
      </c>
      <c r="BG409" s="214">
        <f>IF(N409="zákl. přenesená",J409,0)</f>
        <v>0</v>
      </c>
      <c r="BH409" s="214">
        <f>IF(N409="sníž. přenesená",J409,0)</f>
        <v>0</v>
      </c>
      <c r="BI409" s="214">
        <f>IF(N409="nulová",J409,0)</f>
        <v>0</v>
      </c>
      <c r="BJ409" s="19" t="s">
        <v>137</v>
      </c>
      <c r="BK409" s="214">
        <f>ROUND(I409*H409,2)</f>
        <v>0</v>
      </c>
      <c r="BL409" s="19" t="s">
        <v>136</v>
      </c>
      <c r="BM409" s="213" t="s">
        <v>729</v>
      </c>
    </row>
    <row r="410" s="2" customFormat="1">
      <c r="A410" s="40"/>
      <c r="B410" s="41"/>
      <c r="C410" s="42"/>
      <c r="D410" s="215" t="s">
        <v>148</v>
      </c>
      <c r="E410" s="42"/>
      <c r="F410" s="216" t="s">
        <v>730</v>
      </c>
      <c r="G410" s="42"/>
      <c r="H410" s="42"/>
      <c r="I410" s="217"/>
      <c r="J410" s="42"/>
      <c r="K410" s="42"/>
      <c r="L410" s="46"/>
      <c r="M410" s="218"/>
      <c r="N410" s="219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148</v>
      </c>
      <c r="AU410" s="19" t="s">
        <v>137</v>
      </c>
    </row>
    <row r="411" s="2" customFormat="1" ht="24.15" customHeight="1">
      <c r="A411" s="40"/>
      <c r="B411" s="41"/>
      <c r="C411" s="202" t="s">
        <v>731</v>
      </c>
      <c r="D411" s="202" t="s">
        <v>132</v>
      </c>
      <c r="E411" s="203" t="s">
        <v>732</v>
      </c>
      <c r="F411" s="204" t="s">
        <v>733</v>
      </c>
      <c r="G411" s="205" t="s">
        <v>356</v>
      </c>
      <c r="H411" s="206">
        <v>7</v>
      </c>
      <c r="I411" s="207"/>
      <c r="J411" s="208">
        <f>ROUND(I411*H411,2)</f>
        <v>0</v>
      </c>
      <c r="K411" s="204" t="s">
        <v>146</v>
      </c>
      <c r="L411" s="46"/>
      <c r="M411" s="209" t="s">
        <v>20</v>
      </c>
      <c r="N411" s="210" t="s">
        <v>46</v>
      </c>
      <c r="O411" s="86"/>
      <c r="P411" s="211">
        <f>O411*H411</f>
        <v>0</v>
      </c>
      <c r="Q411" s="211">
        <v>0</v>
      </c>
      <c r="R411" s="211">
        <f>Q411*H411</f>
        <v>0</v>
      </c>
      <c r="S411" s="211">
        <v>0.00248</v>
      </c>
      <c r="T411" s="212">
        <f>S411*H411</f>
        <v>0.01736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3" t="s">
        <v>136</v>
      </c>
      <c r="AT411" s="213" t="s">
        <v>132</v>
      </c>
      <c r="AU411" s="213" t="s">
        <v>137</v>
      </c>
      <c r="AY411" s="19" t="s">
        <v>129</v>
      </c>
      <c r="BE411" s="214">
        <f>IF(N411="základní",J411,0)</f>
        <v>0</v>
      </c>
      <c r="BF411" s="214">
        <f>IF(N411="snížená",J411,0)</f>
        <v>0</v>
      </c>
      <c r="BG411" s="214">
        <f>IF(N411="zákl. přenesená",J411,0)</f>
        <v>0</v>
      </c>
      <c r="BH411" s="214">
        <f>IF(N411="sníž. přenesená",J411,0)</f>
        <v>0</v>
      </c>
      <c r="BI411" s="214">
        <f>IF(N411="nulová",J411,0)</f>
        <v>0</v>
      </c>
      <c r="BJ411" s="19" t="s">
        <v>137</v>
      </c>
      <c r="BK411" s="214">
        <f>ROUND(I411*H411,2)</f>
        <v>0</v>
      </c>
      <c r="BL411" s="19" t="s">
        <v>136</v>
      </c>
      <c r="BM411" s="213" t="s">
        <v>734</v>
      </c>
    </row>
    <row r="412" s="2" customFormat="1">
      <c r="A412" s="40"/>
      <c r="B412" s="41"/>
      <c r="C412" s="42"/>
      <c r="D412" s="215" t="s">
        <v>148</v>
      </c>
      <c r="E412" s="42"/>
      <c r="F412" s="216" t="s">
        <v>735</v>
      </c>
      <c r="G412" s="42"/>
      <c r="H412" s="42"/>
      <c r="I412" s="217"/>
      <c r="J412" s="42"/>
      <c r="K412" s="42"/>
      <c r="L412" s="46"/>
      <c r="M412" s="218"/>
      <c r="N412" s="219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148</v>
      </c>
      <c r="AU412" s="19" t="s">
        <v>137</v>
      </c>
    </row>
    <row r="413" s="2" customFormat="1" ht="44.25" customHeight="1">
      <c r="A413" s="40"/>
      <c r="B413" s="41"/>
      <c r="C413" s="202" t="s">
        <v>736</v>
      </c>
      <c r="D413" s="202" t="s">
        <v>132</v>
      </c>
      <c r="E413" s="203" t="s">
        <v>152</v>
      </c>
      <c r="F413" s="204" t="s">
        <v>153</v>
      </c>
      <c r="G413" s="205" t="s">
        <v>154</v>
      </c>
      <c r="H413" s="206">
        <v>0.072999999999999995</v>
      </c>
      <c r="I413" s="207"/>
      <c r="J413" s="208">
        <f>ROUND(I413*H413,2)</f>
        <v>0</v>
      </c>
      <c r="K413" s="204" t="s">
        <v>146</v>
      </c>
      <c r="L413" s="46"/>
      <c r="M413" s="209" t="s">
        <v>20</v>
      </c>
      <c r="N413" s="210" t="s">
        <v>46</v>
      </c>
      <c r="O413" s="86"/>
      <c r="P413" s="211">
        <f>O413*H413</f>
        <v>0</v>
      </c>
      <c r="Q413" s="211">
        <v>0</v>
      </c>
      <c r="R413" s="211">
        <f>Q413*H413</f>
        <v>0</v>
      </c>
      <c r="S413" s="211">
        <v>0</v>
      </c>
      <c r="T413" s="212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3" t="s">
        <v>136</v>
      </c>
      <c r="AT413" s="213" t="s">
        <v>132</v>
      </c>
      <c r="AU413" s="213" t="s">
        <v>137</v>
      </c>
      <c r="AY413" s="19" t="s">
        <v>129</v>
      </c>
      <c r="BE413" s="214">
        <f>IF(N413="základní",J413,0)</f>
        <v>0</v>
      </c>
      <c r="BF413" s="214">
        <f>IF(N413="snížená",J413,0)</f>
        <v>0</v>
      </c>
      <c r="BG413" s="214">
        <f>IF(N413="zákl. přenesená",J413,0)</f>
        <v>0</v>
      </c>
      <c r="BH413" s="214">
        <f>IF(N413="sníž. přenesená",J413,0)</f>
        <v>0</v>
      </c>
      <c r="BI413" s="214">
        <f>IF(N413="nulová",J413,0)</f>
        <v>0</v>
      </c>
      <c r="BJ413" s="19" t="s">
        <v>137</v>
      </c>
      <c r="BK413" s="214">
        <f>ROUND(I413*H413,2)</f>
        <v>0</v>
      </c>
      <c r="BL413" s="19" t="s">
        <v>136</v>
      </c>
      <c r="BM413" s="213" t="s">
        <v>737</v>
      </c>
    </row>
    <row r="414" s="2" customFormat="1">
      <c r="A414" s="40"/>
      <c r="B414" s="41"/>
      <c r="C414" s="42"/>
      <c r="D414" s="215" t="s">
        <v>148</v>
      </c>
      <c r="E414" s="42"/>
      <c r="F414" s="216" t="s">
        <v>156</v>
      </c>
      <c r="G414" s="42"/>
      <c r="H414" s="42"/>
      <c r="I414" s="217"/>
      <c r="J414" s="42"/>
      <c r="K414" s="42"/>
      <c r="L414" s="46"/>
      <c r="M414" s="218"/>
      <c r="N414" s="219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148</v>
      </c>
      <c r="AU414" s="19" t="s">
        <v>137</v>
      </c>
    </row>
    <row r="415" s="2" customFormat="1" ht="24.15" customHeight="1">
      <c r="A415" s="40"/>
      <c r="B415" s="41"/>
      <c r="C415" s="202" t="s">
        <v>738</v>
      </c>
      <c r="D415" s="202" t="s">
        <v>132</v>
      </c>
      <c r="E415" s="203" t="s">
        <v>158</v>
      </c>
      <c r="F415" s="204" t="s">
        <v>159</v>
      </c>
      <c r="G415" s="205" t="s">
        <v>154</v>
      </c>
      <c r="H415" s="206">
        <v>0.072999999999999995</v>
      </c>
      <c r="I415" s="207"/>
      <c r="J415" s="208">
        <f>ROUND(I415*H415,2)</f>
        <v>0</v>
      </c>
      <c r="K415" s="204" t="s">
        <v>20</v>
      </c>
      <c r="L415" s="46"/>
      <c r="M415" s="209" t="s">
        <v>20</v>
      </c>
      <c r="N415" s="210" t="s">
        <v>46</v>
      </c>
      <c r="O415" s="86"/>
      <c r="P415" s="211">
        <f>O415*H415</f>
        <v>0</v>
      </c>
      <c r="Q415" s="211">
        <v>0</v>
      </c>
      <c r="R415" s="211">
        <f>Q415*H415</f>
        <v>0</v>
      </c>
      <c r="S415" s="211">
        <v>0</v>
      </c>
      <c r="T415" s="212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3" t="s">
        <v>136</v>
      </c>
      <c r="AT415" s="213" t="s">
        <v>132</v>
      </c>
      <c r="AU415" s="213" t="s">
        <v>137</v>
      </c>
      <c r="AY415" s="19" t="s">
        <v>129</v>
      </c>
      <c r="BE415" s="214">
        <f>IF(N415="základní",J415,0)</f>
        <v>0</v>
      </c>
      <c r="BF415" s="214">
        <f>IF(N415="snížená",J415,0)</f>
        <v>0</v>
      </c>
      <c r="BG415" s="214">
        <f>IF(N415="zákl. přenesená",J415,0)</f>
        <v>0</v>
      </c>
      <c r="BH415" s="214">
        <f>IF(N415="sníž. přenesená",J415,0)</f>
        <v>0</v>
      </c>
      <c r="BI415" s="214">
        <f>IF(N415="nulová",J415,0)</f>
        <v>0</v>
      </c>
      <c r="BJ415" s="19" t="s">
        <v>137</v>
      </c>
      <c r="BK415" s="214">
        <f>ROUND(I415*H415,2)</f>
        <v>0</v>
      </c>
      <c r="BL415" s="19" t="s">
        <v>136</v>
      </c>
      <c r="BM415" s="213" t="s">
        <v>739</v>
      </c>
    </row>
    <row r="416" s="2" customFormat="1" ht="49.05" customHeight="1">
      <c r="A416" s="40"/>
      <c r="B416" s="41"/>
      <c r="C416" s="202" t="s">
        <v>740</v>
      </c>
      <c r="D416" s="202" t="s">
        <v>132</v>
      </c>
      <c r="E416" s="203" t="s">
        <v>162</v>
      </c>
      <c r="F416" s="204" t="s">
        <v>163</v>
      </c>
      <c r="G416" s="205" t="s">
        <v>154</v>
      </c>
      <c r="H416" s="206">
        <v>0.072999999999999995</v>
      </c>
      <c r="I416" s="207"/>
      <c r="J416" s="208">
        <f>ROUND(I416*H416,2)</f>
        <v>0</v>
      </c>
      <c r="K416" s="204" t="s">
        <v>146</v>
      </c>
      <c r="L416" s="46"/>
      <c r="M416" s="209" t="s">
        <v>20</v>
      </c>
      <c r="N416" s="210" t="s">
        <v>46</v>
      </c>
      <c r="O416" s="86"/>
      <c r="P416" s="211">
        <f>O416*H416</f>
        <v>0</v>
      </c>
      <c r="Q416" s="211">
        <v>0</v>
      </c>
      <c r="R416" s="211">
        <f>Q416*H416</f>
        <v>0</v>
      </c>
      <c r="S416" s="211">
        <v>0</v>
      </c>
      <c r="T416" s="212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3" t="s">
        <v>136</v>
      </c>
      <c r="AT416" s="213" t="s">
        <v>132</v>
      </c>
      <c r="AU416" s="213" t="s">
        <v>137</v>
      </c>
      <c r="AY416" s="19" t="s">
        <v>129</v>
      </c>
      <c r="BE416" s="214">
        <f>IF(N416="základní",J416,0)</f>
        <v>0</v>
      </c>
      <c r="BF416" s="214">
        <f>IF(N416="snížená",J416,0)</f>
        <v>0</v>
      </c>
      <c r="BG416" s="214">
        <f>IF(N416="zákl. přenesená",J416,0)</f>
        <v>0</v>
      </c>
      <c r="BH416" s="214">
        <f>IF(N416="sníž. přenesená",J416,0)</f>
        <v>0</v>
      </c>
      <c r="BI416" s="214">
        <f>IF(N416="nulová",J416,0)</f>
        <v>0</v>
      </c>
      <c r="BJ416" s="19" t="s">
        <v>137</v>
      </c>
      <c r="BK416" s="214">
        <f>ROUND(I416*H416,2)</f>
        <v>0</v>
      </c>
      <c r="BL416" s="19" t="s">
        <v>136</v>
      </c>
      <c r="BM416" s="213" t="s">
        <v>741</v>
      </c>
    </row>
    <row r="417" s="2" customFormat="1">
      <c r="A417" s="40"/>
      <c r="B417" s="41"/>
      <c r="C417" s="42"/>
      <c r="D417" s="215" t="s">
        <v>148</v>
      </c>
      <c r="E417" s="42"/>
      <c r="F417" s="216" t="s">
        <v>165</v>
      </c>
      <c r="G417" s="42"/>
      <c r="H417" s="42"/>
      <c r="I417" s="217"/>
      <c r="J417" s="42"/>
      <c r="K417" s="42"/>
      <c r="L417" s="46"/>
      <c r="M417" s="218"/>
      <c r="N417" s="219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148</v>
      </c>
      <c r="AU417" s="19" t="s">
        <v>137</v>
      </c>
    </row>
    <row r="418" s="2" customFormat="1" ht="55.5" customHeight="1">
      <c r="A418" s="40"/>
      <c r="B418" s="41"/>
      <c r="C418" s="202" t="s">
        <v>742</v>
      </c>
      <c r="D418" s="202" t="s">
        <v>132</v>
      </c>
      <c r="E418" s="203" t="s">
        <v>743</v>
      </c>
      <c r="F418" s="204" t="s">
        <v>744</v>
      </c>
      <c r="G418" s="205" t="s">
        <v>154</v>
      </c>
      <c r="H418" s="206">
        <v>0</v>
      </c>
      <c r="I418" s="207"/>
      <c r="J418" s="208">
        <f>ROUND(I418*H418,2)</f>
        <v>0</v>
      </c>
      <c r="K418" s="204" t="s">
        <v>146</v>
      </c>
      <c r="L418" s="46"/>
      <c r="M418" s="209" t="s">
        <v>20</v>
      </c>
      <c r="N418" s="210" t="s">
        <v>46</v>
      </c>
      <c r="O418" s="86"/>
      <c r="P418" s="211">
        <f>O418*H418</f>
        <v>0</v>
      </c>
      <c r="Q418" s="211">
        <v>0</v>
      </c>
      <c r="R418" s="211">
        <f>Q418*H418</f>
        <v>0</v>
      </c>
      <c r="S418" s="211">
        <v>0</v>
      </c>
      <c r="T418" s="212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3" t="s">
        <v>136</v>
      </c>
      <c r="AT418" s="213" t="s">
        <v>132</v>
      </c>
      <c r="AU418" s="213" t="s">
        <v>137</v>
      </c>
      <c r="AY418" s="19" t="s">
        <v>129</v>
      </c>
      <c r="BE418" s="214">
        <f>IF(N418="základní",J418,0)</f>
        <v>0</v>
      </c>
      <c r="BF418" s="214">
        <f>IF(N418="snížená",J418,0)</f>
        <v>0</v>
      </c>
      <c r="BG418" s="214">
        <f>IF(N418="zákl. přenesená",J418,0)</f>
        <v>0</v>
      </c>
      <c r="BH418" s="214">
        <f>IF(N418="sníž. přenesená",J418,0)</f>
        <v>0</v>
      </c>
      <c r="BI418" s="214">
        <f>IF(N418="nulová",J418,0)</f>
        <v>0</v>
      </c>
      <c r="BJ418" s="19" t="s">
        <v>137</v>
      </c>
      <c r="BK418" s="214">
        <f>ROUND(I418*H418,2)</f>
        <v>0</v>
      </c>
      <c r="BL418" s="19" t="s">
        <v>136</v>
      </c>
      <c r="BM418" s="213" t="s">
        <v>745</v>
      </c>
    </row>
    <row r="419" s="2" customFormat="1">
      <c r="A419" s="40"/>
      <c r="B419" s="41"/>
      <c r="C419" s="42"/>
      <c r="D419" s="215" t="s">
        <v>148</v>
      </c>
      <c r="E419" s="42"/>
      <c r="F419" s="216" t="s">
        <v>746</v>
      </c>
      <c r="G419" s="42"/>
      <c r="H419" s="42"/>
      <c r="I419" s="217"/>
      <c r="J419" s="42"/>
      <c r="K419" s="42"/>
      <c r="L419" s="46"/>
      <c r="M419" s="218"/>
      <c r="N419" s="219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148</v>
      </c>
      <c r="AU419" s="19" t="s">
        <v>137</v>
      </c>
    </row>
    <row r="420" s="12" customFormat="1" ht="22.8" customHeight="1">
      <c r="A420" s="12"/>
      <c r="B420" s="186"/>
      <c r="C420" s="187"/>
      <c r="D420" s="188" t="s">
        <v>73</v>
      </c>
      <c r="E420" s="200" t="s">
        <v>747</v>
      </c>
      <c r="F420" s="200" t="s">
        <v>748</v>
      </c>
      <c r="G420" s="187"/>
      <c r="H420" s="187"/>
      <c r="I420" s="190"/>
      <c r="J420" s="201">
        <f>BK420</f>
        <v>0</v>
      </c>
      <c r="K420" s="187"/>
      <c r="L420" s="192"/>
      <c r="M420" s="193"/>
      <c r="N420" s="194"/>
      <c r="O420" s="194"/>
      <c r="P420" s="195">
        <f>SUM(P421:P440)</f>
        <v>0</v>
      </c>
      <c r="Q420" s="194"/>
      <c r="R420" s="195">
        <f>SUM(R421:R440)</f>
        <v>20.354649999999999</v>
      </c>
      <c r="S420" s="194"/>
      <c r="T420" s="196">
        <f>SUM(T421:T440)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197" t="s">
        <v>22</v>
      </c>
      <c r="AT420" s="198" t="s">
        <v>73</v>
      </c>
      <c r="AU420" s="198" t="s">
        <v>22</v>
      </c>
      <c r="AY420" s="197" t="s">
        <v>129</v>
      </c>
      <c r="BK420" s="199">
        <f>SUM(BK421:BK440)</f>
        <v>0</v>
      </c>
    </row>
    <row r="421" s="2" customFormat="1" ht="49.05" customHeight="1">
      <c r="A421" s="40"/>
      <c r="B421" s="41"/>
      <c r="C421" s="202" t="s">
        <v>749</v>
      </c>
      <c r="D421" s="202" t="s">
        <v>132</v>
      </c>
      <c r="E421" s="203" t="s">
        <v>750</v>
      </c>
      <c r="F421" s="204" t="s">
        <v>751</v>
      </c>
      <c r="G421" s="205" t="s">
        <v>135</v>
      </c>
      <c r="H421" s="206">
        <v>1</v>
      </c>
      <c r="I421" s="207"/>
      <c r="J421" s="208">
        <f>ROUND(I421*H421,2)</f>
        <v>0</v>
      </c>
      <c r="K421" s="204" t="s">
        <v>20</v>
      </c>
      <c r="L421" s="46"/>
      <c r="M421" s="209" t="s">
        <v>20</v>
      </c>
      <c r="N421" s="210" t="s">
        <v>46</v>
      </c>
      <c r="O421" s="86"/>
      <c r="P421" s="211">
        <f>O421*H421</f>
        <v>0</v>
      </c>
      <c r="Q421" s="211">
        <v>0</v>
      </c>
      <c r="R421" s="211">
        <f>Q421*H421</f>
        <v>0</v>
      </c>
      <c r="S421" s="211">
        <v>0</v>
      </c>
      <c r="T421" s="212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3" t="s">
        <v>136</v>
      </c>
      <c r="AT421" s="213" t="s">
        <v>132</v>
      </c>
      <c r="AU421" s="213" t="s">
        <v>137</v>
      </c>
      <c r="AY421" s="19" t="s">
        <v>129</v>
      </c>
      <c r="BE421" s="214">
        <f>IF(N421="základní",J421,0)</f>
        <v>0</v>
      </c>
      <c r="BF421" s="214">
        <f>IF(N421="snížená",J421,0)</f>
        <v>0</v>
      </c>
      <c r="BG421" s="214">
        <f>IF(N421="zákl. přenesená",J421,0)</f>
        <v>0</v>
      </c>
      <c r="BH421" s="214">
        <f>IF(N421="sníž. přenesená",J421,0)</f>
        <v>0</v>
      </c>
      <c r="BI421" s="214">
        <f>IF(N421="nulová",J421,0)</f>
        <v>0</v>
      </c>
      <c r="BJ421" s="19" t="s">
        <v>137</v>
      </c>
      <c r="BK421" s="214">
        <f>ROUND(I421*H421,2)</f>
        <v>0</v>
      </c>
      <c r="BL421" s="19" t="s">
        <v>136</v>
      </c>
      <c r="BM421" s="213" t="s">
        <v>752</v>
      </c>
    </row>
    <row r="422" s="2" customFormat="1" ht="37.8" customHeight="1">
      <c r="A422" s="40"/>
      <c r="B422" s="41"/>
      <c r="C422" s="202" t="s">
        <v>753</v>
      </c>
      <c r="D422" s="202" t="s">
        <v>132</v>
      </c>
      <c r="E422" s="203" t="s">
        <v>754</v>
      </c>
      <c r="F422" s="204" t="s">
        <v>755</v>
      </c>
      <c r="G422" s="205" t="s">
        <v>135</v>
      </c>
      <c r="H422" s="206">
        <v>1</v>
      </c>
      <c r="I422" s="207"/>
      <c r="J422" s="208">
        <f>ROUND(I422*H422,2)</f>
        <v>0</v>
      </c>
      <c r="K422" s="204" t="s">
        <v>20</v>
      </c>
      <c r="L422" s="46"/>
      <c r="M422" s="209" t="s">
        <v>20</v>
      </c>
      <c r="N422" s="210" t="s">
        <v>46</v>
      </c>
      <c r="O422" s="86"/>
      <c r="P422" s="211">
        <f>O422*H422</f>
        <v>0</v>
      </c>
      <c r="Q422" s="211">
        <v>0</v>
      </c>
      <c r="R422" s="211">
        <f>Q422*H422</f>
        <v>0</v>
      </c>
      <c r="S422" s="211">
        <v>0</v>
      </c>
      <c r="T422" s="212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3" t="s">
        <v>136</v>
      </c>
      <c r="AT422" s="213" t="s">
        <v>132</v>
      </c>
      <c r="AU422" s="213" t="s">
        <v>137</v>
      </c>
      <c r="AY422" s="19" t="s">
        <v>129</v>
      </c>
      <c r="BE422" s="214">
        <f>IF(N422="základní",J422,0)</f>
        <v>0</v>
      </c>
      <c r="BF422" s="214">
        <f>IF(N422="snížená",J422,0)</f>
        <v>0</v>
      </c>
      <c r="BG422" s="214">
        <f>IF(N422="zákl. přenesená",J422,0)</f>
        <v>0</v>
      </c>
      <c r="BH422" s="214">
        <f>IF(N422="sníž. přenesená",J422,0)</f>
        <v>0</v>
      </c>
      <c r="BI422" s="214">
        <f>IF(N422="nulová",J422,0)</f>
        <v>0</v>
      </c>
      <c r="BJ422" s="19" t="s">
        <v>137</v>
      </c>
      <c r="BK422" s="214">
        <f>ROUND(I422*H422,2)</f>
        <v>0</v>
      </c>
      <c r="BL422" s="19" t="s">
        <v>136</v>
      </c>
      <c r="BM422" s="213" t="s">
        <v>756</v>
      </c>
    </row>
    <row r="423" s="2" customFormat="1" ht="44.25" customHeight="1">
      <c r="A423" s="40"/>
      <c r="B423" s="41"/>
      <c r="C423" s="202" t="s">
        <v>757</v>
      </c>
      <c r="D423" s="202" t="s">
        <v>132</v>
      </c>
      <c r="E423" s="203" t="s">
        <v>758</v>
      </c>
      <c r="F423" s="204" t="s">
        <v>759</v>
      </c>
      <c r="G423" s="205" t="s">
        <v>145</v>
      </c>
      <c r="H423" s="206">
        <v>15</v>
      </c>
      <c r="I423" s="207"/>
      <c r="J423" s="208">
        <f>ROUND(I423*H423,2)</f>
        <v>0</v>
      </c>
      <c r="K423" s="204" t="s">
        <v>146</v>
      </c>
      <c r="L423" s="46"/>
      <c r="M423" s="209" t="s">
        <v>20</v>
      </c>
      <c r="N423" s="210" t="s">
        <v>46</v>
      </c>
      <c r="O423" s="86"/>
      <c r="P423" s="211">
        <f>O423*H423</f>
        <v>0</v>
      </c>
      <c r="Q423" s="211">
        <v>1.2381500000000001</v>
      </c>
      <c r="R423" s="211">
        <f>Q423*H423</f>
        <v>18.57225</v>
      </c>
      <c r="S423" s="211">
        <v>0</v>
      </c>
      <c r="T423" s="212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3" t="s">
        <v>136</v>
      </c>
      <c r="AT423" s="213" t="s">
        <v>132</v>
      </c>
      <c r="AU423" s="213" t="s">
        <v>137</v>
      </c>
      <c r="AY423" s="19" t="s">
        <v>129</v>
      </c>
      <c r="BE423" s="214">
        <f>IF(N423="základní",J423,0)</f>
        <v>0</v>
      </c>
      <c r="BF423" s="214">
        <f>IF(N423="snížená",J423,0)</f>
        <v>0</v>
      </c>
      <c r="BG423" s="214">
        <f>IF(N423="zákl. přenesená",J423,0)</f>
        <v>0</v>
      </c>
      <c r="BH423" s="214">
        <f>IF(N423="sníž. přenesená",J423,0)</f>
        <v>0</v>
      </c>
      <c r="BI423" s="214">
        <f>IF(N423="nulová",J423,0)</f>
        <v>0</v>
      </c>
      <c r="BJ423" s="19" t="s">
        <v>137</v>
      </c>
      <c r="BK423" s="214">
        <f>ROUND(I423*H423,2)</f>
        <v>0</v>
      </c>
      <c r="BL423" s="19" t="s">
        <v>136</v>
      </c>
      <c r="BM423" s="213" t="s">
        <v>760</v>
      </c>
    </row>
    <row r="424" s="2" customFormat="1">
      <c r="A424" s="40"/>
      <c r="B424" s="41"/>
      <c r="C424" s="42"/>
      <c r="D424" s="215" t="s">
        <v>148</v>
      </c>
      <c r="E424" s="42"/>
      <c r="F424" s="216" t="s">
        <v>761</v>
      </c>
      <c r="G424" s="42"/>
      <c r="H424" s="42"/>
      <c r="I424" s="217"/>
      <c r="J424" s="42"/>
      <c r="K424" s="42"/>
      <c r="L424" s="46"/>
      <c r="M424" s="218"/>
      <c r="N424" s="219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148</v>
      </c>
      <c r="AU424" s="19" t="s">
        <v>137</v>
      </c>
    </row>
    <row r="425" s="13" customFormat="1">
      <c r="A425" s="13"/>
      <c r="B425" s="220"/>
      <c r="C425" s="221"/>
      <c r="D425" s="222" t="s">
        <v>150</v>
      </c>
      <c r="E425" s="223" t="s">
        <v>20</v>
      </c>
      <c r="F425" s="224" t="s">
        <v>762</v>
      </c>
      <c r="G425" s="221"/>
      <c r="H425" s="225">
        <v>15</v>
      </c>
      <c r="I425" s="226"/>
      <c r="J425" s="221"/>
      <c r="K425" s="221"/>
      <c r="L425" s="227"/>
      <c r="M425" s="228"/>
      <c r="N425" s="229"/>
      <c r="O425" s="229"/>
      <c r="P425" s="229"/>
      <c r="Q425" s="229"/>
      <c r="R425" s="229"/>
      <c r="S425" s="229"/>
      <c r="T425" s="23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1" t="s">
        <v>150</v>
      </c>
      <c r="AU425" s="231" t="s">
        <v>137</v>
      </c>
      <c r="AV425" s="13" t="s">
        <v>137</v>
      </c>
      <c r="AW425" s="13" t="s">
        <v>36</v>
      </c>
      <c r="AX425" s="13" t="s">
        <v>22</v>
      </c>
      <c r="AY425" s="231" t="s">
        <v>129</v>
      </c>
    </row>
    <row r="426" s="2" customFormat="1" ht="16.5" customHeight="1">
      <c r="A426" s="40"/>
      <c r="B426" s="41"/>
      <c r="C426" s="202" t="s">
        <v>763</v>
      </c>
      <c r="D426" s="202" t="s">
        <v>132</v>
      </c>
      <c r="E426" s="203" t="s">
        <v>764</v>
      </c>
      <c r="F426" s="204" t="s">
        <v>765</v>
      </c>
      <c r="G426" s="205" t="s">
        <v>135</v>
      </c>
      <c r="H426" s="206">
        <v>1</v>
      </c>
      <c r="I426" s="207"/>
      <c r="J426" s="208">
        <f>ROUND(I426*H426,2)</f>
        <v>0</v>
      </c>
      <c r="K426" s="204" t="s">
        <v>20</v>
      </c>
      <c r="L426" s="46"/>
      <c r="M426" s="209" t="s">
        <v>20</v>
      </c>
      <c r="N426" s="210" t="s">
        <v>46</v>
      </c>
      <c r="O426" s="86"/>
      <c r="P426" s="211">
        <f>O426*H426</f>
        <v>0</v>
      </c>
      <c r="Q426" s="211">
        <v>0</v>
      </c>
      <c r="R426" s="211">
        <f>Q426*H426</f>
        <v>0</v>
      </c>
      <c r="S426" s="211">
        <v>0</v>
      </c>
      <c r="T426" s="212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3" t="s">
        <v>136</v>
      </c>
      <c r="AT426" s="213" t="s">
        <v>132</v>
      </c>
      <c r="AU426" s="213" t="s">
        <v>137</v>
      </c>
      <c r="AY426" s="19" t="s">
        <v>129</v>
      </c>
      <c r="BE426" s="214">
        <f>IF(N426="základní",J426,0)</f>
        <v>0</v>
      </c>
      <c r="BF426" s="214">
        <f>IF(N426="snížená",J426,0)</f>
        <v>0</v>
      </c>
      <c r="BG426" s="214">
        <f>IF(N426="zákl. přenesená",J426,0)</f>
        <v>0</v>
      </c>
      <c r="BH426" s="214">
        <f>IF(N426="sníž. přenesená",J426,0)</f>
        <v>0</v>
      </c>
      <c r="BI426" s="214">
        <f>IF(N426="nulová",J426,0)</f>
        <v>0</v>
      </c>
      <c r="BJ426" s="19" t="s">
        <v>137</v>
      </c>
      <c r="BK426" s="214">
        <f>ROUND(I426*H426,2)</f>
        <v>0</v>
      </c>
      <c r="BL426" s="19" t="s">
        <v>136</v>
      </c>
      <c r="BM426" s="213" t="s">
        <v>766</v>
      </c>
    </row>
    <row r="427" s="2" customFormat="1" ht="49.05" customHeight="1">
      <c r="A427" s="40"/>
      <c r="B427" s="41"/>
      <c r="C427" s="202" t="s">
        <v>767</v>
      </c>
      <c r="D427" s="202" t="s">
        <v>132</v>
      </c>
      <c r="E427" s="203" t="s">
        <v>768</v>
      </c>
      <c r="F427" s="204" t="s">
        <v>769</v>
      </c>
      <c r="G427" s="205" t="s">
        <v>145</v>
      </c>
      <c r="H427" s="206">
        <v>8</v>
      </c>
      <c r="I427" s="207"/>
      <c r="J427" s="208">
        <f>ROUND(I427*H427,2)</f>
        <v>0</v>
      </c>
      <c r="K427" s="204" t="s">
        <v>146</v>
      </c>
      <c r="L427" s="46"/>
      <c r="M427" s="209" t="s">
        <v>20</v>
      </c>
      <c r="N427" s="210" t="s">
        <v>46</v>
      </c>
      <c r="O427" s="86"/>
      <c r="P427" s="211">
        <f>O427*H427</f>
        <v>0</v>
      </c>
      <c r="Q427" s="211">
        <v>0.22241</v>
      </c>
      <c r="R427" s="211">
        <f>Q427*H427</f>
        <v>1.77928</v>
      </c>
      <c r="S427" s="211">
        <v>0</v>
      </c>
      <c r="T427" s="212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3" t="s">
        <v>136</v>
      </c>
      <c r="AT427" s="213" t="s">
        <v>132</v>
      </c>
      <c r="AU427" s="213" t="s">
        <v>137</v>
      </c>
      <c r="AY427" s="19" t="s">
        <v>129</v>
      </c>
      <c r="BE427" s="214">
        <f>IF(N427="základní",J427,0)</f>
        <v>0</v>
      </c>
      <c r="BF427" s="214">
        <f>IF(N427="snížená",J427,0)</f>
        <v>0</v>
      </c>
      <c r="BG427" s="214">
        <f>IF(N427="zákl. přenesená",J427,0)</f>
        <v>0</v>
      </c>
      <c r="BH427" s="214">
        <f>IF(N427="sníž. přenesená",J427,0)</f>
        <v>0</v>
      </c>
      <c r="BI427" s="214">
        <f>IF(N427="nulová",J427,0)</f>
        <v>0</v>
      </c>
      <c r="BJ427" s="19" t="s">
        <v>137</v>
      </c>
      <c r="BK427" s="214">
        <f>ROUND(I427*H427,2)</f>
        <v>0</v>
      </c>
      <c r="BL427" s="19" t="s">
        <v>136</v>
      </c>
      <c r="BM427" s="213" t="s">
        <v>770</v>
      </c>
    </row>
    <row r="428" s="2" customFormat="1">
      <c r="A428" s="40"/>
      <c r="B428" s="41"/>
      <c r="C428" s="42"/>
      <c r="D428" s="215" t="s">
        <v>148</v>
      </c>
      <c r="E428" s="42"/>
      <c r="F428" s="216" t="s">
        <v>771</v>
      </c>
      <c r="G428" s="42"/>
      <c r="H428" s="42"/>
      <c r="I428" s="217"/>
      <c r="J428" s="42"/>
      <c r="K428" s="42"/>
      <c r="L428" s="46"/>
      <c r="M428" s="218"/>
      <c r="N428" s="219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148</v>
      </c>
      <c r="AU428" s="19" t="s">
        <v>137</v>
      </c>
    </row>
    <row r="429" s="13" customFormat="1">
      <c r="A429" s="13"/>
      <c r="B429" s="220"/>
      <c r="C429" s="221"/>
      <c r="D429" s="222" t="s">
        <v>150</v>
      </c>
      <c r="E429" s="223" t="s">
        <v>20</v>
      </c>
      <c r="F429" s="224" t="s">
        <v>772</v>
      </c>
      <c r="G429" s="221"/>
      <c r="H429" s="225">
        <v>8</v>
      </c>
      <c r="I429" s="226"/>
      <c r="J429" s="221"/>
      <c r="K429" s="221"/>
      <c r="L429" s="227"/>
      <c r="M429" s="228"/>
      <c r="N429" s="229"/>
      <c r="O429" s="229"/>
      <c r="P429" s="229"/>
      <c r="Q429" s="229"/>
      <c r="R429" s="229"/>
      <c r="S429" s="229"/>
      <c r="T429" s="23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1" t="s">
        <v>150</v>
      </c>
      <c r="AU429" s="231" t="s">
        <v>137</v>
      </c>
      <c r="AV429" s="13" t="s">
        <v>137</v>
      </c>
      <c r="AW429" s="13" t="s">
        <v>36</v>
      </c>
      <c r="AX429" s="13" t="s">
        <v>22</v>
      </c>
      <c r="AY429" s="231" t="s">
        <v>129</v>
      </c>
    </row>
    <row r="430" s="2" customFormat="1" ht="16.5" customHeight="1">
      <c r="A430" s="40"/>
      <c r="B430" s="41"/>
      <c r="C430" s="202" t="s">
        <v>773</v>
      </c>
      <c r="D430" s="202" t="s">
        <v>132</v>
      </c>
      <c r="E430" s="203" t="s">
        <v>774</v>
      </c>
      <c r="F430" s="204" t="s">
        <v>775</v>
      </c>
      <c r="G430" s="205" t="s">
        <v>135</v>
      </c>
      <c r="H430" s="206">
        <v>1</v>
      </c>
      <c r="I430" s="207"/>
      <c r="J430" s="208">
        <f>ROUND(I430*H430,2)</f>
        <v>0</v>
      </c>
      <c r="K430" s="204" t="s">
        <v>20</v>
      </c>
      <c r="L430" s="46"/>
      <c r="M430" s="209" t="s">
        <v>20</v>
      </c>
      <c r="N430" s="210" t="s">
        <v>46</v>
      </c>
      <c r="O430" s="86"/>
      <c r="P430" s="211">
        <f>O430*H430</f>
        <v>0</v>
      </c>
      <c r="Q430" s="211">
        <v>0</v>
      </c>
      <c r="R430" s="211">
        <f>Q430*H430</f>
        <v>0</v>
      </c>
      <c r="S430" s="211">
        <v>0</v>
      </c>
      <c r="T430" s="212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3" t="s">
        <v>136</v>
      </c>
      <c r="AT430" s="213" t="s">
        <v>132</v>
      </c>
      <c r="AU430" s="213" t="s">
        <v>137</v>
      </c>
      <c r="AY430" s="19" t="s">
        <v>129</v>
      </c>
      <c r="BE430" s="214">
        <f>IF(N430="základní",J430,0)</f>
        <v>0</v>
      </c>
      <c r="BF430" s="214">
        <f>IF(N430="snížená",J430,0)</f>
        <v>0</v>
      </c>
      <c r="BG430" s="214">
        <f>IF(N430="zákl. přenesená",J430,0)</f>
        <v>0</v>
      </c>
      <c r="BH430" s="214">
        <f>IF(N430="sníž. přenesená",J430,0)</f>
        <v>0</v>
      </c>
      <c r="BI430" s="214">
        <f>IF(N430="nulová",J430,0)</f>
        <v>0</v>
      </c>
      <c r="BJ430" s="19" t="s">
        <v>137</v>
      </c>
      <c r="BK430" s="214">
        <f>ROUND(I430*H430,2)</f>
        <v>0</v>
      </c>
      <c r="BL430" s="19" t="s">
        <v>136</v>
      </c>
      <c r="BM430" s="213" t="s">
        <v>776</v>
      </c>
    </row>
    <row r="431" s="2" customFormat="1" ht="24.15" customHeight="1">
      <c r="A431" s="40"/>
      <c r="B431" s="41"/>
      <c r="C431" s="202" t="s">
        <v>777</v>
      </c>
      <c r="D431" s="202" t="s">
        <v>132</v>
      </c>
      <c r="E431" s="203" t="s">
        <v>778</v>
      </c>
      <c r="F431" s="204" t="s">
        <v>779</v>
      </c>
      <c r="G431" s="205" t="s">
        <v>356</v>
      </c>
      <c r="H431" s="206">
        <v>10</v>
      </c>
      <c r="I431" s="207"/>
      <c r="J431" s="208">
        <f>ROUND(I431*H431,2)</f>
        <v>0</v>
      </c>
      <c r="K431" s="204" t="s">
        <v>20</v>
      </c>
      <c r="L431" s="46"/>
      <c r="M431" s="209" t="s">
        <v>20</v>
      </c>
      <c r="N431" s="210" t="s">
        <v>46</v>
      </c>
      <c r="O431" s="86"/>
      <c r="P431" s="211">
        <f>O431*H431</f>
        <v>0</v>
      </c>
      <c r="Q431" s="211">
        <v>0</v>
      </c>
      <c r="R431" s="211">
        <f>Q431*H431</f>
        <v>0</v>
      </c>
      <c r="S431" s="211">
        <v>0</v>
      </c>
      <c r="T431" s="212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3" t="s">
        <v>136</v>
      </c>
      <c r="AT431" s="213" t="s">
        <v>132</v>
      </c>
      <c r="AU431" s="213" t="s">
        <v>137</v>
      </c>
      <c r="AY431" s="19" t="s">
        <v>129</v>
      </c>
      <c r="BE431" s="214">
        <f>IF(N431="základní",J431,0)</f>
        <v>0</v>
      </c>
      <c r="BF431" s="214">
        <f>IF(N431="snížená",J431,0)</f>
        <v>0</v>
      </c>
      <c r="BG431" s="214">
        <f>IF(N431="zákl. přenesená",J431,0)</f>
        <v>0</v>
      </c>
      <c r="BH431" s="214">
        <f>IF(N431="sníž. přenesená",J431,0)</f>
        <v>0</v>
      </c>
      <c r="BI431" s="214">
        <f>IF(N431="nulová",J431,0)</f>
        <v>0</v>
      </c>
      <c r="BJ431" s="19" t="s">
        <v>137</v>
      </c>
      <c r="BK431" s="214">
        <f>ROUND(I431*H431,2)</f>
        <v>0</v>
      </c>
      <c r="BL431" s="19" t="s">
        <v>136</v>
      </c>
      <c r="BM431" s="213" t="s">
        <v>780</v>
      </c>
    </row>
    <row r="432" s="2" customFormat="1" ht="33" customHeight="1">
      <c r="A432" s="40"/>
      <c r="B432" s="41"/>
      <c r="C432" s="202" t="s">
        <v>781</v>
      </c>
      <c r="D432" s="202" t="s">
        <v>132</v>
      </c>
      <c r="E432" s="203" t="s">
        <v>782</v>
      </c>
      <c r="F432" s="204" t="s">
        <v>783</v>
      </c>
      <c r="G432" s="205" t="s">
        <v>356</v>
      </c>
      <c r="H432" s="206">
        <v>10</v>
      </c>
      <c r="I432" s="207"/>
      <c r="J432" s="208">
        <f>ROUND(I432*H432,2)</f>
        <v>0</v>
      </c>
      <c r="K432" s="204" t="s">
        <v>20</v>
      </c>
      <c r="L432" s="46"/>
      <c r="M432" s="209" t="s">
        <v>20</v>
      </c>
      <c r="N432" s="210" t="s">
        <v>46</v>
      </c>
      <c r="O432" s="86"/>
      <c r="P432" s="211">
        <f>O432*H432</f>
        <v>0</v>
      </c>
      <c r="Q432" s="211">
        <v>0</v>
      </c>
      <c r="R432" s="211">
        <f>Q432*H432</f>
        <v>0</v>
      </c>
      <c r="S432" s="211">
        <v>0</v>
      </c>
      <c r="T432" s="212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3" t="s">
        <v>136</v>
      </c>
      <c r="AT432" s="213" t="s">
        <v>132</v>
      </c>
      <c r="AU432" s="213" t="s">
        <v>137</v>
      </c>
      <c r="AY432" s="19" t="s">
        <v>129</v>
      </c>
      <c r="BE432" s="214">
        <f>IF(N432="základní",J432,0)</f>
        <v>0</v>
      </c>
      <c r="BF432" s="214">
        <f>IF(N432="snížená",J432,0)</f>
        <v>0</v>
      </c>
      <c r="BG432" s="214">
        <f>IF(N432="zákl. přenesená",J432,0)</f>
        <v>0</v>
      </c>
      <c r="BH432" s="214">
        <f>IF(N432="sníž. přenesená",J432,0)</f>
        <v>0</v>
      </c>
      <c r="BI432" s="214">
        <f>IF(N432="nulová",J432,0)</f>
        <v>0</v>
      </c>
      <c r="BJ432" s="19" t="s">
        <v>137</v>
      </c>
      <c r="BK432" s="214">
        <f>ROUND(I432*H432,2)</f>
        <v>0</v>
      </c>
      <c r="BL432" s="19" t="s">
        <v>136</v>
      </c>
      <c r="BM432" s="213" t="s">
        <v>784</v>
      </c>
    </row>
    <row r="433" s="2" customFormat="1" ht="24.15" customHeight="1">
      <c r="A433" s="40"/>
      <c r="B433" s="41"/>
      <c r="C433" s="202" t="s">
        <v>785</v>
      </c>
      <c r="D433" s="202" t="s">
        <v>132</v>
      </c>
      <c r="E433" s="203" t="s">
        <v>786</v>
      </c>
      <c r="F433" s="204" t="s">
        <v>787</v>
      </c>
      <c r="G433" s="205" t="s">
        <v>207</v>
      </c>
      <c r="H433" s="206">
        <v>2</v>
      </c>
      <c r="I433" s="207"/>
      <c r="J433" s="208">
        <f>ROUND(I433*H433,2)</f>
        <v>0</v>
      </c>
      <c r="K433" s="204" t="s">
        <v>20</v>
      </c>
      <c r="L433" s="46"/>
      <c r="M433" s="209" t="s">
        <v>20</v>
      </c>
      <c r="N433" s="210" t="s">
        <v>46</v>
      </c>
      <c r="O433" s="86"/>
      <c r="P433" s="211">
        <f>O433*H433</f>
        <v>0</v>
      </c>
      <c r="Q433" s="211">
        <v>0</v>
      </c>
      <c r="R433" s="211">
        <f>Q433*H433</f>
        <v>0</v>
      </c>
      <c r="S433" s="211">
        <v>0</v>
      </c>
      <c r="T433" s="212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3" t="s">
        <v>136</v>
      </c>
      <c r="AT433" s="213" t="s">
        <v>132</v>
      </c>
      <c r="AU433" s="213" t="s">
        <v>137</v>
      </c>
      <c r="AY433" s="19" t="s">
        <v>129</v>
      </c>
      <c r="BE433" s="214">
        <f>IF(N433="základní",J433,0)</f>
        <v>0</v>
      </c>
      <c r="BF433" s="214">
        <f>IF(N433="snížená",J433,0)</f>
        <v>0</v>
      </c>
      <c r="BG433" s="214">
        <f>IF(N433="zákl. přenesená",J433,0)</f>
        <v>0</v>
      </c>
      <c r="BH433" s="214">
        <f>IF(N433="sníž. přenesená",J433,0)</f>
        <v>0</v>
      </c>
      <c r="BI433" s="214">
        <f>IF(N433="nulová",J433,0)</f>
        <v>0</v>
      </c>
      <c r="BJ433" s="19" t="s">
        <v>137</v>
      </c>
      <c r="BK433" s="214">
        <f>ROUND(I433*H433,2)</f>
        <v>0</v>
      </c>
      <c r="BL433" s="19" t="s">
        <v>136</v>
      </c>
      <c r="BM433" s="213" t="s">
        <v>788</v>
      </c>
    </row>
    <row r="434" s="2" customFormat="1" ht="37.8" customHeight="1">
      <c r="A434" s="40"/>
      <c r="B434" s="41"/>
      <c r="C434" s="202" t="s">
        <v>789</v>
      </c>
      <c r="D434" s="202" t="s">
        <v>132</v>
      </c>
      <c r="E434" s="203" t="s">
        <v>171</v>
      </c>
      <c r="F434" s="204" t="s">
        <v>172</v>
      </c>
      <c r="G434" s="205" t="s">
        <v>145</v>
      </c>
      <c r="H434" s="206">
        <v>24</v>
      </c>
      <c r="I434" s="207"/>
      <c r="J434" s="208">
        <f>ROUND(I434*H434,2)</f>
        <v>0</v>
      </c>
      <c r="K434" s="204" t="s">
        <v>146</v>
      </c>
      <c r="L434" s="46"/>
      <c r="M434" s="209" t="s">
        <v>20</v>
      </c>
      <c r="N434" s="210" t="s">
        <v>46</v>
      </c>
      <c r="O434" s="86"/>
      <c r="P434" s="211">
        <f>O434*H434</f>
        <v>0</v>
      </c>
      <c r="Q434" s="211">
        <v>0.00012999999999999999</v>
      </c>
      <c r="R434" s="211">
        <f>Q434*H434</f>
        <v>0.0031199999999999995</v>
      </c>
      <c r="S434" s="211">
        <v>0</v>
      </c>
      <c r="T434" s="212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3" t="s">
        <v>136</v>
      </c>
      <c r="AT434" s="213" t="s">
        <v>132</v>
      </c>
      <c r="AU434" s="213" t="s">
        <v>137</v>
      </c>
      <c r="AY434" s="19" t="s">
        <v>129</v>
      </c>
      <c r="BE434" s="214">
        <f>IF(N434="základní",J434,0)</f>
        <v>0</v>
      </c>
      <c r="BF434" s="214">
        <f>IF(N434="snížená",J434,0)</f>
        <v>0</v>
      </c>
      <c r="BG434" s="214">
        <f>IF(N434="zákl. přenesená",J434,0)</f>
        <v>0</v>
      </c>
      <c r="BH434" s="214">
        <f>IF(N434="sníž. přenesená",J434,0)</f>
        <v>0</v>
      </c>
      <c r="BI434" s="214">
        <f>IF(N434="nulová",J434,0)</f>
        <v>0</v>
      </c>
      <c r="BJ434" s="19" t="s">
        <v>137</v>
      </c>
      <c r="BK434" s="214">
        <f>ROUND(I434*H434,2)</f>
        <v>0</v>
      </c>
      <c r="BL434" s="19" t="s">
        <v>136</v>
      </c>
      <c r="BM434" s="213" t="s">
        <v>790</v>
      </c>
    </row>
    <row r="435" s="2" customFormat="1">
      <c r="A435" s="40"/>
      <c r="B435" s="41"/>
      <c r="C435" s="42"/>
      <c r="D435" s="215" t="s">
        <v>148</v>
      </c>
      <c r="E435" s="42"/>
      <c r="F435" s="216" t="s">
        <v>174</v>
      </c>
      <c r="G435" s="42"/>
      <c r="H435" s="42"/>
      <c r="I435" s="217"/>
      <c r="J435" s="42"/>
      <c r="K435" s="42"/>
      <c r="L435" s="46"/>
      <c r="M435" s="218"/>
      <c r="N435" s="219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148</v>
      </c>
      <c r="AU435" s="19" t="s">
        <v>137</v>
      </c>
    </row>
    <row r="436" s="13" customFormat="1">
      <c r="A436" s="13"/>
      <c r="B436" s="220"/>
      <c r="C436" s="221"/>
      <c r="D436" s="222" t="s">
        <v>150</v>
      </c>
      <c r="E436" s="223" t="s">
        <v>20</v>
      </c>
      <c r="F436" s="224" t="s">
        <v>791</v>
      </c>
      <c r="G436" s="221"/>
      <c r="H436" s="225">
        <v>24</v>
      </c>
      <c r="I436" s="226"/>
      <c r="J436" s="221"/>
      <c r="K436" s="221"/>
      <c r="L436" s="227"/>
      <c r="M436" s="228"/>
      <c r="N436" s="229"/>
      <c r="O436" s="229"/>
      <c r="P436" s="229"/>
      <c r="Q436" s="229"/>
      <c r="R436" s="229"/>
      <c r="S436" s="229"/>
      <c r="T436" s="23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1" t="s">
        <v>150</v>
      </c>
      <c r="AU436" s="231" t="s">
        <v>137</v>
      </c>
      <c r="AV436" s="13" t="s">
        <v>137</v>
      </c>
      <c r="AW436" s="13" t="s">
        <v>36</v>
      </c>
      <c r="AX436" s="13" t="s">
        <v>22</v>
      </c>
      <c r="AY436" s="231" t="s">
        <v>129</v>
      </c>
    </row>
    <row r="437" s="2" customFormat="1" ht="24.15" customHeight="1">
      <c r="A437" s="40"/>
      <c r="B437" s="41"/>
      <c r="C437" s="202" t="s">
        <v>792</v>
      </c>
      <c r="D437" s="202" t="s">
        <v>132</v>
      </c>
      <c r="E437" s="203" t="s">
        <v>177</v>
      </c>
      <c r="F437" s="204" t="s">
        <v>178</v>
      </c>
      <c r="G437" s="205" t="s">
        <v>179</v>
      </c>
      <c r="H437" s="206">
        <v>45.600000000000001</v>
      </c>
      <c r="I437" s="207"/>
      <c r="J437" s="208">
        <f>ROUND(I437*H437,2)</f>
        <v>0</v>
      </c>
      <c r="K437" s="204" t="s">
        <v>20</v>
      </c>
      <c r="L437" s="46"/>
      <c r="M437" s="209" t="s">
        <v>20</v>
      </c>
      <c r="N437" s="210" t="s">
        <v>46</v>
      </c>
      <c r="O437" s="86"/>
      <c r="P437" s="211">
        <f>O437*H437</f>
        <v>0</v>
      </c>
      <c r="Q437" s="211">
        <v>0</v>
      </c>
      <c r="R437" s="211">
        <f>Q437*H437</f>
        <v>0</v>
      </c>
      <c r="S437" s="211">
        <v>0</v>
      </c>
      <c r="T437" s="212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3" t="s">
        <v>136</v>
      </c>
      <c r="AT437" s="213" t="s">
        <v>132</v>
      </c>
      <c r="AU437" s="213" t="s">
        <v>137</v>
      </c>
      <c r="AY437" s="19" t="s">
        <v>129</v>
      </c>
      <c r="BE437" s="214">
        <f>IF(N437="základní",J437,0)</f>
        <v>0</v>
      </c>
      <c r="BF437" s="214">
        <f>IF(N437="snížená",J437,0)</f>
        <v>0</v>
      </c>
      <c r="BG437" s="214">
        <f>IF(N437="zákl. přenesená",J437,0)</f>
        <v>0</v>
      </c>
      <c r="BH437" s="214">
        <f>IF(N437="sníž. přenesená",J437,0)</f>
        <v>0</v>
      </c>
      <c r="BI437" s="214">
        <f>IF(N437="nulová",J437,0)</f>
        <v>0</v>
      </c>
      <c r="BJ437" s="19" t="s">
        <v>137</v>
      </c>
      <c r="BK437" s="214">
        <f>ROUND(I437*H437,2)</f>
        <v>0</v>
      </c>
      <c r="BL437" s="19" t="s">
        <v>136</v>
      </c>
      <c r="BM437" s="213" t="s">
        <v>793</v>
      </c>
    </row>
    <row r="438" s="13" customFormat="1">
      <c r="A438" s="13"/>
      <c r="B438" s="220"/>
      <c r="C438" s="221"/>
      <c r="D438" s="222" t="s">
        <v>150</v>
      </c>
      <c r="E438" s="223" t="s">
        <v>20</v>
      </c>
      <c r="F438" s="224" t="s">
        <v>794</v>
      </c>
      <c r="G438" s="221"/>
      <c r="H438" s="225">
        <v>45.600000000000001</v>
      </c>
      <c r="I438" s="226"/>
      <c r="J438" s="221"/>
      <c r="K438" s="221"/>
      <c r="L438" s="227"/>
      <c r="M438" s="228"/>
      <c r="N438" s="229"/>
      <c r="O438" s="229"/>
      <c r="P438" s="229"/>
      <c r="Q438" s="229"/>
      <c r="R438" s="229"/>
      <c r="S438" s="229"/>
      <c r="T438" s="23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1" t="s">
        <v>150</v>
      </c>
      <c r="AU438" s="231" t="s">
        <v>137</v>
      </c>
      <c r="AV438" s="13" t="s">
        <v>137</v>
      </c>
      <c r="AW438" s="13" t="s">
        <v>36</v>
      </c>
      <c r="AX438" s="13" t="s">
        <v>22</v>
      </c>
      <c r="AY438" s="231" t="s">
        <v>129</v>
      </c>
    </row>
    <row r="439" s="2" customFormat="1" ht="55.5" customHeight="1">
      <c r="A439" s="40"/>
      <c r="B439" s="41"/>
      <c r="C439" s="202" t="s">
        <v>795</v>
      </c>
      <c r="D439" s="202" t="s">
        <v>132</v>
      </c>
      <c r="E439" s="203" t="s">
        <v>743</v>
      </c>
      <c r="F439" s="204" t="s">
        <v>744</v>
      </c>
      <c r="G439" s="205" t="s">
        <v>154</v>
      </c>
      <c r="H439" s="206">
        <v>20.355</v>
      </c>
      <c r="I439" s="207"/>
      <c r="J439" s="208">
        <f>ROUND(I439*H439,2)</f>
        <v>0</v>
      </c>
      <c r="K439" s="204" t="s">
        <v>146</v>
      </c>
      <c r="L439" s="46"/>
      <c r="M439" s="209" t="s">
        <v>20</v>
      </c>
      <c r="N439" s="210" t="s">
        <v>46</v>
      </c>
      <c r="O439" s="86"/>
      <c r="P439" s="211">
        <f>O439*H439</f>
        <v>0</v>
      </c>
      <c r="Q439" s="211">
        <v>0</v>
      </c>
      <c r="R439" s="211">
        <f>Q439*H439</f>
        <v>0</v>
      </c>
      <c r="S439" s="211">
        <v>0</v>
      </c>
      <c r="T439" s="212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3" t="s">
        <v>136</v>
      </c>
      <c r="AT439" s="213" t="s">
        <v>132</v>
      </c>
      <c r="AU439" s="213" t="s">
        <v>137</v>
      </c>
      <c r="AY439" s="19" t="s">
        <v>129</v>
      </c>
      <c r="BE439" s="214">
        <f>IF(N439="základní",J439,0)</f>
        <v>0</v>
      </c>
      <c r="BF439" s="214">
        <f>IF(N439="snížená",J439,0)</f>
        <v>0</v>
      </c>
      <c r="BG439" s="214">
        <f>IF(N439="zákl. přenesená",J439,0)</f>
        <v>0</v>
      </c>
      <c r="BH439" s="214">
        <f>IF(N439="sníž. přenesená",J439,0)</f>
        <v>0</v>
      </c>
      <c r="BI439" s="214">
        <f>IF(N439="nulová",J439,0)</f>
        <v>0</v>
      </c>
      <c r="BJ439" s="19" t="s">
        <v>137</v>
      </c>
      <c r="BK439" s="214">
        <f>ROUND(I439*H439,2)</f>
        <v>0</v>
      </c>
      <c r="BL439" s="19" t="s">
        <v>136</v>
      </c>
      <c r="BM439" s="213" t="s">
        <v>796</v>
      </c>
    </row>
    <row r="440" s="2" customFormat="1">
      <c r="A440" s="40"/>
      <c r="B440" s="41"/>
      <c r="C440" s="42"/>
      <c r="D440" s="215" t="s">
        <v>148</v>
      </c>
      <c r="E440" s="42"/>
      <c r="F440" s="216" t="s">
        <v>746</v>
      </c>
      <c r="G440" s="42"/>
      <c r="H440" s="42"/>
      <c r="I440" s="217"/>
      <c r="J440" s="42"/>
      <c r="K440" s="42"/>
      <c r="L440" s="46"/>
      <c r="M440" s="218"/>
      <c r="N440" s="219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148</v>
      </c>
      <c r="AU440" s="19" t="s">
        <v>137</v>
      </c>
    </row>
    <row r="441" s="12" customFormat="1" ht="22.8" customHeight="1">
      <c r="A441" s="12"/>
      <c r="B441" s="186"/>
      <c r="C441" s="187"/>
      <c r="D441" s="188" t="s">
        <v>73</v>
      </c>
      <c r="E441" s="200" t="s">
        <v>797</v>
      </c>
      <c r="F441" s="200" t="s">
        <v>798</v>
      </c>
      <c r="G441" s="187"/>
      <c r="H441" s="187"/>
      <c r="I441" s="190"/>
      <c r="J441" s="201">
        <f>BK441</f>
        <v>0</v>
      </c>
      <c r="K441" s="187"/>
      <c r="L441" s="192"/>
      <c r="M441" s="193"/>
      <c r="N441" s="194"/>
      <c r="O441" s="194"/>
      <c r="P441" s="195">
        <f>P442</f>
        <v>0</v>
      </c>
      <c r="Q441" s="194"/>
      <c r="R441" s="195">
        <f>R442</f>
        <v>0</v>
      </c>
      <c r="S441" s="194"/>
      <c r="T441" s="196">
        <f>T442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197" t="s">
        <v>22</v>
      </c>
      <c r="AT441" s="198" t="s">
        <v>73</v>
      </c>
      <c r="AU441" s="198" t="s">
        <v>22</v>
      </c>
      <c r="AY441" s="197" t="s">
        <v>129</v>
      </c>
      <c r="BK441" s="199">
        <f>BK442</f>
        <v>0</v>
      </c>
    </row>
    <row r="442" s="2" customFormat="1" ht="33" customHeight="1">
      <c r="A442" s="40"/>
      <c r="B442" s="41"/>
      <c r="C442" s="202" t="s">
        <v>799</v>
      </c>
      <c r="D442" s="202" t="s">
        <v>132</v>
      </c>
      <c r="E442" s="203" t="s">
        <v>800</v>
      </c>
      <c r="F442" s="204" t="s">
        <v>801</v>
      </c>
      <c r="G442" s="205" t="s">
        <v>135</v>
      </c>
      <c r="H442" s="206">
        <v>1</v>
      </c>
      <c r="I442" s="207"/>
      <c r="J442" s="208">
        <f>ROUND(I442*H442,2)</f>
        <v>0</v>
      </c>
      <c r="K442" s="204" t="s">
        <v>20</v>
      </c>
      <c r="L442" s="46"/>
      <c r="M442" s="209" t="s">
        <v>20</v>
      </c>
      <c r="N442" s="210" t="s">
        <v>46</v>
      </c>
      <c r="O442" s="86"/>
      <c r="P442" s="211">
        <f>O442*H442</f>
        <v>0</v>
      </c>
      <c r="Q442" s="211">
        <v>0</v>
      </c>
      <c r="R442" s="211">
        <f>Q442*H442</f>
        <v>0</v>
      </c>
      <c r="S442" s="211">
        <v>0</v>
      </c>
      <c r="T442" s="212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3" t="s">
        <v>136</v>
      </c>
      <c r="AT442" s="213" t="s">
        <v>132</v>
      </c>
      <c r="AU442" s="213" t="s">
        <v>137</v>
      </c>
      <c r="AY442" s="19" t="s">
        <v>129</v>
      </c>
      <c r="BE442" s="214">
        <f>IF(N442="základní",J442,0)</f>
        <v>0</v>
      </c>
      <c r="BF442" s="214">
        <f>IF(N442="snížená",J442,0)</f>
        <v>0</v>
      </c>
      <c r="BG442" s="214">
        <f>IF(N442="zákl. přenesená",J442,0)</f>
        <v>0</v>
      </c>
      <c r="BH442" s="214">
        <f>IF(N442="sníž. přenesená",J442,0)</f>
        <v>0</v>
      </c>
      <c r="BI442" s="214">
        <f>IF(N442="nulová",J442,0)</f>
        <v>0</v>
      </c>
      <c r="BJ442" s="19" t="s">
        <v>137</v>
      </c>
      <c r="BK442" s="214">
        <f>ROUND(I442*H442,2)</f>
        <v>0</v>
      </c>
      <c r="BL442" s="19" t="s">
        <v>136</v>
      </c>
      <c r="BM442" s="213" t="s">
        <v>802</v>
      </c>
    </row>
    <row r="443" s="12" customFormat="1" ht="22.8" customHeight="1">
      <c r="A443" s="12"/>
      <c r="B443" s="186"/>
      <c r="C443" s="187"/>
      <c r="D443" s="188" t="s">
        <v>73</v>
      </c>
      <c r="E443" s="200" t="s">
        <v>803</v>
      </c>
      <c r="F443" s="200" t="s">
        <v>804</v>
      </c>
      <c r="G443" s="187"/>
      <c r="H443" s="187"/>
      <c r="I443" s="190"/>
      <c r="J443" s="201">
        <f>BK443</f>
        <v>0</v>
      </c>
      <c r="K443" s="187"/>
      <c r="L443" s="192"/>
      <c r="M443" s="193"/>
      <c r="N443" s="194"/>
      <c r="O443" s="194"/>
      <c r="P443" s="195">
        <f>P444</f>
        <v>0</v>
      </c>
      <c r="Q443" s="194"/>
      <c r="R443" s="195">
        <f>R444</f>
        <v>0</v>
      </c>
      <c r="S443" s="194"/>
      <c r="T443" s="196">
        <f>T444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197" t="s">
        <v>22</v>
      </c>
      <c r="AT443" s="198" t="s">
        <v>73</v>
      </c>
      <c r="AU443" s="198" t="s">
        <v>22</v>
      </c>
      <c r="AY443" s="197" t="s">
        <v>129</v>
      </c>
      <c r="BK443" s="199">
        <f>BK444</f>
        <v>0</v>
      </c>
    </row>
    <row r="444" s="2" customFormat="1" ht="24.15" customHeight="1">
      <c r="A444" s="40"/>
      <c r="B444" s="41"/>
      <c r="C444" s="202" t="s">
        <v>805</v>
      </c>
      <c r="D444" s="202" t="s">
        <v>132</v>
      </c>
      <c r="E444" s="203" t="s">
        <v>806</v>
      </c>
      <c r="F444" s="204" t="s">
        <v>807</v>
      </c>
      <c r="G444" s="205" t="s">
        <v>356</v>
      </c>
      <c r="H444" s="206">
        <v>49</v>
      </c>
      <c r="I444" s="207"/>
      <c r="J444" s="208">
        <f>ROUND(I444*H444,2)</f>
        <v>0</v>
      </c>
      <c r="K444" s="204" t="s">
        <v>20</v>
      </c>
      <c r="L444" s="46"/>
      <c r="M444" s="209" t="s">
        <v>20</v>
      </c>
      <c r="N444" s="210" t="s">
        <v>46</v>
      </c>
      <c r="O444" s="86"/>
      <c r="P444" s="211">
        <f>O444*H444</f>
        <v>0</v>
      </c>
      <c r="Q444" s="211">
        <v>0</v>
      </c>
      <c r="R444" s="211">
        <f>Q444*H444</f>
        <v>0</v>
      </c>
      <c r="S444" s="211">
        <v>0</v>
      </c>
      <c r="T444" s="212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3" t="s">
        <v>136</v>
      </c>
      <c r="AT444" s="213" t="s">
        <v>132</v>
      </c>
      <c r="AU444" s="213" t="s">
        <v>137</v>
      </c>
      <c r="AY444" s="19" t="s">
        <v>129</v>
      </c>
      <c r="BE444" s="214">
        <f>IF(N444="základní",J444,0)</f>
        <v>0</v>
      </c>
      <c r="BF444" s="214">
        <f>IF(N444="snížená",J444,0)</f>
        <v>0</v>
      </c>
      <c r="BG444" s="214">
        <f>IF(N444="zákl. přenesená",J444,0)</f>
        <v>0</v>
      </c>
      <c r="BH444" s="214">
        <f>IF(N444="sníž. přenesená",J444,0)</f>
        <v>0</v>
      </c>
      <c r="BI444" s="214">
        <f>IF(N444="nulová",J444,0)</f>
        <v>0</v>
      </c>
      <c r="BJ444" s="19" t="s">
        <v>137</v>
      </c>
      <c r="BK444" s="214">
        <f>ROUND(I444*H444,2)</f>
        <v>0</v>
      </c>
      <c r="BL444" s="19" t="s">
        <v>136</v>
      </c>
      <c r="BM444" s="213" t="s">
        <v>808</v>
      </c>
    </row>
    <row r="445" s="12" customFormat="1" ht="22.8" customHeight="1">
      <c r="A445" s="12"/>
      <c r="B445" s="186"/>
      <c r="C445" s="187"/>
      <c r="D445" s="188" t="s">
        <v>73</v>
      </c>
      <c r="E445" s="200" t="s">
        <v>809</v>
      </c>
      <c r="F445" s="200" t="s">
        <v>810</v>
      </c>
      <c r="G445" s="187"/>
      <c r="H445" s="187"/>
      <c r="I445" s="190"/>
      <c r="J445" s="201">
        <f>BK445</f>
        <v>0</v>
      </c>
      <c r="K445" s="187"/>
      <c r="L445" s="192"/>
      <c r="M445" s="193"/>
      <c r="N445" s="194"/>
      <c r="O445" s="194"/>
      <c r="P445" s="195">
        <f>SUM(P446:P464)</f>
        <v>0</v>
      </c>
      <c r="Q445" s="194"/>
      <c r="R445" s="195">
        <f>SUM(R446:R464)</f>
        <v>0.067201200000000003</v>
      </c>
      <c r="S445" s="194"/>
      <c r="T445" s="196">
        <f>SUM(T446:T464)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197" t="s">
        <v>22</v>
      </c>
      <c r="AT445" s="198" t="s">
        <v>73</v>
      </c>
      <c r="AU445" s="198" t="s">
        <v>22</v>
      </c>
      <c r="AY445" s="197" t="s">
        <v>129</v>
      </c>
      <c r="BK445" s="199">
        <f>SUM(BK446:BK464)</f>
        <v>0</v>
      </c>
    </row>
    <row r="446" s="2" customFormat="1" ht="24.15" customHeight="1">
      <c r="A446" s="40"/>
      <c r="B446" s="41"/>
      <c r="C446" s="202" t="s">
        <v>811</v>
      </c>
      <c r="D446" s="202" t="s">
        <v>132</v>
      </c>
      <c r="E446" s="203" t="s">
        <v>812</v>
      </c>
      <c r="F446" s="204" t="s">
        <v>813</v>
      </c>
      <c r="G446" s="205" t="s">
        <v>145</v>
      </c>
      <c r="H446" s="206">
        <v>186.66999999999999</v>
      </c>
      <c r="I446" s="207"/>
      <c r="J446" s="208">
        <f>ROUND(I446*H446,2)</f>
        <v>0</v>
      </c>
      <c r="K446" s="204" t="s">
        <v>146</v>
      </c>
      <c r="L446" s="46"/>
      <c r="M446" s="209" t="s">
        <v>20</v>
      </c>
      <c r="N446" s="210" t="s">
        <v>46</v>
      </c>
      <c r="O446" s="86"/>
      <c r="P446" s="211">
        <f>O446*H446</f>
        <v>0</v>
      </c>
      <c r="Q446" s="211">
        <v>0</v>
      </c>
      <c r="R446" s="211">
        <f>Q446*H446</f>
        <v>0</v>
      </c>
      <c r="S446" s="211">
        <v>0</v>
      </c>
      <c r="T446" s="212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3" t="s">
        <v>136</v>
      </c>
      <c r="AT446" s="213" t="s">
        <v>132</v>
      </c>
      <c r="AU446" s="213" t="s">
        <v>137</v>
      </c>
      <c r="AY446" s="19" t="s">
        <v>129</v>
      </c>
      <c r="BE446" s="214">
        <f>IF(N446="základní",J446,0)</f>
        <v>0</v>
      </c>
      <c r="BF446" s="214">
        <f>IF(N446="snížená",J446,0)</f>
        <v>0</v>
      </c>
      <c r="BG446" s="214">
        <f>IF(N446="zákl. přenesená",J446,0)</f>
        <v>0</v>
      </c>
      <c r="BH446" s="214">
        <f>IF(N446="sníž. přenesená",J446,0)</f>
        <v>0</v>
      </c>
      <c r="BI446" s="214">
        <f>IF(N446="nulová",J446,0)</f>
        <v>0</v>
      </c>
      <c r="BJ446" s="19" t="s">
        <v>137</v>
      </c>
      <c r="BK446" s="214">
        <f>ROUND(I446*H446,2)</f>
        <v>0</v>
      </c>
      <c r="BL446" s="19" t="s">
        <v>136</v>
      </c>
      <c r="BM446" s="213" t="s">
        <v>814</v>
      </c>
    </row>
    <row r="447" s="2" customFormat="1">
      <c r="A447" s="40"/>
      <c r="B447" s="41"/>
      <c r="C447" s="42"/>
      <c r="D447" s="215" t="s">
        <v>148</v>
      </c>
      <c r="E447" s="42"/>
      <c r="F447" s="216" t="s">
        <v>815</v>
      </c>
      <c r="G447" s="42"/>
      <c r="H447" s="42"/>
      <c r="I447" s="217"/>
      <c r="J447" s="42"/>
      <c r="K447" s="42"/>
      <c r="L447" s="46"/>
      <c r="M447" s="218"/>
      <c r="N447" s="219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148</v>
      </c>
      <c r="AU447" s="19" t="s">
        <v>137</v>
      </c>
    </row>
    <row r="448" s="13" customFormat="1">
      <c r="A448" s="13"/>
      <c r="B448" s="220"/>
      <c r="C448" s="221"/>
      <c r="D448" s="222" t="s">
        <v>150</v>
      </c>
      <c r="E448" s="223" t="s">
        <v>20</v>
      </c>
      <c r="F448" s="224" t="s">
        <v>816</v>
      </c>
      <c r="G448" s="221"/>
      <c r="H448" s="225">
        <v>198</v>
      </c>
      <c r="I448" s="226"/>
      <c r="J448" s="221"/>
      <c r="K448" s="221"/>
      <c r="L448" s="227"/>
      <c r="M448" s="228"/>
      <c r="N448" s="229"/>
      <c r="O448" s="229"/>
      <c r="P448" s="229"/>
      <c r="Q448" s="229"/>
      <c r="R448" s="229"/>
      <c r="S448" s="229"/>
      <c r="T448" s="23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1" t="s">
        <v>150</v>
      </c>
      <c r="AU448" s="231" t="s">
        <v>137</v>
      </c>
      <c r="AV448" s="13" t="s">
        <v>137</v>
      </c>
      <c r="AW448" s="13" t="s">
        <v>36</v>
      </c>
      <c r="AX448" s="13" t="s">
        <v>74</v>
      </c>
      <c r="AY448" s="231" t="s">
        <v>129</v>
      </c>
    </row>
    <row r="449" s="13" customFormat="1">
      <c r="A449" s="13"/>
      <c r="B449" s="220"/>
      <c r="C449" s="221"/>
      <c r="D449" s="222" t="s">
        <v>150</v>
      </c>
      <c r="E449" s="223" t="s">
        <v>20</v>
      </c>
      <c r="F449" s="224" t="s">
        <v>817</v>
      </c>
      <c r="G449" s="221"/>
      <c r="H449" s="225">
        <v>-6.3810000000000002</v>
      </c>
      <c r="I449" s="226"/>
      <c r="J449" s="221"/>
      <c r="K449" s="221"/>
      <c r="L449" s="227"/>
      <c r="M449" s="228"/>
      <c r="N449" s="229"/>
      <c r="O449" s="229"/>
      <c r="P449" s="229"/>
      <c r="Q449" s="229"/>
      <c r="R449" s="229"/>
      <c r="S449" s="229"/>
      <c r="T449" s="23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1" t="s">
        <v>150</v>
      </c>
      <c r="AU449" s="231" t="s">
        <v>137</v>
      </c>
      <c r="AV449" s="13" t="s">
        <v>137</v>
      </c>
      <c r="AW449" s="13" t="s">
        <v>36</v>
      </c>
      <c r="AX449" s="13" t="s">
        <v>74</v>
      </c>
      <c r="AY449" s="231" t="s">
        <v>129</v>
      </c>
    </row>
    <row r="450" s="13" customFormat="1">
      <c r="A450" s="13"/>
      <c r="B450" s="220"/>
      <c r="C450" s="221"/>
      <c r="D450" s="222" t="s">
        <v>150</v>
      </c>
      <c r="E450" s="223" t="s">
        <v>20</v>
      </c>
      <c r="F450" s="224" t="s">
        <v>818</v>
      </c>
      <c r="G450" s="221"/>
      <c r="H450" s="225">
        <v>-1.9710000000000001</v>
      </c>
      <c r="I450" s="226"/>
      <c r="J450" s="221"/>
      <c r="K450" s="221"/>
      <c r="L450" s="227"/>
      <c r="M450" s="228"/>
      <c r="N450" s="229"/>
      <c r="O450" s="229"/>
      <c r="P450" s="229"/>
      <c r="Q450" s="229"/>
      <c r="R450" s="229"/>
      <c r="S450" s="229"/>
      <c r="T450" s="23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1" t="s">
        <v>150</v>
      </c>
      <c r="AU450" s="231" t="s">
        <v>137</v>
      </c>
      <c r="AV450" s="13" t="s">
        <v>137</v>
      </c>
      <c r="AW450" s="13" t="s">
        <v>36</v>
      </c>
      <c r="AX450" s="13" t="s">
        <v>74</v>
      </c>
      <c r="AY450" s="231" t="s">
        <v>129</v>
      </c>
    </row>
    <row r="451" s="13" customFormat="1">
      <c r="A451" s="13"/>
      <c r="B451" s="220"/>
      <c r="C451" s="221"/>
      <c r="D451" s="222" t="s">
        <v>150</v>
      </c>
      <c r="E451" s="223" t="s">
        <v>20</v>
      </c>
      <c r="F451" s="224" t="s">
        <v>819</v>
      </c>
      <c r="G451" s="221"/>
      <c r="H451" s="225">
        <v>-2.9780000000000002</v>
      </c>
      <c r="I451" s="226"/>
      <c r="J451" s="221"/>
      <c r="K451" s="221"/>
      <c r="L451" s="227"/>
      <c r="M451" s="228"/>
      <c r="N451" s="229"/>
      <c r="O451" s="229"/>
      <c r="P451" s="229"/>
      <c r="Q451" s="229"/>
      <c r="R451" s="229"/>
      <c r="S451" s="229"/>
      <c r="T451" s="23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1" t="s">
        <v>150</v>
      </c>
      <c r="AU451" s="231" t="s">
        <v>137</v>
      </c>
      <c r="AV451" s="13" t="s">
        <v>137</v>
      </c>
      <c r="AW451" s="13" t="s">
        <v>36</v>
      </c>
      <c r="AX451" s="13" t="s">
        <v>74</v>
      </c>
      <c r="AY451" s="231" t="s">
        <v>129</v>
      </c>
    </row>
    <row r="452" s="14" customFormat="1">
      <c r="A452" s="14"/>
      <c r="B452" s="233"/>
      <c r="C452" s="234"/>
      <c r="D452" s="222" t="s">
        <v>150</v>
      </c>
      <c r="E452" s="235" t="s">
        <v>20</v>
      </c>
      <c r="F452" s="236" t="s">
        <v>227</v>
      </c>
      <c r="G452" s="234"/>
      <c r="H452" s="237">
        <v>186.66999999999999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3" t="s">
        <v>150</v>
      </c>
      <c r="AU452" s="243" t="s">
        <v>137</v>
      </c>
      <c r="AV452" s="14" t="s">
        <v>136</v>
      </c>
      <c r="AW452" s="14" t="s">
        <v>36</v>
      </c>
      <c r="AX452" s="14" t="s">
        <v>22</v>
      </c>
      <c r="AY452" s="243" t="s">
        <v>129</v>
      </c>
    </row>
    <row r="453" s="2" customFormat="1" ht="44.25" customHeight="1">
      <c r="A453" s="40"/>
      <c r="B453" s="41"/>
      <c r="C453" s="202" t="s">
        <v>820</v>
      </c>
      <c r="D453" s="202" t="s">
        <v>132</v>
      </c>
      <c r="E453" s="203" t="s">
        <v>821</v>
      </c>
      <c r="F453" s="204" t="s">
        <v>822</v>
      </c>
      <c r="G453" s="205" t="s">
        <v>145</v>
      </c>
      <c r="H453" s="206">
        <v>186.66999999999999</v>
      </c>
      <c r="I453" s="207"/>
      <c r="J453" s="208">
        <f>ROUND(I453*H453,2)</f>
        <v>0</v>
      </c>
      <c r="K453" s="204" t="s">
        <v>146</v>
      </c>
      <c r="L453" s="46"/>
      <c r="M453" s="209" t="s">
        <v>20</v>
      </c>
      <c r="N453" s="210" t="s">
        <v>46</v>
      </c>
      <c r="O453" s="86"/>
      <c r="P453" s="211">
        <f>O453*H453</f>
        <v>0</v>
      </c>
      <c r="Q453" s="211">
        <v>0.00036000000000000002</v>
      </c>
      <c r="R453" s="211">
        <f>Q453*H453</f>
        <v>0.067201200000000003</v>
      </c>
      <c r="S453" s="211">
        <v>0</v>
      </c>
      <c r="T453" s="212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3" t="s">
        <v>136</v>
      </c>
      <c r="AT453" s="213" t="s">
        <v>132</v>
      </c>
      <c r="AU453" s="213" t="s">
        <v>137</v>
      </c>
      <c r="AY453" s="19" t="s">
        <v>129</v>
      </c>
      <c r="BE453" s="214">
        <f>IF(N453="základní",J453,0)</f>
        <v>0</v>
      </c>
      <c r="BF453" s="214">
        <f>IF(N453="snížená",J453,0)</f>
        <v>0</v>
      </c>
      <c r="BG453" s="214">
        <f>IF(N453="zákl. přenesená",J453,0)</f>
        <v>0</v>
      </c>
      <c r="BH453" s="214">
        <f>IF(N453="sníž. přenesená",J453,0)</f>
        <v>0</v>
      </c>
      <c r="BI453" s="214">
        <f>IF(N453="nulová",J453,0)</f>
        <v>0</v>
      </c>
      <c r="BJ453" s="19" t="s">
        <v>137</v>
      </c>
      <c r="BK453" s="214">
        <f>ROUND(I453*H453,2)</f>
        <v>0</v>
      </c>
      <c r="BL453" s="19" t="s">
        <v>136</v>
      </c>
      <c r="BM453" s="213" t="s">
        <v>823</v>
      </c>
    </row>
    <row r="454" s="2" customFormat="1">
      <c r="A454" s="40"/>
      <c r="B454" s="41"/>
      <c r="C454" s="42"/>
      <c r="D454" s="215" t="s">
        <v>148</v>
      </c>
      <c r="E454" s="42"/>
      <c r="F454" s="216" t="s">
        <v>824</v>
      </c>
      <c r="G454" s="42"/>
      <c r="H454" s="42"/>
      <c r="I454" s="217"/>
      <c r="J454" s="42"/>
      <c r="K454" s="42"/>
      <c r="L454" s="46"/>
      <c r="M454" s="218"/>
      <c r="N454" s="219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148</v>
      </c>
      <c r="AU454" s="19" t="s">
        <v>137</v>
      </c>
    </row>
    <row r="455" s="2" customFormat="1" ht="44.25" customHeight="1">
      <c r="A455" s="40"/>
      <c r="B455" s="41"/>
      <c r="C455" s="202" t="s">
        <v>825</v>
      </c>
      <c r="D455" s="202" t="s">
        <v>132</v>
      </c>
      <c r="E455" s="203" t="s">
        <v>826</v>
      </c>
      <c r="F455" s="204" t="s">
        <v>827</v>
      </c>
      <c r="G455" s="205" t="s">
        <v>145</v>
      </c>
      <c r="H455" s="206">
        <v>250.80000000000001</v>
      </c>
      <c r="I455" s="207"/>
      <c r="J455" s="208">
        <f>ROUND(I455*H455,2)</f>
        <v>0</v>
      </c>
      <c r="K455" s="204" t="s">
        <v>146</v>
      </c>
      <c r="L455" s="46"/>
      <c r="M455" s="209" t="s">
        <v>20</v>
      </c>
      <c r="N455" s="210" t="s">
        <v>46</v>
      </c>
      <c r="O455" s="86"/>
      <c r="P455" s="211">
        <f>O455*H455</f>
        <v>0</v>
      </c>
      <c r="Q455" s="211">
        <v>0</v>
      </c>
      <c r="R455" s="211">
        <f>Q455*H455</f>
        <v>0</v>
      </c>
      <c r="S455" s="211">
        <v>0</v>
      </c>
      <c r="T455" s="212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3" t="s">
        <v>136</v>
      </c>
      <c r="AT455" s="213" t="s">
        <v>132</v>
      </c>
      <c r="AU455" s="213" t="s">
        <v>137</v>
      </c>
      <c r="AY455" s="19" t="s">
        <v>129</v>
      </c>
      <c r="BE455" s="214">
        <f>IF(N455="základní",J455,0)</f>
        <v>0</v>
      </c>
      <c r="BF455" s="214">
        <f>IF(N455="snížená",J455,0)</f>
        <v>0</v>
      </c>
      <c r="BG455" s="214">
        <f>IF(N455="zákl. přenesená",J455,0)</f>
        <v>0</v>
      </c>
      <c r="BH455" s="214">
        <f>IF(N455="sníž. přenesená",J455,0)</f>
        <v>0</v>
      </c>
      <c r="BI455" s="214">
        <f>IF(N455="nulová",J455,0)</f>
        <v>0</v>
      </c>
      <c r="BJ455" s="19" t="s">
        <v>137</v>
      </c>
      <c r="BK455" s="214">
        <f>ROUND(I455*H455,2)</f>
        <v>0</v>
      </c>
      <c r="BL455" s="19" t="s">
        <v>136</v>
      </c>
      <c r="BM455" s="213" t="s">
        <v>828</v>
      </c>
    </row>
    <row r="456" s="2" customFormat="1">
      <c r="A456" s="40"/>
      <c r="B456" s="41"/>
      <c r="C456" s="42"/>
      <c r="D456" s="215" t="s">
        <v>148</v>
      </c>
      <c r="E456" s="42"/>
      <c r="F456" s="216" t="s">
        <v>829</v>
      </c>
      <c r="G456" s="42"/>
      <c r="H456" s="42"/>
      <c r="I456" s="217"/>
      <c r="J456" s="42"/>
      <c r="K456" s="42"/>
      <c r="L456" s="46"/>
      <c r="M456" s="218"/>
      <c r="N456" s="219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148</v>
      </c>
      <c r="AU456" s="19" t="s">
        <v>137</v>
      </c>
    </row>
    <row r="457" s="13" customFormat="1">
      <c r="A457" s="13"/>
      <c r="B457" s="220"/>
      <c r="C457" s="221"/>
      <c r="D457" s="222" t="s">
        <v>150</v>
      </c>
      <c r="E457" s="223" t="s">
        <v>20</v>
      </c>
      <c r="F457" s="224" t="s">
        <v>830</v>
      </c>
      <c r="G457" s="221"/>
      <c r="H457" s="225">
        <v>250.80000000000001</v>
      </c>
      <c r="I457" s="226"/>
      <c r="J457" s="221"/>
      <c r="K457" s="221"/>
      <c r="L457" s="227"/>
      <c r="M457" s="228"/>
      <c r="N457" s="229"/>
      <c r="O457" s="229"/>
      <c r="P457" s="229"/>
      <c r="Q457" s="229"/>
      <c r="R457" s="229"/>
      <c r="S457" s="229"/>
      <c r="T457" s="23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1" t="s">
        <v>150</v>
      </c>
      <c r="AU457" s="231" t="s">
        <v>137</v>
      </c>
      <c r="AV457" s="13" t="s">
        <v>137</v>
      </c>
      <c r="AW457" s="13" t="s">
        <v>36</v>
      </c>
      <c r="AX457" s="13" t="s">
        <v>22</v>
      </c>
      <c r="AY457" s="231" t="s">
        <v>129</v>
      </c>
    </row>
    <row r="458" s="2" customFormat="1" ht="55.5" customHeight="1">
      <c r="A458" s="40"/>
      <c r="B458" s="41"/>
      <c r="C458" s="202" t="s">
        <v>831</v>
      </c>
      <c r="D458" s="202" t="s">
        <v>132</v>
      </c>
      <c r="E458" s="203" t="s">
        <v>832</v>
      </c>
      <c r="F458" s="204" t="s">
        <v>833</v>
      </c>
      <c r="G458" s="205" t="s">
        <v>145</v>
      </c>
      <c r="H458" s="206">
        <v>3762</v>
      </c>
      <c r="I458" s="207"/>
      <c r="J458" s="208">
        <f>ROUND(I458*H458,2)</f>
        <v>0</v>
      </c>
      <c r="K458" s="204" t="s">
        <v>146</v>
      </c>
      <c r="L458" s="46"/>
      <c r="M458" s="209" t="s">
        <v>20</v>
      </c>
      <c r="N458" s="210" t="s">
        <v>46</v>
      </c>
      <c r="O458" s="86"/>
      <c r="P458" s="211">
        <f>O458*H458</f>
        <v>0</v>
      </c>
      <c r="Q458" s="211">
        <v>0</v>
      </c>
      <c r="R458" s="211">
        <f>Q458*H458</f>
        <v>0</v>
      </c>
      <c r="S458" s="211">
        <v>0</v>
      </c>
      <c r="T458" s="212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3" t="s">
        <v>136</v>
      </c>
      <c r="AT458" s="213" t="s">
        <v>132</v>
      </c>
      <c r="AU458" s="213" t="s">
        <v>137</v>
      </c>
      <c r="AY458" s="19" t="s">
        <v>129</v>
      </c>
      <c r="BE458" s="214">
        <f>IF(N458="základní",J458,0)</f>
        <v>0</v>
      </c>
      <c r="BF458" s="214">
        <f>IF(N458="snížená",J458,0)</f>
        <v>0</v>
      </c>
      <c r="BG458" s="214">
        <f>IF(N458="zákl. přenesená",J458,0)</f>
        <v>0</v>
      </c>
      <c r="BH458" s="214">
        <f>IF(N458="sníž. přenesená",J458,0)</f>
        <v>0</v>
      </c>
      <c r="BI458" s="214">
        <f>IF(N458="nulová",J458,0)</f>
        <v>0</v>
      </c>
      <c r="BJ458" s="19" t="s">
        <v>137</v>
      </c>
      <c r="BK458" s="214">
        <f>ROUND(I458*H458,2)</f>
        <v>0</v>
      </c>
      <c r="BL458" s="19" t="s">
        <v>136</v>
      </c>
      <c r="BM458" s="213" t="s">
        <v>834</v>
      </c>
    </row>
    <row r="459" s="2" customFormat="1">
      <c r="A459" s="40"/>
      <c r="B459" s="41"/>
      <c r="C459" s="42"/>
      <c r="D459" s="215" t="s">
        <v>148</v>
      </c>
      <c r="E459" s="42"/>
      <c r="F459" s="216" t="s">
        <v>835</v>
      </c>
      <c r="G459" s="42"/>
      <c r="H459" s="42"/>
      <c r="I459" s="217"/>
      <c r="J459" s="42"/>
      <c r="K459" s="42"/>
      <c r="L459" s="46"/>
      <c r="M459" s="218"/>
      <c r="N459" s="219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148</v>
      </c>
      <c r="AU459" s="19" t="s">
        <v>137</v>
      </c>
    </row>
    <row r="460" s="13" customFormat="1">
      <c r="A460" s="13"/>
      <c r="B460" s="220"/>
      <c r="C460" s="221"/>
      <c r="D460" s="222" t="s">
        <v>150</v>
      </c>
      <c r="E460" s="223" t="s">
        <v>20</v>
      </c>
      <c r="F460" s="224" t="s">
        <v>836</v>
      </c>
      <c r="G460" s="221"/>
      <c r="H460" s="225">
        <v>3762</v>
      </c>
      <c r="I460" s="226"/>
      <c r="J460" s="221"/>
      <c r="K460" s="221"/>
      <c r="L460" s="227"/>
      <c r="M460" s="228"/>
      <c r="N460" s="229"/>
      <c r="O460" s="229"/>
      <c r="P460" s="229"/>
      <c r="Q460" s="229"/>
      <c r="R460" s="229"/>
      <c r="S460" s="229"/>
      <c r="T460" s="23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1" t="s">
        <v>150</v>
      </c>
      <c r="AU460" s="231" t="s">
        <v>137</v>
      </c>
      <c r="AV460" s="13" t="s">
        <v>137</v>
      </c>
      <c r="AW460" s="13" t="s">
        <v>36</v>
      </c>
      <c r="AX460" s="13" t="s">
        <v>22</v>
      </c>
      <c r="AY460" s="231" t="s">
        <v>129</v>
      </c>
    </row>
    <row r="461" s="2" customFormat="1" ht="44.25" customHeight="1">
      <c r="A461" s="40"/>
      <c r="B461" s="41"/>
      <c r="C461" s="202" t="s">
        <v>837</v>
      </c>
      <c r="D461" s="202" t="s">
        <v>132</v>
      </c>
      <c r="E461" s="203" t="s">
        <v>838</v>
      </c>
      <c r="F461" s="204" t="s">
        <v>839</v>
      </c>
      <c r="G461" s="205" t="s">
        <v>145</v>
      </c>
      <c r="H461" s="206">
        <v>250.80000000000001</v>
      </c>
      <c r="I461" s="207"/>
      <c r="J461" s="208">
        <f>ROUND(I461*H461,2)</f>
        <v>0</v>
      </c>
      <c r="K461" s="204" t="s">
        <v>146</v>
      </c>
      <c r="L461" s="46"/>
      <c r="M461" s="209" t="s">
        <v>20</v>
      </c>
      <c r="N461" s="210" t="s">
        <v>46</v>
      </c>
      <c r="O461" s="86"/>
      <c r="P461" s="211">
        <f>O461*H461</f>
        <v>0</v>
      </c>
      <c r="Q461" s="211">
        <v>0</v>
      </c>
      <c r="R461" s="211">
        <f>Q461*H461</f>
        <v>0</v>
      </c>
      <c r="S461" s="211">
        <v>0</v>
      </c>
      <c r="T461" s="212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3" t="s">
        <v>136</v>
      </c>
      <c r="AT461" s="213" t="s">
        <v>132</v>
      </c>
      <c r="AU461" s="213" t="s">
        <v>137</v>
      </c>
      <c r="AY461" s="19" t="s">
        <v>129</v>
      </c>
      <c r="BE461" s="214">
        <f>IF(N461="základní",J461,0)</f>
        <v>0</v>
      </c>
      <c r="BF461" s="214">
        <f>IF(N461="snížená",J461,0)</f>
        <v>0</v>
      </c>
      <c r="BG461" s="214">
        <f>IF(N461="zákl. přenesená",J461,0)</f>
        <v>0</v>
      </c>
      <c r="BH461" s="214">
        <f>IF(N461="sníž. přenesená",J461,0)</f>
        <v>0</v>
      </c>
      <c r="BI461" s="214">
        <f>IF(N461="nulová",J461,0)</f>
        <v>0</v>
      </c>
      <c r="BJ461" s="19" t="s">
        <v>137</v>
      </c>
      <c r="BK461" s="214">
        <f>ROUND(I461*H461,2)</f>
        <v>0</v>
      </c>
      <c r="BL461" s="19" t="s">
        <v>136</v>
      </c>
      <c r="BM461" s="213" t="s">
        <v>840</v>
      </c>
    </row>
    <row r="462" s="2" customFormat="1">
      <c r="A462" s="40"/>
      <c r="B462" s="41"/>
      <c r="C462" s="42"/>
      <c r="D462" s="215" t="s">
        <v>148</v>
      </c>
      <c r="E462" s="42"/>
      <c r="F462" s="216" t="s">
        <v>841</v>
      </c>
      <c r="G462" s="42"/>
      <c r="H462" s="42"/>
      <c r="I462" s="217"/>
      <c r="J462" s="42"/>
      <c r="K462" s="42"/>
      <c r="L462" s="46"/>
      <c r="M462" s="218"/>
      <c r="N462" s="219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148</v>
      </c>
      <c r="AU462" s="19" t="s">
        <v>137</v>
      </c>
    </row>
    <row r="463" s="2" customFormat="1" ht="66.75" customHeight="1">
      <c r="A463" s="40"/>
      <c r="B463" s="41"/>
      <c r="C463" s="202" t="s">
        <v>842</v>
      </c>
      <c r="D463" s="202" t="s">
        <v>132</v>
      </c>
      <c r="E463" s="203" t="s">
        <v>231</v>
      </c>
      <c r="F463" s="204" t="s">
        <v>232</v>
      </c>
      <c r="G463" s="205" t="s">
        <v>154</v>
      </c>
      <c r="H463" s="206">
        <v>0.067000000000000004</v>
      </c>
      <c r="I463" s="207"/>
      <c r="J463" s="208">
        <f>ROUND(I463*H463,2)</f>
        <v>0</v>
      </c>
      <c r="K463" s="204" t="s">
        <v>146</v>
      </c>
      <c r="L463" s="46"/>
      <c r="M463" s="209" t="s">
        <v>20</v>
      </c>
      <c r="N463" s="210" t="s">
        <v>46</v>
      </c>
      <c r="O463" s="86"/>
      <c r="P463" s="211">
        <f>O463*H463</f>
        <v>0</v>
      </c>
      <c r="Q463" s="211">
        <v>0</v>
      </c>
      <c r="R463" s="211">
        <f>Q463*H463</f>
        <v>0</v>
      </c>
      <c r="S463" s="211">
        <v>0</v>
      </c>
      <c r="T463" s="212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3" t="s">
        <v>136</v>
      </c>
      <c r="AT463" s="213" t="s">
        <v>132</v>
      </c>
      <c r="AU463" s="213" t="s">
        <v>137</v>
      </c>
      <c r="AY463" s="19" t="s">
        <v>129</v>
      </c>
      <c r="BE463" s="214">
        <f>IF(N463="základní",J463,0)</f>
        <v>0</v>
      </c>
      <c r="BF463" s="214">
        <f>IF(N463="snížená",J463,0)</f>
        <v>0</v>
      </c>
      <c r="BG463" s="214">
        <f>IF(N463="zákl. přenesená",J463,0)</f>
        <v>0</v>
      </c>
      <c r="BH463" s="214">
        <f>IF(N463="sníž. přenesená",J463,0)</f>
        <v>0</v>
      </c>
      <c r="BI463" s="214">
        <f>IF(N463="nulová",J463,0)</f>
        <v>0</v>
      </c>
      <c r="BJ463" s="19" t="s">
        <v>137</v>
      </c>
      <c r="BK463" s="214">
        <f>ROUND(I463*H463,2)</f>
        <v>0</v>
      </c>
      <c r="BL463" s="19" t="s">
        <v>136</v>
      </c>
      <c r="BM463" s="213" t="s">
        <v>843</v>
      </c>
    </row>
    <row r="464" s="2" customFormat="1">
      <c r="A464" s="40"/>
      <c r="B464" s="41"/>
      <c r="C464" s="42"/>
      <c r="D464" s="215" t="s">
        <v>148</v>
      </c>
      <c r="E464" s="42"/>
      <c r="F464" s="216" t="s">
        <v>234</v>
      </c>
      <c r="G464" s="42"/>
      <c r="H464" s="42"/>
      <c r="I464" s="217"/>
      <c r="J464" s="42"/>
      <c r="K464" s="42"/>
      <c r="L464" s="46"/>
      <c r="M464" s="218"/>
      <c r="N464" s="219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148</v>
      </c>
      <c r="AU464" s="19" t="s">
        <v>137</v>
      </c>
    </row>
    <row r="465" s="12" customFormat="1" ht="22.8" customHeight="1">
      <c r="A465" s="12"/>
      <c r="B465" s="186"/>
      <c r="C465" s="187"/>
      <c r="D465" s="188" t="s">
        <v>73</v>
      </c>
      <c r="E465" s="200" t="s">
        <v>844</v>
      </c>
      <c r="F465" s="200" t="s">
        <v>845</v>
      </c>
      <c r="G465" s="187"/>
      <c r="H465" s="187"/>
      <c r="I465" s="190"/>
      <c r="J465" s="201">
        <f>BK465</f>
        <v>0</v>
      </c>
      <c r="K465" s="187"/>
      <c r="L465" s="192"/>
      <c r="M465" s="193"/>
      <c r="N465" s="194"/>
      <c r="O465" s="194"/>
      <c r="P465" s="195">
        <f>SUM(P466:P470)</f>
        <v>0</v>
      </c>
      <c r="Q465" s="194"/>
      <c r="R465" s="195">
        <f>SUM(R466:R470)</f>
        <v>0</v>
      </c>
      <c r="S465" s="194"/>
      <c r="T465" s="196">
        <f>SUM(T466:T470)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197" t="s">
        <v>22</v>
      </c>
      <c r="AT465" s="198" t="s">
        <v>73</v>
      </c>
      <c r="AU465" s="198" t="s">
        <v>22</v>
      </c>
      <c r="AY465" s="197" t="s">
        <v>129</v>
      </c>
      <c r="BK465" s="199">
        <f>SUM(BK466:BK470)</f>
        <v>0</v>
      </c>
    </row>
    <row r="466" s="2" customFormat="1" ht="21.75" customHeight="1">
      <c r="A466" s="40"/>
      <c r="B466" s="41"/>
      <c r="C466" s="202" t="s">
        <v>846</v>
      </c>
      <c r="D466" s="202" t="s">
        <v>132</v>
      </c>
      <c r="E466" s="203" t="s">
        <v>847</v>
      </c>
      <c r="F466" s="204" t="s">
        <v>848</v>
      </c>
      <c r="G466" s="205" t="s">
        <v>135</v>
      </c>
      <c r="H466" s="206">
        <v>1</v>
      </c>
      <c r="I466" s="207"/>
      <c r="J466" s="208">
        <f>ROUND(I466*H466,2)</f>
        <v>0</v>
      </c>
      <c r="K466" s="204" t="s">
        <v>20</v>
      </c>
      <c r="L466" s="46"/>
      <c r="M466" s="209" t="s">
        <v>20</v>
      </c>
      <c r="N466" s="210" t="s">
        <v>46</v>
      </c>
      <c r="O466" s="86"/>
      <c r="P466" s="211">
        <f>O466*H466</f>
        <v>0</v>
      </c>
      <c r="Q466" s="211">
        <v>0</v>
      </c>
      <c r="R466" s="211">
        <f>Q466*H466</f>
        <v>0</v>
      </c>
      <c r="S466" s="211">
        <v>0</v>
      </c>
      <c r="T466" s="212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3" t="s">
        <v>136</v>
      </c>
      <c r="AT466" s="213" t="s">
        <v>132</v>
      </c>
      <c r="AU466" s="213" t="s">
        <v>137</v>
      </c>
      <c r="AY466" s="19" t="s">
        <v>129</v>
      </c>
      <c r="BE466" s="214">
        <f>IF(N466="základní",J466,0)</f>
        <v>0</v>
      </c>
      <c r="BF466" s="214">
        <f>IF(N466="snížená",J466,0)</f>
        <v>0</v>
      </c>
      <c r="BG466" s="214">
        <f>IF(N466="zákl. přenesená",J466,0)</f>
        <v>0</v>
      </c>
      <c r="BH466" s="214">
        <f>IF(N466="sníž. přenesená",J466,0)</f>
        <v>0</v>
      </c>
      <c r="BI466" s="214">
        <f>IF(N466="nulová",J466,0)</f>
        <v>0</v>
      </c>
      <c r="BJ466" s="19" t="s">
        <v>137</v>
      </c>
      <c r="BK466" s="214">
        <f>ROUND(I466*H466,2)</f>
        <v>0</v>
      </c>
      <c r="BL466" s="19" t="s">
        <v>136</v>
      </c>
      <c r="BM466" s="213" t="s">
        <v>849</v>
      </c>
    </row>
    <row r="467" s="13" customFormat="1">
      <c r="A467" s="13"/>
      <c r="B467" s="220"/>
      <c r="C467" s="221"/>
      <c r="D467" s="222" t="s">
        <v>150</v>
      </c>
      <c r="E467" s="223" t="s">
        <v>20</v>
      </c>
      <c r="F467" s="224" t="s">
        <v>22</v>
      </c>
      <c r="G467" s="221"/>
      <c r="H467" s="225">
        <v>1</v>
      </c>
      <c r="I467" s="226"/>
      <c r="J467" s="221"/>
      <c r="K467" s="221"/>
      <c r="L467" s="227"/>
      <c r="M467" s="228"/>
      <c r="N467" s="229"/>
      <c r="O467" s="229"/>
      <c r="P467" s="229"/>
      <c r="Q467" s="229"/>
      <c r="R467" s="229"/>
      <c r="S467" s="229"/>
      <c r="T467" s="23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1" t="s">
        <v>150</v>
      </c>
      <c r="AU467" s="231" t="s">
        <v>137</v>
      </c>
      <c r="AV467" s="13" t="s">
        <v>137</v>
      </c>
      <c r="AW467" s="13" t="s">
        <v>36</v>
      </c>
      <c r="AX467" s="13" t="s">
        <v>22</v>
      </c>
      <c r="AY467" s="231" t="s">
        <v>129</v>
      </c>
    </row>
    <row r="468" s="15" customFormat="1">
      <c r="A468" s="15"/>
      <c r="B468" s="244"/>
      <c r="C468" s="245"/>
      <c r="D468" s="222" t="s">
        <v>150</v>
      </c>
      <c r="E468" s="246" t="s">
        <v>20</v>
      </c>
      <c r="F468" s="247" t="s">
        <v>850</v>
      </c>
      <c r="G468" s="245"/>
      <c r="H468" s="246" t="s">
        <v>20</v>
      </c>
      <c r="I468" s="248"/>
      <c r="J468" s="245"/>
      <c r="K468" s="245"/>
      <c r="L468" s="249"/>
      <c r="M468" s="250"/>
      <c r="N468" s="251"/>
      <c r="O468" s="251"/>
      <c r="P468" s="251"/>
      <c r="Q468" s="251"/>
      <c r="R468" s="251"/>
      <c r="S468" s="251"/>
      <c r="T468" s="252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3" t="s">
        <v>150</v>
      </c>
      <c r="AU468" s="253" t="s">
        <v>137</v>
      </c>
      <c r="AV468" s="15" t="s">
        <v>22</v>
      </c>
      <c r="AW468" s="15" t="s">
        <v>36</v>
      </c>
      <c r="AX468" s="15" t="s">
        <v>74</v>
      </c>
      <c r="AY468" s="253" t="s">
        <v>129</v>
      </c>
    </row>
    <row r="469" s="15" customFormat="1">
      <c r="A469" s="15"/>
      <c r="B469" s="244"/>
      <c r="C469" s="245"/>
      <c r="D469" s="222" t="s">
        <v>150</v>
      </c>
      <c r="E469" s="246" t="s">
        <v>20</v>
      </c>
      <c r="F469" s="247" t="s">
        <v>851</v>
      </c>
      <c r="G469" s="245"/>
      <c r="H469" s="246" t="s">
        <v>20</v>
      </c>
      <c r="I469" s="248"/>
      <c r="J469" s="245"/>
      <c r="K469" s="245"/>
      <c r="L469" s="249"/>
      <c r="M469" s="250"/>
      <c r="N469" s="251"/>
      <c r="O469" s="251"/>
      <c r="P469" s="251"/>
      <c r="Q469" s="251"/>
      <c r="R469" s="251"/>
      <c r="S469" s="251"/>
      <c r="T469" s="252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3" t="s">
        <v>150</v>
      </c>
      <c r="AU469" s="253" t="s">
        <v>137</v>
      </c>
      <c r="AV469" s="15" t="s">
        <v>22</v>
      </c>
      <c r="AW469" s="15" t="s">
        <v>36</v>
      </c>
      <c r="AX469" s="15" t="s">
        <v>74</v>
      </c>
      <c r="AY469" s="253" t="s">
        <v>129</v>
      </c>
    </row>
    <row r="470" s="15" customFormat="1">
      <c r="A470" s="15"/>
      <c r="B470" s="244"/>
      <c r="C470" s="245"/>
      <c r="D470" s="222" t="s">
        <v>150</v>
      </c>
      <c r="E470" s="246" t="s">
        <v>20</v>
      </c>
      <c r="F470" s="247" t="s">
        <v>852</v>
      </c>
      <c r="G470" s="245"/>
      <c r="H470" s="246" t="s">
        <v>20</v>
      </c>
      <c r="I470" s="248"/>
      <c r="J470" s="245"/>
      <c r="K470" s="245"/>
      <c r="L470" s="249"/>
      <c r="M470" s="250"/>
      <c r="N470" s="251"/>
      <c r="O470" s="251"/>
      <c r="P470" s="251"/>
      <c r="Q470" s="251"/>
      <c r="R470" s="251"/>
      <c r="S470" s="251"/>
      <c r="T470" s="252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3" t="s">
        <v>150</v>
      </c>
      <c r="AU470" s="253" t="s">
        <v>137</v>
      </c>
      <c r="AV470" s="15" t="s">
        <v>22</v>
      </c>
      <c r="AW470" s="15" t="s">
        <v>36</v>
      </c>
      <c r="AX470" s="15" t="s">
        <v>74</v>
      </c>
      <c r="AY470" s="253" t="s">
        <v>129</v>
      </c>
    </row>
    <row r="471" s="12" customFormat="1" ht="22.8" customHeight="1">
      <c r="A471" s="12"/>
      <c r="B471" s="186"/>
      <c r="C471" s="187"/>
      <c r="D471" s="188" t="s">
        <v>73</v>
      </c>
      <c r="E471" s="200" t="s">
        <v>853</v>
      </c>
      <c r="F471" s="200" t="s">
        <v>854</v>
      </c>
      <c r="G471" s="187"/>
      <c r="H471" s="187"/>
      <c r="I471" s="190"/>
      <c r="J471" s="201">
        <f>BK471</f>
        <v>0</v>
      </c>
      <c r="K471" s="187"/>
      <c r="L471" s="192"/>
      <c r="M471" s="193"/>
      <c r="N471" s="194"/>
      <c r="O471" s="194"/>
      <c r="P471" s="195">
        <f>SUM(P472:P476)</f>
        <v>0</v>
      </c>
      <c r="Q471" s="194"/>
      <c r="R471" s="195">
        <f>SUM(R472:R476)</f>
        <v>0.0064800000000000005</v>
      </c>
      <c r="S471" s="194"/>
      <c r="T471" s="196">
        <f>SUM(T472:T476)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197" t="s">
        <v>22</v>
      </c>
      <c r="AT471" s="198" t="s">
        <v>73</v>
      </c>
      <c r="AU471" s="198" t="s">
        <v>22</v>
      </c>
      <c r="AY471" s="197" t="s">
        <v>129</v>
      </c>
      <c r="BK471" s="199">
        <f>SUM(BK472:BK476)</f>
        <v>0</v>
      </c>
    </row>
    <row r="472" s="2" customFormat="1" ht="37.8" customHeight="1">
      <c r="A472" s="40"/>
      <c r="B472" s="41"/>
      <c r="C472" s="202" t="s">
        <v>855</v>
      </c>
      <c r="D472" s="202" t="s">
        <v>132</v>
      </c>
      <c r="E472" s="203" t="s">
        <v>856</v>
      </c>
      <c r="F472" s="204" t="s">
        <v>857</v>
      </c>
      <c r="G472" s="205" t="s">
        <v>145</v>
      </c>
      <c r="H472" s="206">
        <v>162</v>
      </c>
      <c r="I472" s="207"/>
      <c r="J472" s="208">
        <f>ROUND(I472*H472,2)</f>
        <v>0</v>
      </c>
      <c r="K472" s="204" t="s">
        <v>146</v>
      </c>
      <c r="L472" s="46"/>
      <c r="M472" s="209" t="s">
        <v>20</v>
      </c>
      <c r="N472" s="210" t="s">
        <v>46</v>
      </c>
      <c r="O472" s="86"/>
      <c r="P472" s="211">
        <f>O472*H472</f>
        <v>0</v>
      </c>
      <c r="Q472" s="211">
        <v>4.0000000000000003E-05</v>
      </c>
      <c r="R472" s="211">
        <f>Q472*H472</f>
        <v>0.0064800000000000005</v>
      </c>
      <c r="S472" s="211">
        <v>0</v>
      </c>
      <c r="T472" s="212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3" t="s">
        <v>136</v>
      </c>
      <c r="AT472" s="213" t="s">
        <v>132</v>
      </c>
      <c r="AU472" s="213" t="s">
        <v>137</v>
      </c>
      <c r="AY472" s="19" t="s">
        <v>129</v>
      </c>
      <c r="BE472" s="214">
        <f>IF(N472="základní",J472,0)</f>
        <v>0</v>
      </c>
      <c r="BF472" s="214">
        <f>IF(N472="snížená",J472,0)</f>
        <v>0</v>
      </c>
      <c r="BG472" s="214">
        <f>IF(N472="zákl. přenesená",J472,0)</f>
        <v>0</v>
      </c>
      <c r="BH472" s="214">
        <f>IF(N472="sníž. přenesená",J472,0)</f>
        <v>0</v>
      </c>
      <c r="BI472" s="214">
        <f>IF(N472="nulová",J472,0)</f>
        <v>0</v>
      </c>
      <c r="BJ472" s="19" t="s">
        <v>137</v>
      </c>
      <c r="BK472" s="214">
        <f>ROUND(I472*H472,2)</f>
        <v>0</v>
      </c>
      <c r="BL472" s="19" t="s">
        <v>136</v>
      </c>
      <c r="BM472" s="213" t="s">
        <v>858</v>
      </c>
    </row>
    <row r="473" s="2" customFormat="1">
      <c r="A473" s="40"/>
      <c r="B473" s="41"/>
      <c r="C473" s="42"/>
      <c r="D473" s="215" t="s">
        <v>148</v>
      </c>
      <c r="E473" s="42"/>
      <c r="F473" s="216" t="s">
        <v>859</v>
      </c>
      <c r="G473" s="42"/>
      <c r="H473" s="42"/>
      <c r="I473" s="217"/>
      <c r="J473" s="42"/>
      <c r="K473" s="42"/>
      <c r="L473" s="46"/>
      <c r="M473" s="218"/>
      <c r="N473" s="219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148</v>
      </c>
      <c r="AU473" s="19" t="s">
        <v>137</v>
      </c>
    </row>
    <row r="474" s="13" customFormat="1">
      <c r="A474" s="13"/>
      <c r="B474" s="220"/>
      <c r="C474" s="221"/>
      <c r="D474" s="222" t="s">
        <v>150</v>
      </c>
      <c r="E474" s="223" t="s">
        <v>20</v>
      </c>
      <c r="F474" s="224" t="s">
        <v>860</v>
      </c>
      <c r="G474" s="221"/>
      <c r="H474" s="225">
        <v>162</v>
      </c>
      <c r="I474" s="226"/>
      <c r="J474" s="221"/>
      <c r="K474" s="221"/>
      <c r="L474" s="227"/>
      <c r="M474" s="228"/>
      <c r="N474" s="229"/>
      <c r="O474" s="229"/>
      <c r="P474" s="229"/>
      <c r="Q474" s="229"/>
      <c r="R474" s="229"/>
      <c r="S474" s="229"/>
      <c r="T474" s="23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1" t="s">
        <v>150</v>
      </c>
      <c r="AU474" s="231" t="s">
        <v>137</v>
      </c>
      <c r="AV474" s="13" t="s">
        <v>137</v>
      </c>
      <c r="AW474" s="13" t="s">
        <v>36</v>
      </c>
      <c r="AX474" s="13" t="s">
        <v>22</v>
      </c>
      <c r="AY474" s="231" t="s">
        <v>129</v>
      </c>
    </row>
    <row r="475" s="2" customFormat="1" ht="66.75" customHeight="1">
      <c r="A475" s="40"/>
      <c r="B475" s="41"/>
      <c r="C475" s="202" t="s">
        <v>861</v>
      </c>
      <c r="D475" s="202" t="s">
        <v>132</v>
      </c>
      <c r="E475" s="203" t="s">
        <v>231</v>
      </c>
      <c r="F475" s="204" t="s">
        <v>232</v>
      </c>
      <c r="G475" s="205" t="s">
        <v>154</v>
      </c>
      <c r="H475" s="206">
        <v>0.0060000000000000001</v>
      </c>
      <c r="I475" s="207"/>
      <c r="J475" s="208">
        <f>ROUND(I475*H475,2)</f>
        <v>0</v>
      </c>
      <c r="K475" s="204" t="s">
        <v>146</v>
      </c>
      <c r="L475" s="46"/>
      <c r="M475" s="209" t="s">
        <v>20</v>
      </c>
      <c r="N475" s="210" t="s">
        <v>46</v>
      </c>
      <c r="O475" s="86"/>
      <c r="P475" s="211">
        <f>O475*H475</f>
        <v>0</v>
      </c>
      <c r="Q475" s="211">
        <v>0</v>
      </c>
      <c r="R475" s="211">
        <f>Q475*H475</f>
        <v>0</v>
      </c>
      <c r="S475" s="211">
        <v>0</v>
      </c>
      <c r="T475" s="212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3" t="s">
        <v>136</v>
      </c>
      <c r="AT475" s="213" t="s">
        <v>132</v>
      </c>
      <c r="AU475" s="213" t="s">
        <v>137</v>
      </c>
      <c r="AY475" s="19" t="s">
        <v>129</v>
      </c>
      <c r="BE475" s="214">
        <f>IF(N475="základní",J475,0)</f>
        <v>0</v>
      </c>
      <c r="BF475" s="214">
        <f>IF(N475="snížená",J475,0)</f>
        <v>0</v>
      </c>
      <c r="BG475" s="214">
        <f>IF(N475="zákl. přenesená",J475,0)</f>
        <v>0</v>
      </c>
      <c r="BH475" s="214">
        <f>IF(N475="sníž. přenesená",J475,0)</f>
        <v>0</v>
      </c>
      <c r="BI475" s="214">
        <f>IF(N475="nulová",J475,0)</f>
        <v>0</v>
      </c>
      <c r="BJ475" s="19" t="s">
        <v>137</v>
      </c>
      <c r="BK475" s="214">
        <f>ROUND(I475*H475,2)</f>
        <v>0</v>
      </c>
      <c r="BL475" s="19" t="s">
        <v>136</v>
      </c>
      <c r="BM475" s="213" t="s">
        <v>862</v>
      </c>
    </row>
    <row r="476" s="2" customFormat="1">
      <c r="A476" s="40"/>
      <c r="B476" s="41"/>
      <c r="C476" s="42"/>
      <c r="D476" s="215" t="s">
        <v>148</v>
      </c>
      <c r="E476" s="42"/>
      <c r="F476" s="216" t="s">
        <v>234</v>
      </c>
      <c r="G476" s="42"/>
      <c r="H476" s="42"/>
      <c r="I476" s="217"/>
      <c r="J476" s="42"/>
      <c r="K476" s="42"/>
      <c r="L476" s="46"/>
      <c r="M476" s="218"/>
      <c r="N476" s="219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148</v>
      </c>
      <c r="AU476" s="19" t="s">
        <v>137</v>
      </c>
    </row>
    <row r="477" s="12" customFormat="1" ht="25.92" customHeight="1">
      <c r="A477" s="12"/>
      <c r="B477" s="186"/>
      <c r="C477" s="187"/>
      <c r="D477" s="188" t="s">
        <v>73</v>
      </c>
      <c r="E477" s="189" t="s">
        <v>863</v>
      </c>
      <c r="F477" s="189" t="s">
        <v>864</v>
      </c>
      <c r="G477" s="187"/>
      <c r="H477" s="187"/>
      <c r="I477" s="190"/>
      <c r="J477" s="191">
        <f>BK477</f>
        <v>0</v>
      </c>
      <c r="K477" s="187"/>
      <c r="L477" s="192"/>
      <c r="M477" s="193"/>
      <c r="N477" s="194"/>
      <c r="O477" s="194"/>
      <c r="P477" s="195">
        <f>SUM(P478:P481)</f>
        <v>0</v>
      </c>
      <c r="Q477" s="194"/>
      <c r="R477" s="195">
        <f>SUM(R478:R481)</f>
        <v>0</v>
      </c>
      <c r="S477" s="194"/>
      <c r="T477" s="196">
        <f>SUM(T478:T481)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197" t="s">
        <v>157</v>
      </c>
      <c r="AT477" s="198" t="s">
        <v>73</v>
      </c>
      <c r="AU477" s="198" t="s">
        <v>74</v>
      </c>
      <c r="AY477" s="197" t="s">
        <v>129</v>
      </c>
      <c r="BK477" s="199">
        <f>SUM(BK478:BK481)</f>
        <v>0</v>
      </c>
    </row>
    <row r="478" s="2" customFormat="1" ht="16.5" customHeight="1">
      <c r="A478" s="40"/>
      <c r="B478" s="41"/>
      <c r="C478" s="202" t="s">
        <v>865</v>
      </c>
      <c r="D478" s="202" t="s">
        <v>132</v>
      </c>
      <c r="E478" s="203" t="s">
        <v>866</v>
      </c>
      <c r="F478" s="204" t="s">
        <v>867</v>
      </c>
      <c r="G478" s="205" t="s">
        <v>135</v>
      </c>
      <c r="H478" s="206">
        <v>1</v>
      </c>
      <c r="I478" s="207"/>
      <c r="J478" s="208">
        <f>ROUND(I478*H478,2)</f>
        <v>0</v>
      </c>
      <c r="K478" s="204" t="s">
        <v>146</v>
      </c>
      <c r="L478" s="46"/>
      <c r="M478" s="209" t="s">
        <v>20</v>
      </c>
      <c r="N478" s="210" t="s">
        <v>46</v>
      </c>
      <c r="O478" s="86"/>
      <c r="P478" s="211">
        <f>O478*H478</f>
        <v>0</v>
      </c>
      <c r="Q478" s="211">
        <v>0</v>
      </c>
      <c r="R478" s="211">
        <f>Q478*H478</f>
        <v>0</v>
      </c>
      <c r="S478" s="211">
        <v>0</v>
      </c>
      <c r="T478" s="212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3" t="s">
        <v>868</v>
      </c>
      <c r="AT478" s="213" t="s">
        <v>132</v>
      </c>
      <c r="AU478" s="213" t="s">
        <v>22</v>
      </c>
      <c r="AY478" s="19" t="s">
        <v>129</v>
      </c>
      <c r="BE478" s="214">
        <f>IF(N478="základní",J478,0)</f>
        <v>0</v>
      </c>
      <c r="BF478" s="214">
        <f>IF(N478="snížená",J478,0)</f>
        <v>0</v>
      </c>
      <c r="BG478" s="214">
        <f>IF(N478="zákl. přenesená",J478,0)</f>
        <v>0</v>
      </c>
      <c r="BH478" s="214">
        <f>IF(N478="sníž. přenesená",J478,0)</f>
        <v>0</v>
      </c>
      <c r="BI478" s="214">
        <f>IF(N478="nulová",J478,0)</f>
        <v>0</v>
      </c>
      <c r="BJ478" s="19" t="s">
        <v>137</v>
      </c>
      <c r="BK478" s="214">
        <f>ROUND(I478*H478,2)</f>
        <v>0</v>
      </c>
      <c r="BL478" s="19" t="s">
        <v>868</v>
      </c>
      <c r="BM478" s="213" t="s">
        <v>869</v>
      </c>
    </row>
    <row r="479" s="2" customFormat="1">
      <c r="A479" s="40"/>
      <c r="B479" s="41"/>
      <c r="C479" s="42"/>
      <c r="D479" s="215" t="s">
        <v>148</v>
      </c>
      <c r="E479" s="42"/>
      <c r="F479" s="216" t="s">
        <v>870</v>
      </c>
      <c r="G479" s="42"/>
      <c r="H479" s="42"/>
      <c r="I479" s="217"/>
      <c r="J479" s="42"/>
      <c r="K479" s="42"/>
      <c r="L479" s="46"/>
      <c r="M479" s="218"/>
      <c r="N479" s="219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148</v>
      </c>
      <c r="AU479" s="19" t="s">
        <v>22</v>
      </c>
    </row>
    <row r="480" s="2" customFormat="1" ht="16.5" customHeight="1">
      <c r="A480" s="40"/>
      <c r="B480" s="41"/>
      <c r="C480" s="202" t="s">
        <v>871</v>
      </c>
      <c r="D480" s="202" t="s">
        <v>132</v>
      </c>
      <c r="E480" s="203" t="s">
        <v>872</v>
      </c>
      <c r="F480" s="204" t="s">
        <v>873</v>
      </c>
      <c r="G480" s="205" t="s">
        <v>135</v>
      </c>
      <c r="H480" s="206">
        <v>1</v>
      </c>
      <c r="I480" s="207"/>
      <c r="J480" s="208">
        <f>ROUND(I480*H480,2)</f>
        <v>0</v>
      </c>
      <c r="K480" s="204" t="s">
        <v>146</v>
      </c>
      <c r="L480" s="46"/>
      <c r="M480" s="209" t="s">
        <v>20</v>
      </c>
      <c r="N480" s="210" t="s">
        <v>46</v>
      </c>
      <c r="O480" s="86"/>
      <c r="P480" s="211">
        <f>O480*H480</f>
        <v>0</v>
      </c>
      <c r="Q480" s="211">
        <v>0</v>
      </c>
      <c r="R480" s="211">
        <f>Q480*H480</f>
        <v>0</v>
      </c>
      <c r="S480" s="211">
        <v>0</v>
      </c>
      <c r="T480" s="212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3" t="s">
        <v>868</v>
      </c>
      <c r="AT480" s="213" t="s">
        <v>132</v>
      </c>
      <c r="AU480" s="213" t="s">
        <v>22</v>
      </c>
      <c r="AY480" s="19" t="s">
        <v>129</v>
      </c>
      <c r="BE480" s="214">
        <f>IF(N480="základní",J480,0)</f>
        <v>0</v>
      </c>
      <c r="BF480" s="214">
        <f>IF(N480="snížená",J480,0)</f>
        <v>0</v>
      </c>
      <c r="BG480" s="214">
        <f>IF(N480="zákl. přenesená",J480,0)</f>
        <v>0</v>
      </c>
      <c r="BH480" s="214">
        <f>IF(N480="sníž. přenesená",J480,0)</f>
        <v>0</v>
      </c>
      <c r="BI480" s="214">
        <f>IF(N480="nulová",J480,0)</f>
        <v>0</v>
      </c>
      <c r="BJ480" s="19" t="s">
        <v>137</v>
      </c>
      <c r="BK480" s="214">
        <f>ROUND(I480*H480,2)</f>
        <v>0</v>
      </c>
      <c r="BL480" s="19" t="s">
        <v>868</v>
      </c>
      <c r="BM480" s="213" t="s">
        <v>874</v>
      </c>
    </row>
    <row r="481" s="2" customFormat="1">
      <c r="A481" s="40"/>
      <c r="B481" s="41"/>
      <c r="C481" s="42"/>
      <c r="D481" s="215" t="s">
        <v>148</v>
      </c>
      <c r="E481" s="42"/>
      <c r="F481" s="216" t="s">
        <v>875</v>
      </c>
      <c r="G481" s="42"/>
      <c r="H481" s="42"/>
      <c r="I481" s="217"/>
      <c r="J481" s="42"/>
      <c r="K481" s="42"/>
      <c r="L481" s="46"/>
      <c r="M481" s="264"/>
      <c r="N481" s="265"/>
      <c r="O481" s="266"/>
      <c r="P481" s="266"/>
      <c r="Q481" s="266"/>
      <c r="R481" s="266"/>
      <c r="S481" s="266"/>
      <c r="T481" s="26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148</v>
      </c>
      <c r="AU481" s="19" t="s">
        <v>22</v>
      </c>
    </row>
    <row r="482" s="2" customFormat="1" ht="6.96" customHeight="1">
      <c r="A482" s="40"/>
      <c r="B482" s="61"/>
      <c r="C482" s="62"/>
      <c r="D482" s="62"/>
      <c r="E482" s="62"/>
      <c r="F482" s="62"/>
      <c r="G482" s="62"/>
      <c r="H482" s="62"/>
      <c r="I482" s="62"/>
      <c r="J482" s="62"/>
      <c r="K482" s="62"/>
      <c r="L482" s="46"/>
      <c r="M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</row>
  </sheetData>
  <sheetProtection sheet="1" autoFilter="0" formatColumns="0" formatRows="0" objects="1" scenarios="1" spinCount="100000" saltValue="xakyQNpWZrE0WsiAVPnzBy5loZo1hKZqHDJWB4GsjhOR1TWAaZG4AfrdzS5AjtN1F6PAB7Virf95b5J4yGqQKg==" hashValue="d4Pefvh/b2YMVKyCzhRjtMtt9ztrzNj6lKhZx8Smek7cAzasahwW6qRkwfmlWfBJDF/6y1d68fnHv9rWutMOpQ==" algorithmName="SHA-512" password="CC35"/>
  <autoFilter ref="C103:K481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hyperlinks>
    <hyperlink ref="F110" r:id="rId1" display="https://podminky.urs.cz/item/CS_URS_2024_01/763111811"/>
    <hyperlink ref="F113" r:id="rId2" display="https://podminky.urs.cz/item/CS_URS_2024_01/997013153"/>
    <hyperlink ref="F116" r:id="rId3" display="https://podminky.urs.cz/item/CS_URS_2024_01/997013871"/>
    <hyperlink ref="F119" r:id="rId4" display="https://podminky.urs.cz/item/CS_URS_2024_01/949101111"/>
    <hyperlink ref="F124" r:id="rId5" display="https://podminky.urs.cz/item/CS_URS_2024_01/998763412"/>
    <hyperlink ref="F127" r:id="rId6" display="https://podminky.urs.cz/item/CS_URS_2024_01/978011191"/>
    <hyperlink ref="F129" r:id="rId7" display="https://podminky.urs.cz/item/CS_URS_2024_01/978013191"/>
    <hyperlink ref="F131" r:id="rId8" display="https://podminky.urs.cz/item/CS_URS_2024_01/997013153"/>
    <hyperlink ref="F134" r:id="rId9" display="https://podminky.urs.cz/item/CS_URS_2024_01/997013871"/>
    <hyperlink ref="F136" r:id="rId10" display="https://podminky.urs.cz/item/CS_URS_2024_01/611325225"/>
    <hyperlink ref="F139" r:id="rId11" display="https://podminky.urs.cz/item/CS_URS_2024_01/612325223"/>
    <hyperlink ref="F142" r:id="rId12" display="https://podminky.urs.cz/item/CS_URS_2024_01/612325225"/>
    <hyperlink ref="F145" r:id="rId13" display="https://podminky.urs.cz/item/CS_URS_2024_01/949101111"/>
    <hyperlink ref="F152" r:id="rId14" display="https://podminky.urs.cz/item/CS_URS_2024_01/998011009"/>
    <hyperlink ref="F155" r:id="rId15" display="https://podminky.urs.cz/item/CS_URS_2024_01/784111001"/>
    <hyperlink ref="F157" r:id="rId16" display="https://podminky.urs.cz/item/CS_URS_2024_01/784121031"/>
    <hyperlink ref="F159" r:id="rId17" display="https://podminky.urs.cz/item/CS_URS_2024_01/784181111"/>
    <hyperlink ref="F161" r:id="rId18" display="https://podminky.urs.cz/item/CS_URS_2024_01/784221101"/>
    <hyperlink ref="F173" r:id="rId19" display="https://podminky.urs.cz/item/CS_URS_2024_01/949101111"/>
    <hyperlink ref="F180" r:id="rId20" display="https://podminky.urs.cz/item/CS_URS_2024_01/784131013"/>
    <hyperlink ref="F183" r:id="rId21" display="https://podminky.urs.cz/item/CS_URS_2024_01/997013153"/>
    <hyperlink ref="F186" r:id="rId22" display="https://podminky.urs.cz/item/CS_URS_2024_01/997013871"/>
    <hyperlink ref="F190" r:id="rId23" display="https://podminky.urs.cz/item/CS_URS_2024_01/998011009"/>
    <hyperlink ref="F193" r:id="rId24" display="https://podminky.urs.cz/item/CS_URS_2024_01/763131821"/>
    <hyperlink ref="F196" r:id="rId25" display="https://podminky.urs.cz/item/CS_URS_2024_01/763131451"/>
    <hyperlink ref="F199" r:id="rId26" display="https://podminky.urs.cz/item/CS_URS_2024_01/763131714"/>
    <hyperlink ref="F202" r:id="rId27" display="https://podminky.urs.cz/item/CS_URS_2024_01/949101111"/>
    <hyperlink ref="F207" r:id="rId28" display="https://podminky.urs.cz/item/CS_URS_2024_01/997013153"/>
    <hyperlink ref="F210" r:id="rId29" display="https://podminky.urs.cz/item/CS_URS_2024_01/997013871"/>
    <hyperlink ref="F212" r:id="rId30" display="https://podminky.urs.cz/item/CS_URS_2024_01/998763412"/>
    <hyperlink ref="F230" r:id="rId31" display="https://podminky.urs.cz/item/CS_URS_2024_01/998766312"/>
    <hyperlink ref="F233" r:id="rId32" display="https://podminky.urs.cz/item/CS_URS_2024_01/775411820"/>
    <hyperlink ref="F236" r:id="rId33" display="https://podminky.urs.cz/item/CS_URS_2024_01/775541821"/>
    <hyperlink ref="F239" r:id="rId34" display="https://podminky.urs.cz/item/CS_URS_2024_01/775145811"/>
    <hyperlink ref="F241" r:id="rId35" display="https://podminky.urs.cz/item/CS_URS_2024_01/775111311"/>
    <hyperlink ref="F243" r:id="rId36" display="https://podminky.urs.cz/item/CS_URS_2024_01/775111331"/>
    <hyperlink ref="F246" r:id="rId37" display="https://podminky.urs.cz/item/CS_URS_2024_01/775121321"/>
    <hyperlink ref="F248" r:id="rId38" display="https://podminky.urs.cz/item/CS_URS_2024_01/775141111"/>
    <hyperlink ref="F250" r:id="rId39" display="https://podminky.urs.cz/item/CS_URS_2024_01/776251111"/>
    <hyperlink ref="F255" r:id="rId40" display="https://podminky.urs.cz/item/CS_URS_2024_01/776411222"/>
    <hyperlink ref="F260" r:id="rId41" display="https://podminky.urs.cz/item/CS_URS_2024_01/998776212"/>
    <hyperlink ref="F266" r:id="rId42" display="https://podminky.urs.cz/item/CS_URS_2024_01/997013153"/>
    <hyperlink ref="F269" r:id="rId43" display="https://podminky.urs.cz/item/CS_URS_2024_01/997013871"/>
    <hyperlink ref="F271" r:id="rId44" display="https://podminky.urs.cz/item/CS_URS_2024_01/998771212"/>
    <hyperlink ref="F276" r:id="rId45" display="https://podminky.urs.cz/item/CS_URS_2024_01/949101111"/>
    <hyperlink ref="F281" r:id="rId46" display="https://podminky.urs.cz/item/CS_URS_2024_01/998761212"/>
    <hyperlink ref="F285" r:id="rId47" display="https://podminky.urs.cz/item/CS_URS_2024_01/998767212"/>
    <hyperlink ref="F290" r:id="rId48" display="https://podminky.urs.cz/item/CS_URS_2024_01/998767212"/>
    <hyperlink ref="F293" r:id="rId49" display="https://podminky.urs.cz/item/CS_URS_2024_01/725110811"/>
    <hyperlink ref="F295" r:id="rId50" display="https://podminky.urs.cz/item/CS_URS_2024_01/725210821"/>
    <hyperlink ref="F297" r:id="rId51" display="https://podminky.urs.cz/item/CS_URS_2024_01/725210826"/>
    <hyperlink ref="F299" r:id="rId52" display="https://podminky.urs.cz/item/CS_URS_2024_01/725220851"/>
    <hyperlink ref="F301" r:id="rId53" display="https://podminky.urs.cz/item/CS_URS_2024_01/997013153"/>
    <hyperlink ref="F304" r:id="rId54" display="https://podminky.urs.cz/item/CS_URS_2024_01/997013871"/>
    <hyperlink ref="F311" r:id="rId55" display="https://podminky.urs.cz/item/CS_URS_2024_01/998725212"/>
    <hyperlink ref="F318" r:id="rId56" display="https://podminky.urs.cz/item/CS_URS_2024_01/949101111"/>
    <hyperlink ref="F323" r:id="rId57" display="https://podminky.urs.cz/item/CS_URS_2024_01/998741212"/>
    <hyperlink ref="F327" r:id="rId58" display="https://podminky.urs.cz/item/CS_URS_2024_01/967031132"/>
    <hyperlink ref="F330" r:id="rId59" display="https://podminky.urs.cz/item/CS_URS_2024_01/949101111"/>
    <hyperlink ref="F335" r:id="rId60" display="https://podminky.urs.cz/item/CS_URS_2024_01/997013153"/>
    <hyperlink ref="F338" r:id="rId61" display="https://podminky.urs.cz/item/CS_URS_2024_01/997013871"/>
    <hyperlink ref="F340" r:id="rId62" display="https://podminky.urs.cz/item/CS_URS_2024_01/349231811"/>
    <hyperlink ref="F346" r:id="rId63" display="https://podminky.urs.cz/item/CS_URS_2024_01/612315302"/>
    <hyperlink ref="F349" r:id="rId64" display="https://podminky.urs.cz/item/CS_URS_2024_01/619995001"/>
    <hyperlink ref="F352" r:id="rId65" display="https://podminky.urs.cz/item/CS_URS_2024_01/998767212"/>
    <hyperlink ref="F357" r:id="rId66" display="https://podminky.urs.cz/item/CS_URS_2024_01/132312131"/>
    <hyperlink ref="F360" r:id="rId67" display="https://podminky.urs.cz/item/CS_URS_2024_01/139001101"/>
    <hyperlink ref="F363" r:id="rId68" display="https://podminky.urs.cz/item/CS_URS_2024_01/713130851"/>
    <hyperlink ref="F366" r:id="rId69" display="https://podminky.urs.cz/item/CS_URS_2024_01/997013153"/>
    <hyperlink ref="F369" r:id="rId70" display="https://podminky.urs.cz/item/CS_URS_2024_01/997013871"/>
    <hyperlink ref="F371" r:id="rId71" display="https://podminky.urs.cz/item/CS_URS_2024_01/985131311"/>
    <hyperlink ref="F374" r:id="rId72" display="https://podminky.urs.cz/item/CS_URS_2024_01/985312111"/>
    <hyperlink ref="F377" r:id="rId73" display="https://podminky.urs.cz/item/CS_URS_2024_01/711412002"/>
    <hyperlink ref="F385" r:id="rId74" display="https://podminky.urs.cz/item/CS_URS_2024_01/713131141"/>
    <hyperlink ref="F392" r:id="rId75" display="https://podminky.urs.cz/item/CS_URS_2024_01/174111101"/>
    <hyperlink ref="F396" r:id="rId76" display="https://podminky.urs.cz/item/CS_URS_2024_01/998711212"/>
    <hyperlink ref="F399" r:id="rId77" display="https://podminky.urs.cz/item/CS_URS_2024_01/981011111"/>
    <hyperlink ref="F402" r:id="rId78" display="https://podminky.urs.cz/item/CS_URS_2024_01/997013153"/>
    <hyperlink ref="F405" r:id="rId79" display="https://podminky.urs.cz/item/CS_URS_2024_01/997013871"/>
    <hyperlink ref="F407" r:id="rId80" display="https://podminky.urs.cz/item/CS_URS_2024_01/998001123"/>
    <hyperlink ref="F410" r:id="rId81" display="https://podminky.urs.cz/item/CS_URS_2024_01/966071721"/>
    <hyperlink ref="F412" r:id="rId82" display="https://podminky.urs.cz/item/CS_URS_2024_01/966071822"/>
    <hyperlink ref="F414" r:id="rId83" display="https://podminky.urs.cz/item/CS_URS_2024_01/997013153"/>
    <hyperlink ref="F417" r:id="rId84" display="https://podminky.urs.cz/item/CS_URS_2024_01/997013871"/>
    <hyperlink ref="F419" r:id="rId85" display="https://podminky.urs.cz/item/CS_URS_2024_01/998232110"/>
    <hyperlink ref="F424" r:id="rId86" display="https://podminky.urs.cz/item/CS_URS_2024_01/279113146"/>
    <hyperlink ref="F428" r:id="rId87" display="https://podminky.urs.cz/item/CS_URS_2024_01/348272113"/>
    <hyperlink ref="F435" r:id="rId88" display="https://podminky.urs.cz/item/CS_URS_2024_01/949101111"/>
    <hyperlink ref="F440" r:id="rId89" display="https://podminky.urs.cz/item/CS_URS_2024_01/998232110"/>
    <hyperlink ref="F447" r:id="rId90" display="https://podminky.urs.cz/item/CS_URS_2024_01/783801503"/>
    <hyperlink ref="F454" r:id="rId91" display="https://podminky.urs.cz/item/CS_URS_2024_01/783827125"/>
    <hyperlink ref="F456" r:id="rId92" display="https://podminky.urs.cz/item/CS_URS_2024_01/941111121"/>
    <hyperlink ref="F459" r:id="rId93" display="https://podminky.urs.cz/item/CS_URS_2024_01/941111221"/>
    <hyperlink ref="F462" r:id="rId94" display="https://podminky.urs.cz/item/CS_URS_2024_01/941111821"/>
    <hyperlink ref="F464" r:id="rId95" display="https://podminky.urs.cz/item/CS_URS_2024_01/998011009"/>
    <hyperlink ref="F473" r:id="rId96" display="https://podminky.urs.cz/item/CS_URS_2024_01/952901111"/>
    <hyperlink ref="F476" r:id="rId97" display="https://podminky.urs.cz/item/CS_URS_2024_01/998011009"/>
    <hyperlink ref="F479" r:id="rId98" display="https://podminky.urs.cz/item/CS_URS_2024_01/030001000"/>
    <hyperlink ref="F481" r:id="rId99" display="https://podminky.urs.cz/item/CS_URS_2024_01/04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6" customFormat="1" ht="45" customHeight="1">
      <c r="B3" s="272"/>
      <c r="C3" s="273" t="s">
        <v>876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877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878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879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880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881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882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883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884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885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886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80</v>
      </c>
      <c r="F18" s="279" t="s">
        <v>887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888</v>
      </c>
      <c r="F19" s="279" t="s">
        <v>889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890</v>
      </c>
      <c r="F20" s="279" t="s">
        <v>891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892</v>
      </c>
      <c r="F21" s="279" t="s">
        <v>893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894</v>
      </c>
      <c r="F22" s="279" t="s">
        <v>895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896</v>
      </c>
      <c r="F23" s="279" t="s">
        <v>897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898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899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900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901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902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903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904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905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906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116</v>
      </c>
      <c r="F36" s="279"/>
      <c r="G36" s="279" t="s">
        <v>907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908</v>
      </c>
      <c r="F37" s="279"/>
      <c r="G37" s="279" t="s">
        <v>909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55</v>
      </c>
      <c r="F38" s="279"/>
      <c r="G38" s="279" t="s">
        <v>910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56</v>
      </c>
      <c r="F39" s="279"/>
      <c r="G39" s="279" t="s">
        <v>911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117</v>
      </c>
      <c r="F40" s="279"/>
      <c r="G40" s="279" t="s">
        <v>912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118</v>
      </c>
      <c r="F41" s="279"/>
      <c r="G41" s="279" t="s">
        <v>913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914</v>
      </c>
      <c r="F42" s="279"/>
      <c r="G42" s="279" t="s">
        <v>915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916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917</v>
      </c>
      <c r="F44" s="279"/>
      <c r="G44" s="279" t="s">
        <v>918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120</v>
      </c>
      <c r="F45" s="279"/>
      <c r="G45" s="279" t="s">
        <v>919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920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921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922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923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924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925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926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927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928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929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930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931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932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933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934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935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936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937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938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939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940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941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942</v>
      </c>
      <c r="D76" s="297"/>
      <c r="E76" s="297"/>
      <c r="F76" s="297" t="s">
        <v>943</v>
      </c>
      <c r="G76" s="298"/>
      <c r="H76" s="297" t="s">
        <v>56</v>
      </c>
      <c r="I76" s="297" t="s">
        <v>59</v>
      </c>
      <c r="J76" s="297" t="s">
        <v>944</v>
      </c>
      <c r="K76" s="296"/>
    </row>
    <row r="77" s="1" customFormat="1" ht="17.25" customHeight="1">
      <c r="B77" s="294"/>
      <c r="C77" s="299" t="s">
        <v>945</v>
      </c>
      <c r="D77" s="299"/>
      <c r="E77" s="299"/>
      <c r="F77" s="300" t="s">
        <v>946</v>
      </c>
      <c r="G77" s="301"/>
      <c r="H77" s="299"/>
      <c r="I77" s="299"/>
      <c r="J77" s="299" t="s">
        <v>947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55</v>
      </c>
      <c r="D79" s="304"/>
      <c r="E79" s="304"/>
      <c r="F79" s="305" t="s">
        <v>948</v>
      </c>
      <c r="G79" s="306"/>
      <c r="H79" s="282" t="s">
        <v>949</v>
      </c>
      <c r="I79" s="282" t="s">
        <v>950</v>
      </c>
      <c r="J79" s="282">
        <v>20</v>
      </c>
      <c r="K79" s="296"/>
    </row>
    <row r="80" s="1" customFormat="1" ht="15" customHeight="1">
      <c r="B80" s="294"/>
      <c r="C80" s="282" t="s">
        <v>951</v>
      </c>
      <c r="D80" s="282"/>
      <c r="E80" s="282"/>
      <c r="F80" s="305" t="s">
        <v>948</v>
      </c>
      <c r="G80" s="306"/>
      <c r="H80" s="282" t="s">
        <v>952</v>
      </c>
      <c r="I80" s="282" t="s">
        <v>950</v>
      </c>
      <c r="J80" s="282">
        <v>120</v>
      </c>
      <c r="K80" s="296"/>
    </row>
    <row r="81" s="1" customFormat="1" ht="15" customHeight="1">
      <c r="B81" s="307"/>
      <c r="C81" s="282" t="s">
        <v>953</v>
      </c>
      <c r="D81" s="282"/>
      <c r="E81" s="282"/>
      <c r="F81" s="305" t="s">
        <v>954</v>
      </c>
      <c r="G81" s="306"/>
      <c r="H81" s="282" t="s">
        <v>955</v>
      </c>
      <c r="I81" s="282" t="s">
        <v>950</v>
      </c>
      <c r="J81" s="282">
        <v>50</v>
      </c>
      <c r="K81" s="296"/>
    </row>
    <row r="82" s="1" customFormat="1" ht="15" customHeight="1">
      <c r="B82" s="307"/>
      <c r="C82" s="282" t="s">
        <v>956</v>
      </c>
      <c r="D82" s="282"/>
      <c r="E82" s="282"/>
      <c r="F82" s="305" t="s">
        <v>948</v>
      </c>
      <c r="G82" s="306"/>
      <c r="H82" s="282" t="s">
        <v>957</v>
      </c>
      <c r="I82" s="282" t="s">
        <v>958</v>
      </c>
      <c r="J82" s="282"/>
      <c r="K82" s="296"/>
    </row>
    <row r="83" s="1" customFormat="1" ht="15" customHeight="1">
      <c r="B83" s="307"/>
      <c r="C83" s="308" t="s">
        <v>959</v>
      </c>
      <c r="D83" s="308"/>
      <c r="E83" s="308"/>
      <c r="F83" s="309" t="s">
        <v>954</v>
      </c>
      <c r="G83" s="308"/>
      <c r="H83" s="308" t="s">
        <v>960</v>
      </c>
      <c r="I83" s="308" t="s">
        <v>950</v>
      </c>
      <c r="J83" s="308">
        <v>15</v>
      </c>
      <c r="K83" s="296"/>
    </row>
    <row r="84" s="1" customFormat="1" ht="15" customHeight="1">
      <c r="B84" s="307"/>
      <c r="C84" s="308" t="s">
        <v>961</v>
      </c>
      <c r="D84" s="308"/>
      <c r="E84" s="308"/>
      <c r="F84" s="309" t="s">
        <v>954</v>
      </c>
      <c r="G84" s="308"/>
      <c r="H84" s="308" t="s">
        <v>962</v>
      </c>
      <c r="I84" s="308" t="s">
        <v>950</v>
      </c>
      <c r="J84" s="308">
        <v>15</v>
      </c>
      <c r="K84" s="296"/>
    </row>
    <row r="85" s="1" customFormat="1" ht="15" customHeight="1">
      <c r="B85" s="307"/>
      <c r="C85" s="308" t="s">
        <v>963</v>
      </c>
      <c r="D85" s="308"/>
      <c r="E85" s="308"/>
      <c r="F85" s="309" t="s">
        <v>954</v>
      </c>
      <c r="G85" s="308"/>
      <c r="H85" s="308" t="s">
        <v>964</v>
      </c>
      <c r="I85" s="308" t="s">
        <v>950</v>
      </c>
      <c r="J85" s="308">
        <v>20</v>
      </c>
      <c r="K85" s="296"/>
    </row>
    <row r="86" s="1" customFormat="1" ht="15" customHeight="1">
      <c r="B86" s="307"/>
      <c r="C86" s="308" t="s">
        <v>965</v>
      </c>
      <c r="D86" s="308"/>
      <c r="E86" s="308"/>
      <c r="F86" s="309" t="s">
        <v>954</v>
      </c>
      <c r="G86" s="308"/>
      <c r="H86" s="308" t="s">
        <v>966</v>
      </c>
      <c r="I86" s="308" t="s">
        <v>950</v>
      </c>
      <c r="J86" s="308">
        <v>20</v>
      </c>
      <c r="K86" s="296"/>
    </row>
    <row r="87" s="1" customFormat="1" ht="15" customHeight="1">
      <c r="B87" s="307"/>
      <c r="C87" s="282" t="s">
        <v>967</v>
      </c>
      <c r="D87" s="282"/>
      <c r="E87" s="282"/>
      <c r="F87" s="305" t="s">
        <v>954</v>
      </c>
      <c r="G87" s="306"/>
      <c r="H87" s="282" t="s">
        <v>968</v>
      </c>
      <c r="I87" s="282" t="s">
        <v>950</v>
      </c>
      <c r="J87" s="282">
        <v>50</v>
      </c>
      <c r="K87" s="296"/>
    </row>
    <row r="88" s="1" customFormat="1" ht="15" customHeight="1">
      <c r="B88" s="307"/>
      <c r="C88" s="282" t="s">
        <v>969</v>
      </c>
      <c r="D88" s="282"/>
      <c r="E88" s="282"/>
      <c r="F88" s="305" t="s">
        <v>954</v>
      </c>
      <c r="G88" s="306"/>
      <c r="H88" s="282" t="s">
        <v>970</v>
      </c>
      <c r="I88" s="282" t="s">
        <v>950</v>
      </c>
      <c r="J88" s="282">
        <v>20</v>
      </c>
      <c r="K88" s="296"/>
    </row>
    <row r="89" s="1" customFormat="1" ht="15" customHeight="1">
      <c r="B89" s="307"/>
      <c r="C89" s="282" t="s">
        <v>971</v>
      </c>
      <c r="D89" s="282"/>
      <c r="E89" s="282"/>
      <c r="F89" s="305" t="s">
        <v>954</v>
      </c>
      <c r="G89" s="306"/>
      <c r="H89" s="282" t="s">
        <v>972</v>
      </c>
      <c r="I89" s="282" t="s">
        <v>950</v>
      </c>
      <c r="J89" s="282">
        <v>20</v>
      </c>
      <c r="K89" s="296"/>
    </row>
    <row r="90" s="1" customFormat="1" ht="15" customHeight="1">
      <c r="B90" s="307"/>
      <c r="C90" s="282" t="s">
        <v>973</v>
      </c>
      <c r="D90" s="282"/>
      <c r="E90" s="282"/>
      <c r="F90" s="305" t="s">
        <v>954</v>
      </c>
      <c r="G90" s="306"/>
      <c r="H90" s="282" t="s">
        <v>974</v>
      </c>
      <c r="I90" s="282" t="s">
        <v>950</v>
      </c>
      <c r="J90" s="282">
        <v>50</v>
      </c>
      <c r="K90" s="296"/>
    </row>
    <row r="91" s="1" customFormat="1" ht="15" customHeight="1">
      <c r="B91" s="307"/>
      <c r="C91" s="282" t="s">
        <v>975</v>
      </c>
      <c r="D91" s="282"/>
      <c r="E91" s="282"/>
      <c r="F91" s="305" t="s">
        <v>954</v>
      </c>
      <c r="G91" s="306"/>
      <c r="H91" s="282" t="s">
        <v>975</v>
      </c>
      <c r="I91" s="282" t="s">
        <v>950</v>
      </c>
      <c r="J91" s="282">
        <v>50</v>
      </c>
      <c r="K91" s="296"/>
    </row>
    <row r="92" s="1" customFormat="1" ht="15" customHeight="1">
      <c r="B92" s="307"/>
      <c r="C92" s="282" t="s">
        <v>976</v>
      </c>
      <c r="D92" s="282"/>
      <c r="E92" s="282"/>
      <c r="F92" s="305" t="s">
        <v>954</v>
      </c>
      <c r="G92" s="306"/>
      <c r="H92" s="282" t="s">
        <v>977</v>
      </c>
      <c r="I92" s="282" t="s">
        <v>950</v>
      </c>
      <c r="J92" s="282">
        <v>255</v>
      </c>
      <c r="K92" s="296"/>
    </row>
    <row r="93" s="1" customFormat="1" ht="15" customHeight="1">
      <c r="B93" s="307"/>
      <c r="C93" s="282" t="s">
        <v>978</v>
      </c>
      <c r="D93" s="282"/>
      <c r="E93" s="282"/>
      <c r="F93" s="305" t="s">
        <v>948</v>
      </c>
      <c r="G93" s="306"/>
      <c r="H93" s="282" t="s">
        <v>979</v>
      </c>
      <c r="I93" s="282" t="s">
        <v>980</v>
      </c>
      <c r="J93" s="282"/>
      <c r="K93" s="296"/>
    </row>
    <row r="94" s="1" customFormat="1" ht="15" customHeight="1">
      <c r="B94" s="307"/>
      <c r="C94" s="282" t="s">
        <v>981</v>
      </c>
      <c r="D94" s="282"/>
      <c r="E94" s="282"/>
      <c r="F94" s="305" t="s">
        <v>948</v>
      </c>
      <c r="G94" s="306"/>
      <c r="H94" s="282" t="s">
        <v>982</v>
      </c>
      <c r="I94" s="282" t="s">
        <v>983</v>
      </c>
      <c r="J94" s="282"/>
      <c r="K94" s="296"/>
    </row>
    <row r="95" s="1" customFormat="1" ht="15" customHeight="1">
      <c r="B95" s="307"/>
      <c r="C95" s="282" t="s">
        <v>984</v>
      </c>
      <c r="D95" s="282"/>
      <c r="E95" s="282"/>
      <c r="F95" s="305" t="s">
        <v>948</v>
      </c>
      <c r="G95" s="306"/>
      <c r="H95" s="282" t="s">
        <v>984</v>
      </c>
      <c r="I95" s="282" t="s">
        <v>983</v>
      </c>
      <c r="J95" s="282"/>
      <c r="K95" s="296"/>
    </row>
    <row r="96" s="1" customFormat="1" ht="15" customHeight="1">
      <c r="B96" s="307"/>
      <c r="C96" s="282" t="s">
        <v>40</v>
      </c>
      <c r="D96" s="282"/>
      <c r="E96" s="282"/>
      <c r="F96" s="305" t="s">
        <v>948</v>
      </c>
      <c r="G96" s="306"/>
      <c r="H96" s="282" t="s">
        <v>985</v>
      </c>
      <c r="I96" s="282" t="s">
        <v>983</v>
      </c>
      <c r="J96" s="282"/>
      <c r="K96" s="296"/>
    </row>
    <row r="97" s="1" customFormat="1" ht="15" customHeight="1">
      <c r="B97" s="307"/>
      <c r="C97" s="282" t="s">
        <v>50</v>
      </c>
      <c r="D97" s="282"/>
      <c r="E97" s="282"/>
      <c r="F97" s="305" t="s">
        <v>948</v>
      </c>
      <c r="G97" s="306"/>
      <c r="H97" s="282" t="s">
        <v>986</v>
      </c>
      <c r="I97" s="282" t="s">
        <v>983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987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942</v>
      </c>
      <c r="D103" s="297"/>
      <c r="E103" s="297"/>
      <c r="F103" s="297" t="s">
        <v>943</v>
      </c>
      <c r="G103" s="298"/>
      <c r="H103" s="297" t="s">
        <v>56</v>
      </c>
      <c r="I103" s="297" t="s">
        <v>59</v>
      </c>
      <c r="J103" s="297" t="s">
        <v>944</v>
      </c>
      <c r="K103" s="296"/>
    </row>
    <row r="104" s="1" customFormat="1" ht="17.25" customHeight="1">
      <c r="B104" s="294"/>
      <c r="C104" s="299" t="s">
        <v>945</v>
      </c>
      <c r="D104" s="299"/>
      <c r="E104" s="299"/>
      <c r="F104" s="300" t="s">
        <v>946</v>
      </c>
      <c r="G104" s="301"/>
      <c r="H104" s="299"/>
      <c r="I104" s="299"/>
      <c r="J104" s="299" t="s">
        <v>947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55</v>
      </c>
      <c r="D106" s="304"/>
      <c r="E106" s="304"/>
      <c r="F106" s="305" t="s">
        <v>948</v>
      </c>
      <c r="G106" s="282"/>
      <c r="H106" s="282" t="s">
        <v>988</v>
      </c>
      <c r="I106" s="282" t="s">
        <v>950</v>
      </c>
      <c r="J106" s="282">
        <v>20</v>
      </c>
      <c r="K106" s="296"/>
    </row>
    <row r="107" s="1" customFormat="1" ht="15" customHeight="1">
      <c r="B107" s="294"/>
      <c r="C107" s="282" t="s">
        <v>951</v>
      </c>
      <c r="D107" s="282"/>
      <c r="E107" s="282"/>
      <c r="F107" s="305" t="s">
        <v>948</v>
      </c>
      <c r="G107" s="282"/>
      <c r="H107" s="282" t="s">
        <v>988</v>
      </c>
      <c r="I107" s="282" t="s">
        <v>950</v>
      </c>
      <c r="J107" s="282">
        <v>120</v>
      </c>
      <c r="K107" s="296"/>
    </row>
    <row r="108" s="1" customFormat="1" ht="15" customHeight="1">
      <c r="B108" s="307"/>
      <c r="C108" s="282" t="s">
        <v>953</v>
      </c>
      <c r="D108" s="282"/>
      <c r="E108" s="282"/>
      <c r="F108" s="305" t="s">
        <v>954</v>
      </c>
      <c r="G108" s="282"/>
      <c r="H108" s="282" t="s">
        <v>988</v>
      </c>
      <c r="I108" s="282" t="s">
        <v>950</v>
      </c>
      <c r="J108" s="282">
        <v>50</v>
      </c>
      <c r="K108" s="296"/>
    </row>
    <row r="109" s="1" customFormat="1" ht="15" customHeight="1">
      <c r="B109" s="307"/>
      <c r="C109" s="282" t="s">
        <v>956</v>
      </c>
      <c r="D109" s="282"/>
      <c r="E109" s="282"/>
      <c r="F109" s="305" t="s">
        <v>948</v>
      </c>
      <c r="G109" s="282"/>
      <c r="H109" s="282" t="s">
        <v>988</v>
      </c>
      <c r="I109" s="282" t="s">
        <v>958</v>
      </c>
      <c r="J109" s="282"/>
      <c r="K109" s="296"/>
    </row>
    <row r="110" s="1" customFormat="1" ht="15" customHeight="1">
      <c r="B110" s="307"/>
      <c r="C110" s="282" t="s">
        <v>967</v>
      </c>
      <c r="D110" s="282"/>
      <c r="E110" s="282"/>
      <c r="F110" s="305" t="s">
        <v>954</v>
      </c>
      <c r="G110" s="282"/>
      <c r="H110" s="282" t="s">
        <v>988</v>
      </c>
      <c r="I110" s="282" t="s">
        <v>950</v>
      </c>
      <c r="J110" s="282">
        <v>50</v>
      </c>
      <c r="K110" s="296"/>
    </row>
    <row r="111" s="1" customFormat="1" ht="15" customHeight="1">
      <c r="B111" s="307"/>
      <c r="C111" s="282" t="s">
        <v>975</v>
      </c>
      <c r="D111" s="282"/>
      <c r="E111" s="282"/>
      <c r="F111" s="305" t="s">
        <v>954</v>
      </c>
      <c r="G111" s="282"/>
      <c r="H111" s="282" t="s">
        <v>988</v>
      </c>
      <c r="I111" s="282" t="s">
        <v>950</v>
      </c>
      <c r="J111" s="282">
        <v>50</v>
      </c>
      <c r="K111" s="296"/>
    </row>
    <row r="112" s="1" customFormat="1" ht="15" customHeight="1">
      <c r="B112" s="307"/>
      <c r="C112" s="282" t="s">
        <v>973</v>
      </c>
      <c r="D112" s="282"/>
      <c r="E112" s="282"/>
      <c r="F112" s="305" t="s">
        <v>954</v>
      </c>
      <c r="G112" s="282"/>
      <c r="H112" s="282" t="s">
        <v>988</v>
      </c>
      <c r="I112" s="282" t="s">
        <v>950</v>
      </c>
      <c r="J112" s="282">
        <v>50</v>
      </c>
      <c r="K112" s="296"/>
    </row>
    <row r="113" s="1" customFormat="1" ht="15" customHeight="1">
      <c r="B113" s="307"/>
      <c r="C113" s="282" t="s">
        <v>55</v>
      </c>
      <c r="D113" s="282"/>
      <c r="E113" s="282"/>
      <c r="F113" s="305" t="s">
        <v>948</v>
      </c>
      <c r="G113" s="282"/>
      <c r="H113" s="282" t="s">
        <v>989</v>
      </c>
      <c r="I113" s="282" t="s">
        <v>950</v>
      </c>
      <c r="J113" s="282">
        <v>20</v>
      </c>
      <c r="K113" s="296"/>
    </row>
    <row r="114" s="1" customFormat="1" ht="15" customHeight="1">
      <c r="B114" s="307"/>
      <c r="C114" s="282" t="s">
        <v>990</v>
      </c>
      <c r="D114" s="282"/>
      <c r="E114" s="282"/>
      <c r="F114" s="305" t="s">
        <v>948</v>
      </c>
      <c r="G114" s="282"/>
      <c r="H114" s="282" t="s">
        <v>991</v>
      </c>
      <c r="I114" s="282" t="s">
        <v>950</v>
      </c>
      <c r="J114" s="282">
        <v>120</v>
      </c>
      <c r="K114" s="296"/>
    </row>
    <row r="115" s="1" customFormat="1" ht="15" customHeight="1">
      <c r="B115" s="307"/>
      <c r="C115" s="282" t="s">
        <v>40</v>
      </c>
      <c r="D115" s="282"/>
      <c r="E115" s="282"/>
      <c r="F115" s="305" t="s">
        <v>948</v>
      </c>
      <c r="G115" s="282"/>
      <c r="H115" s="282" t="s">
        <v>992</v>
      </c>
      <c r="I115" s="282" t="s">
        <v>983</v>
      </c>
      <c r="J115" s="282"/>
      <c r="K115" s="296"/>
    </row>
    <row r="116" s="1" customFormat="1" ht="15" customHeight="1">
      <c r="B116" s="307"/>
      <c r="C116" s="282" t="s">
        <v>50</v>
      </c>
      <c r="D116" s="282"/>
      <c r="E116" s="282"/>
      <c r="F116" s="305" t="s">
        <v>948</v>
      </c>
      <c r="G116" s="282"/>
      <c r="H116" s="282" t="s">
        <v>993</v>
      </c>
      <c r="I116" s="282" t="s">
        <v>983</v>
      </c>
      <c r="J116" s="282"/>
      <c r="K116" s="296"/>
    </row>
    <row r="117" s="1" customFormat="1" ht="15" customHeight="1">
      <c r="B117" s="307"/>
      <c r="C117" s="282" t="s">
        <v>59</v>
      </c>
      <c r="D117" s="282"/>
      <c r="E117" s="282"/>
      <c r="F117" s="305" t="s">
        <v>948</v>
      </c>
      <c r="G117" s="282"/>
      <c r="H117" s="282" t="s">
        <v>994</v>
      </c>
      <c r="I117" s="282" t="s">
        <v>995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996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942</v>
      </c>
      <c r="D123" s="297"/>
      <c r="E123" s="297"/>
      <c r="F123" s="297" t="s">
        <v>943</v>
      </c>
      <c r="G123" s="298"/>
      <c r="H123" s="297" t="s">
        <v>56</v>
      </c>
      <c r="I123" s="297" t="s">
        <v>59</v>
      </c>
      <c r="J123" s="297" t="s">
        <v>944</v>
      </c>
      <c r="K123" s="326"/>
    </row>
    <row r="124" s="1" customFormat="1" ht="17.25" customHeight="1">
      <c r="B124" s="325"/>
      <c r="C124" s="299" t="s">
        <v>945</v>
      </c>
      <c r="D124" s="299"/>
      <c r="E124" s="299"/>
      <c r="F124" s="300" t="s">
        <v>946</v>
      </c>
      <c r="G124" s="301"/>
      <c r="H124" s="299"/>
      <c r="I124" s="299"/>
      <c r="J124" s="299" t="s">
        <v>947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951</v>
      </c>
      <c r="D126" s="304"/>
      <c r="E126" s="304"/>
      <c r="F126" s="305" t="s">
        <v>948</v>
      </c>
      <c r="G126" s="282"/>
      <c r="H126" s="282" t="s">
        <v>988</v>
      </c>
      <c r="I126" s="282" t="s">
        <v>950</v>
      </c>
      <c r="J126" s="282">
        <v>120</v>
      </c>
      <c r="K126" s="330"/>
    </row>
    <row r="127" s="1" customFormat="1" ht="15" customHeight="1">
      <c r="B127" s="327"/>
      <c r="C127" s="282" t="s">
        <v>997</v>
      </c>
      <c r="D127" s="282"/>
      <c r="E127" s="282"/>
      <c r="F127" s="305" t="s">
        <v>948</v>
      </c>
      <c r="G127" s="282"/>
      <c r="H127" s="282" t="s">
        <v>998</v>
      </c>
      <c r="I127" s="282" t="s">
        <v>950</v>
      </c>
      <c r="J127" s="282" t="s">
        <v>999</v>
      </c>
      <c r="K127" s="330"/>
    </row>
    <row r="128" s="1" customFormat="1" ht="15" customHeight="1">
      <c r="B128" s="327"/>
      <c r="C128" s="282" t="s">
        <v>896</v>
      </c>
      <c r="D128" s="282"/>
      <c r="E128" s="282"/>
      <c r="F128" s="305" t="s">
        <v>948</v>
      </c>
      <c r="G128" s="282"/>
      <c r="H128" s="282" t="s">
        <v>1000</v>
      </c>
      <c r="I128" s="282" t="s">
        <v>950</v>
      </c>
      <c r="J128" s="282" t="s">
        <v>999</v>
      </c>
      <c r="K128" s="330"/>
    </row>
    <row r="129" s="1" customFormat="1" ht="15" customHeight="1">
      <c r="B129" s="327"/>
      <c r="C129" s="282" t="s">
        <v>959</v>
      </c>
      <c r="D129" s="282"/>
      <c r="E129" s="282"/>
      <c r="F129" s="305" t="s">
        <v>954</v>
      </c>
      <c r="G129" s="282"/>
      <c r="H129" s="282" t="s">
        <v>960</v>
      </c>
      <c r="I129" s="282" t="s">
        <v>950</v>
      </c>
      <c r="J129" s="282">
        <v>15</v>
      </c>
      <c r="K129" s="330"/>
    </row>
    <row r="130" s="1" customFormat="1" ht="15" customHeight="1">
      <c r="B130" s="327"/>
      <c r="C130" s="308" t="s">
        <v>961</v>
      </c>
      <c r="D130" s="308"/>
      <c r="E130" s="308"/>
      <c r="F130" s="309" t="s">
        <v>954</v>
      </c>
      <c r="G130" s="308"/>
      <c r="H130" s="308" t="s">
        <v>962</v>
      </c>
      <c r="I130" s="308" t="s">
        <v>950</v>
      </c>
      <c r="J130" s="308">
        <v>15</v>
      </c>
      <c r="K130" s="330"/>
    </row>
    <row r="131" s="1" customFormat="1" ht="15" customHeight="1">
      <c r="B131" s="327"/>
      <c r="C131" s="308" t="s">
        <v>963</v>
      </c>
      <c r="D131" s="308"/>
      <c r="E131" s="308"/>
      <c r="F131" s="309" t="s">
        <v>954</v>
      </c>
      <c r="G131" s="308"/>
      <c r="H131" s="308" t="s">
        <v>964</v>
      </c>
      <c r="I131" s="308" t="s">
        <v>950</v>
      </c>
      <c r="J131" s="308">
        <v>20</v>
      </c>
      <c r="K131" s="330"/>
    </row>
    <row r="132" s="1" customFormat="1" ht="15" customHeight="1">
      <c r="B132" s="327"/>
      <c r="C132" s="308" t="s">
        <v>965</v>
      </c>
      <c r="D132" s="308"/>
      <c r="E132" s="308"/>
      <c r="F132" s="309" t="s">
        <v>954</v>
      </c>
      <c r="G132" s="308"/>
      <c r="H132" s="308" t="s">
        <v>966</v>
      </c>
      <c r="I132" s="308" t="s">
        <v>950</v>
      </c>
      <c r="J132" s="308">
        <v>20</v>
      </c>
      <c r="K132" s="330"/>
    </row>
    <row r="133" s="1" customFormat="1" ht="15" customHeight="1">
      <c r="B133" s="327"/>
      <c r="C133" s="282" t="s">
        <v>953</v>
      </c>
      <c r="D133" s="282"/>
      <c r="E133" s="282"/>
      <c r="F133" s="305" t="s">
        <v>954</v>
      </c>
      <c r="G133" s="282"/>
      <c r="H133" s="282" t="s">
        <v>988</v>
      </c>
      <c r="I133" s="282" t="s">
        <v>950</v>
      </c>
      <c r="J133" s="282">
        <v>50</v>
      </c>
      <c r="K133" s="330"/>
    </row>
    <row r="134" s="1" customFormat="1" ht="15" customHeight="1">
      <c r="B134" s="327"/>
      <c r="C134" s="282" t="s">
        <v>967</v>
      </c>
      <c r="D134" s="282"/>
      <c r="E134" s="282"/>
      <c r="F134" s="305" t="s">
        <v>954</v>
      </c>
      <c r="G134" s="282"/>
      <c r="H134" s="282" t="s">
        <v>988</v>
      </c>
      <c r="I134" s="282" t="s">
        <v>950</v>
      </c>
      <c r="J134" s="282">
        <v>50</v>
      </c>
      <c r="K134" s="330"/>
    </row>
    <row r="135" s="1" customFormat="1" ht="15" customHeight="1">
      <c r="B135" s="327"/>
      <c r="C135" s="282" t="s">
        <v>973</v>
      </c>
      <c r="D135" s="282"/>
      <c r="E135" s="282"/>
      <c r="F135" s="305" t="s">
        <v>954</v>
      </c>
      <c r="G135" s="282"/>
      <c r="H135" s="282" t="s">
        <v>988</v>
      </c>
      <c r="I135" s="282" t="s">
        <v>950</v>
      </c>
      <c r="J135" s="282">
        <v>50</v>
      </c>
      <c r="K135" s="330"/>
    </row>
    <row r="136" s="1" customFormat="1" ht="15" customHeight="1">
      <c r="B136" s="327"/>
      <c r="C136" s="282" t="s">
        <v>975</v>
      </c>
      <c r="D136" s="282"/>
      <c r="E136" s="282"/>
      <c r="F136" s="305" t="s">
        <v>954</v>
      </c>
      <c r="G136" s="282"/>
      <c r="H136" s="282" t="s">
        <v>988</v>
      </c>
      <c r="I136" s="282" t="s">
        <v>950</v>
      </c>
      <c r="J136" s="282">
        <v>50</v>
      </c>
      <c r="K136" s="330"/>
    </row>
    <row r="137" s="1" customFormat="1" ht="15" customHeight="1">
      <c r="B137" s="327"/>
      <c r="C137" s="282" t="s">
        <v>976</v>
      </c>
      <c r="D137" s="282"/>
      <c r="E137" s="282"/>
      <c r="F137" s="305" t="s">
        <v>954</v>
      </c>
      <c r="G137" s="282"/>
      <c r="H137" s="282" t="s">
        <v>1001</v>
      </c>
      <c r="I137" s="282" t="s">
        <v>950</v>
      </c>
      <c r="J137" s="282">
        <v>255</v>
      </c>
      <c r="K137" s="330"/>
    </row>
    <row r="138" s="1" customFormat="1" ht="15" customHeight="1">
      <c r="B138" s="327"/>
      <c r="C138" s="282" t="s">
        <v>978</v>
      </c>
      <c r="D138" s="282"/>
      <c r="E138" s="282"/>
      <c r="F138" s="305" t="s">
        <v>948</v>
      </c>
      <c r="G138" s="282"/>
      <c r="H138" s="282" t="s">
        <v>1002</v>
      </c>
      <c r="I138" s="282" t="s">
        <v>980</v>
      </c>
      <c r="J138" s="282"/>
      <c r="K138" s="330"/>
    </row>
    <row r="139" s="1" customFormat="1" ht="15" customHeight="1">
      <c r="B139" s="327"/>
      <c r="C139" s="282" t="s">
        <v>981</v>
      </c>
      <c r="D139" s="282"/>
      <c r="E139" s="282"/>
      <c r="F139" s="305" t="s">
        <v>948</v>
      </c>
      <c r="G139" s="282"/>
      <c r="H139" s="282" t="s">
        <v>1003</v>
      </c>
      <c r="I139" s="282" t="s">
        <v>983</v>
      </c>
      <c r="J139" s="282"/>
      <c r="K139" s="330"/>
    </row>
    <row r="140" s="1" customFormat="1" ht="15" customHeight="1">
      <c r="B140" s="327"/>
      <c r="C140" s="282" t="s">
        <v>984</v>
      </c>
      <c r="D140" s="282"/>
      <c r="E140" s="282"/>
      <c r="F140" s="305" t="s">
        <v>948</v>
      </c>
      <c r="G140" s="282"/>
      <c r="H140" s="282" t="s">
        <v>984</v>
      </c>
      <c r="I140" s="282" t="s">
        <v>983</v>
      </c>
      <c r="J140" s="282"/>
      <c r="K140" s="330"/>
    </row>
    <row r="141" s="1" customFormat="1" ht="15" customHeight="1">
      <c r="B141" s="327"/>
      <c r="C141" s="282" t="s">
        <v>40</v>
      </c>
      <c r="D141" s="282"/>
      <c r="E141" s="282"/>
      <c r="F141" s="305" t="s">
        <v>948</v>
      </c>
      <c r="G141" s="282"/>
      <c r="H141" s="282" t="s">
        <v>1004</v>
      </c>
      <c r="I141" s="282" t="s">
        <v>983</v>
      </c>
      <c r="J141" s="282"/>
      <c r="K141" s="330"/>
    </row>
    <row r="142" s="1" customFormat="1" ht="15" customHeight="1">
      <c r="B142" s="327"/>
      <c r="C142" s="282" t="s">
        <v>1005</v>
      </c>
      <c r="D142" s="282"/>
      <c r="E142" s="282"/>
      <c r="F142" s="305" t="s">
        <v>948</v>
      </c>
      <c r="G142" s="282"/>
      <c r="H142" s="282" t="s">
        <v>1006</v>
      </c>
      <c r="I142" s="282" t="s">
        <v>983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1007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942</v>
      </c>
      <c r="D148" s="297"/>
      <c r="E148" s="297"/>
      <c r="F148" s="297" t="s">
        <v>943</v>
      </c>
      <c r="G148" s="298"/>
      <c r="H148" s="297" t="s">
        <v>56</v>
      </c>
      <c r="I148" s="297" t="s">
        <v>59</v>
      </c>
      <c r="J148" s="297" t="s">
        <v>944</v>
      </c>
      <c r="K148" s="296"/>
    </row>
    <row r="149" s="1" customFormat="1" ht="17.25" customHeight="1">
      <c r="B149" s="294"/>
      <c r="C149" s="299" t="s">
        <v>945</v>
      </c>
      <c r="D149" s="299"/>
      <c r="E149" s="299"/>
      <c r="F149" s="300" t="s">
        <v>946</v>
      </c>
      <c r="G149" s="301"/>
      <c r="H149" s="299"/>
      <c r="I149" s="299"/>
      <c r="J149" s="299" t="s">
        <v>947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951</v>
      </c>
      <c r="D151" s="282"/>
      <c r="E151" s="282"/>
      <c r="F151" s="335" t="s">
        <v>948</v>
      </c>
      <c r="G151" s="282"/>
      <c r="H151" s="334" t="s">
        <v>988</v>
      </c>
      <c r="I151" s="334" t="s">
        <v>950</v>
      </c>
      <c r="J151" s="334">
        <v>120</v>
      </c>
      <c r="K151" s="330"/>
    </row>
    <row r="152" s="1" customFormat="1" ht="15" customHeight="1">
      <c r="B152" s="307"/>
      <c r="C152" s="334" t="s">
        <v>997</v>
      </c>
      <c r="D152" s="282"/>
      <c r="E152" s="282"/>
      <c r="F152" s="335" t="s">
        <v>948</v>
      </c>
      <c r="G152" s="282"/>
      <c r="H152" s="334" t="s">
        <v>1008</v>
      </c>
      <c r="I152" s="334" t="s">
        <v>950</v>
      </c>
      <c r="J152" s="334" t="s">
        <v>999</v>
      </c>
      <c r="K152" s="330"/>
    </row>
    <row r="153" s="1" customFormat="1" ht="15" customHeight="1">
      <c r="B153" s="307"/>
      <c r="C153" s="334" t="s">
        <v>896</v>
      </c>
      <c r="D153" s="282"/>
      <c r="E153" s="282"/>
      <c r="F153" s="335" t="s">
        <v>948</v>
      </c>
      <c r="G153" s="282"/>
      <c r="H153" s="334" t="s">
        <v>1009</v>
      </c>
      <c r="I153" s="334" t="s">
        <v>950</v>
      </c>
      <c r="J153" s="334" t="s">
        <v>999</v>
      </c>
      <c r="K153" s="330"/>
    </row>
    <row r="154" s="1" customFormat="1" ht="15" customHeight="1">
      <c r="B154" s="307"/>
      <c r="C154" s="334" t="s">
        <v>953</v>
      </c>
      <c r="D154" s="282"/>
      <c r="E154" s="282"/>
      <c r="F154" s="335" t="s">
        <v>954</v>
      </c>
      <c r="G154" s="282"/>
      <c r="H154" s="334" t="s">
        <v>988</v>
      </c>
      <c r="I154" s="334" t="s">
        <v>950</v>
      </c>
      <c r="J154" s="334">
        <v>50</v>
      </c>
      <c r="K154" s="330"/>
    </row>
    <row r="155" s="1" customFormat="1" ht="15" customHeight="1">
      <c r="B155" s="307"/>
      <c r="C155" s="334" t="s">
        <v>956</v>
      </c>
      <c r="D155" s="282"/>
      <c r="E155" s="282"/>
      <c r="F155" s="335" t="s">
        <v>948</v>
      </c>
      <c r="G155" s="282"/>
      <c r="H155" s="334" t="s">
        <v>988</v>
      </c>
      <c r="I155" s="334" t="s">
        <v>958</v>
      </c>
      <c r="J155" s="334"/>
      <c r="K155" s="330"/>
    </row>
    <row r="156" s="1" customFormat="1" ht="15" customHeight="1">
      <c r="B156" s="307"/>
      <c r="C156" s="334" t="s">
        <v>967</v>
      </c>
      <c r="D156" s="282"/>
      <c r="E156" s="282"/>
      <c r="F156" s="335" t="s">
        <v>954</v>
      </c>
      <c r="G156" s="282"/>
      <c r="H156" s="334" t="s">
        <v>988</v>
      </c>
      <c r="I156" s="334" t="s">
        <v>950</v>
      </c>
      <c r="J156" s="334">
        <v>50</v>
      </c>
      <c r="K156" s="330"/>
    </row>
    <row r="157" s="1" customFormat="1" ht="15" customHeight="1">
      <c r="B157" s="307"/>
      <c r="C157" s="334" t="s">
        <v>975</v>
      </c>
      <c r="D157" s="282"/>
      <c r="E157" s="282"/>
      <c r="F157" s="335" t="s">
        <v>954</v>
      </c>
      <c r="G157" s="282"/>
      <c r="H157" s="334" t="s">
        <v>988</v>
      </c>
      <c r="I157" s="334" t="s">
        <v>950</v>
      </c>
      <c r="J157" s="334">
        <v>50</v>
      </c>
      <c r="K157" s="330"/>
    </row>
    <row r="158" s="1" customFormat="1" ht="15" customHeight="1">
      <c r="B158" s="307"/>
      <c r="C158" s="334" t="s">
        <v>973</v>
      </c>
      <c r="D158" s="282"/>
      <c r="E158" s="282"/>
      <c r="F158" s="335" t="s">
        <v>954</v>
      </c>
      <c r="G158" s="282"/>
      <c r="H158" s="334" t="s">
        <v>988</v>
      </c>
      <c r="I158" s="334" t="s">
        <v>950</v>
      </c>
      <c r="J158" s="334">
        <v>50</v>
      </c>
      <c r="K158" s="330"/>
    </row>
    <row r="159" s="1" customFormat="1" ht="15" customHeight="1">
      <c r="B159" s="307"/>
      <c r="C159" s="334" t="s">
        <v>87</v>
      </c>
      <c r="D159" s="282"/>
      <c r="E159" s="282"/>
      <c r="F159" s="335" t="s">
        <v>948</v>
      </c>
      <c r="G159" s="282"/>
      <c r="H159" s="334" t="s">
        <v>1010</v>
      </c>
      <c r="I159" s="334" t="s">
        <v>950</v>
      </c>
      <c r="J159" s="334" t="s">
        <v>1011</v>
      </c>
      <c r="K159" s="330"/>
    </row>
    <row r="160" s="1" customFormat="1" ht="15" customHeight="1">
      <c r="B160" s="307"/>
      <c r="C160" s="334" t="s">
        <v>1012</v>
      </c>
      <c r="D160" s="282"/>
      <c r="E160" s="282"/>
      <c r="F160" s="335" t="s">
        <v>948</v>
      </c>
      <c r="G160" s="282"/>
      <c r="H160" s="334" t="s">
        <v>1013</v>
      </c>
      <c r="I160" s="334" t="s">
        <v>983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1014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942</v>
      </c>
      <c r="D166" s="297"/>
      <c r="E166" s="297"/>
      <c r="F166" s="297" t="s">
        <v>943</v>
      </c>
      <c r="G166" s="339"/>
      <c r="H166" s="340" t="s">
        <v>56</v>
      </c>
      <c r="I166" s="340" t="s">
        <v>59</v>
      </c>
      <c r="J166" s="297" t="s">
        <v>944</v>
      </c>
      <c r="K166" s="274"/>
    </row>
    <row r="167" s="1" customFormat="1" ht="17.25" customHeight="1">
      <c r="B167" s="275"/>
      <c r="C167" s="299" t="s">
        <v>945</v>
      </c>
      <c r="D167" s="299"/>
      <c r="E167" s="299"/>
      <c r="F167" s="300" t="s">
        <v>946</v>
      </c>
      <c r="G167" s="341"/>
      <c r="H167" s="342"/>
      <c r="I167" s="342"/>
      <c r="J167" s="299" t="s">
        <v>947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951</v>
      </c>
      <c r="D169" s="282"/>
      <c r="E169" s="282"/>
      <c r="F169" s="305" t="s">
        <v>948</v>
      </c>
      <c r="G169" s="282"/>
      <c r="H169" s="282" t="s">
        <v>988</v>
      </c>
      <c r="I169" s="282" t="s">
        <v>950</v>
      </c>
      <c r="J169" s="282">
        <v>120</v>
      </c>
      <c r="K169" s="330"/>
    </row>
    <row r="170" s="1" customFormat="1" ht="15" customHeight="1">
      <c r="B170" s="307"/>
      <c r="C170" s="282" t="s">
        <v>997</v>
      </c>
      <c r="D170" s="282"/>
      <c r="E170" s="282"/>
      <c r="F170" s="305" t="s">
        <v>948</v>
      </c>
      <c r="G170" s="282"/>
      <c r="H170" s="282" t="s">
        <v>998</v>
      </c>
      <c r="I170" s="282" t="s">
        <v>950</v>
      </c>
      <c r="J170" s="282" t="s">
        <v>999</v>
      </c>
      <c r="K170" s="330"/>
    </row>
    <row r="171" s="1" customFormat="1" ht="15" customHeight="1">
      <c r="B171" s="307"/>
      <c r="C171" s="282" t="s">
        <v>896</v>
      </c>
      <c r="D171" s="282"/>
      <c r="E171" s="282"/>
      <c r="F171" s="305" t="s">
        <v>948</v>
      </c>
      <c r="G171" s="282"/>
      <c r="H171" s="282" t="s">
        <v>1015</v>
      </c>
      <c r="I171" s="282" t="s">
        <v>950</v>
      </c>
      <c r="J171" s="282" t="s">
        <v>999</v>
      </c>
      <c r="K171" s="330"/>
    </row>
    <row r="172" s="1" customFormat="1" ht="15" customHeight="1">
      <c r="B172" s="307"/>
      <c r="C172" s="282" t="s">
        <v>953</v>
      </c>
      <c r="D172" s="282"/>
      <c r="E172" s="282"/>
      <c r="F172" s="305" t="s">
        <v>954</v>
      </c>
      <c r="G172" s="282"/>
      <c r="H172" s="282" t="s">
        <v>1015</v>
      </c>
      <c r="I172" s="282" t="s">
        <v>950</v>
      </c>
      <c r="J172" s="282">
        <v>50</v>
      </c>
      <c r="K172" s="330"/>
    </row>
    <row r="173" s="1" customFormat="1" ht="15" customHeight="1">
      <c r="B173" s="307"/>
      <c r="C173" s="282" t="s">
        <v>956</v>
      </c>
      <c r="D173" s="282"/>
      <c r="E173" s="282"/>
      <c r="F173" s="305" t="s">
        <v>948</v>
      </c>
      <c r="G173" s="282"/>
      <c r="H173" s="282" t="s">
        <v>1015</v>
      </c>
      <c r="I173" s="282" t="s">
        <v>958</v>
      </c>
      <c r="J173" s="282"/>
      <c r="K173" s="330"/>
    </row>
    <row r="174" s="1" customFormat="1" ht="15" customHeight="1">
      <c r="B174" s="307"/>
      <c r="C174" s="282" t="s">
        <v>967</v>
      </c>
      <c r="D174" s="282"/>
      <c r="E174" s="282"/>
      <c r="F174" s="305" t="s">
        <v>954</v>
      </c>
      <c r="G174" s="282"/>
      <c r="H174" s="282" t="s">
        <v>1015</v>
      </c>
      <c r="I174" s="282" t="s">
        <v>950</v>
      </c>
      <c r="J174" s="282">
        <v>50</v>
      </c>
      <c r="K174" s="330"/>
    </row>
    <row r="175" s="1" customFormat="1" ht="15" customHeight="1">
      <c r="B175" s="307"/>
      <c r="C175" s="282" t="s">
        <v>975</v>
      </c>
      <c r="D175" s="282"/>
      <c r="E175" s="282"/>
      <c r="F175" s="305" t="s">
        <v>954</v>
      </c>
      <c r="G175" s="282"/>
      <c r="H175" s="282" t="s">
        <v>1015</v>
      </c>
      <c r="I175" s="282" t="s">
        <v>950</v>
      </c>
      <c r="J175" s="282">
        <v>50</v>
      </c>
      <c r="K175" s="330"/>
    </row>
    <row r="176" s="1" customFormat="1" ht="15" customHeight="1">
      <c r="B176" s="307"/>
      <c r="C176" s="282" t="s">
        <v>973</v>
      </c>
      <c r="D176" s="282"/>
      <c r="E176" s="282"/>
      <c r="F176" s="305" t="s">
        <v>954</v>
      </c>
      <c r="G176" s="282"/>
      <c r="H176" s="282" t="s">
        <v>1015</v>
      </c>
      <c r="I176" s="282" t="s">
        <v>950</v>
      </c>
      <c r="J176" s="282">
        <v>50</v>
      </c>
      <c r="K176" s="330"/>
    </row>
    <row r="177" s="1" customFormat="1" ht="15" customHeight="1">
      <c r="B177" s="307"/>
      <c r="C177" s="282" t="s">
        <v>116</v>
      </c>
      <c r="D177" s="282"/>
      <c r="E177" s="282"/>
      <c r="F177" s="305" t="s">
        <v>948</v>
      </c>
      <c r="G177" s="282"/>
      <c r="H177" s="282" t="s">
        <v>1016</v>
      </c>
      <c r="I177" s="282" t="s">
        <v>1017</v>
      </c>
      <c r="J177" s="282"/>
      <c r="K177" s="330"/>
    </row>
    <row r="178" s="1" customFormat="1" ht="15" customHeight="1">
      <c r="B178" s="307"/>
      <c r="C178" s="282" t="s">
        <v>59</v>
      </c>
      <c r="D178" s="282"/>
      <c r="E178" s="282"/>
      <c r="F178" s="305" t="s">
        <v>948</v>
      </c>
      <c r="G178" s="282"/>
      <c r="H178" s="282" t="s">
        <v>1018</v>
      </c>
      <c r="I178" s="282" t="s">
        <v>1019</v>
      </c>
      <c r="J178" s="282">
        <v>1</v>
      </c>
      <c r="K178" s="330"/>
    </row>
    <row r="179" s="1" customFormat="1" ht="15" customHeight="1">
      <c r="B179" s="307"/>
      <c r="C179" s="282" t="s">
        <v>55</v>
      </c>
      <c r="D179" s="282"/>
      <c r="E179" s="282"/>
      <c r="F179" s="305" t="s">
        <v>948</v>
      </c>
      <c r="G179" s="282"/>
      <c r="H179" s="282" t="s">
        <v>1020</v>
      </c>
      <c r="I179" s="282" t="s">
        <v>950</v>
      </c>
      <c r="J179" s="282">
        <v>20</v>
      </c>
      <c r="K179" s="330"/>
    </row>
    <row r="180" s="1" customFormat="1" ht="15" customHeight="1">
      <c r="B180" s="307"/>
      <c r="C180" s="282" t="s">
        <v>56</v>
      </c>
      <c r="D180" s="282"/>
      <c r="E180" s="282"/>
      <c r="F180" s="305" t="s">
        <v>948</v>
      </c>
      <c r="G180" s="282"/>
      <c r="H180" s="282" t="s">
        <v>1021</v>
      </c>
      <c r="I180" s="282" t="s">
        <v>950</v>
      </c>
      <c r="J180" s="282">
        <v>255</v>
      </c>
      <c r="K180" s="330"/>
    </row>
    <row r="181" s="1" customFormat="1" ht="15" customHeight="1">
      <c r="B181" s="307"/>
      <c r="C181" s="282" t="s">
        <v>117</v>
      </c>
      <c r="D181" s="282"/>
      <c r="E181" s="282"/>
      <c r="F181" s="305" t="s">
        <v>948</v>
      </c>
      <c r="G181" s="282"/>
      <c r="H181" s="282" t="s">
        <v>912</v>
      </c>
      <c r="I181" s="282" t="s">
        <v>950</v>
      </c>
      <c r="J181" s="282">
        <v>10</v>
      </c>
      <c r="K181" s="330"/>
    </row>
    <row r="182" s="1" customFormat="1" ht="15" customHeight="1">
      <c r="B182" s="307"/>
      <c r="C182" s="282" t="s">
        <v>118</v>
      </c>
      <c r="D182" s="282"/>
      <c r="E182" s="282"/>
      <c r="F182" s="305" t="s">
        <v>948</v>
      </c>
      <c r="G182" s="282"/>
      <c r="H182" s="282" t="s">
        <v>1022</v>
      </c>
      <c r="I182" s="282" t="s">
        <v>983</v>
      </c>
      <c r="J182" s="282"/>
      <c r="K182" s="330"/>
    </row>
    <row r="183" s="1" customFormat="1" ht="15" customHeight="1">
      <c r="B183" s="307"/>
      <c r="C183" s="282" t="s">
        <v>1023</v>
      </c>
      <c r="D183" s="282"/>
      <c r="E183" s="282"/>
      <c r="F183" s="305" t="s">
        <v>948</v>
      </c>
      <c r="G183" s="282"/>
      <c r="H183" s="282" t="s">
        <v>1024</v>
      </c>
      <c r="I183" s="282" t="s">
        <v>983</v>
      </c>
      <c r="J183" s="282"/>
      <c r="K183" s="330"/>
    </row>
    <row r="184" s="1" customFormat="1" ht="15" customHeight="1">
      <c r="B184" s="307"/>
      <c r="C184" s="282" t="s">
        <v>1012</v>
      </c>
      <c r="D184" s="282"/>
      <c r="E184" s="282"/>
      <c r="F184" s="305" t="s">
        <v>948</v>
      </c>
      <c r="G184" s="282"/>
      <c r="H184" s="282" t="s">
        <v>1025</v>
      </c>
      <c r="I184" s="282" t="s">
        <v>983</v>
      </c>
      <c r="J184" s="282"/>
      <c r="K184" s="330"/>
    </row>
    <row r="185" s="1" customFormat="1" ht="15" customHeight="1">
      <c r="B185" s="307"/>
      <c r="C185" s="282" t="s">
        <v>120</v>
      </c>
      <c r="D185" s="282"/>
      <c r="E185" s="282"/>
      <c r="F185" s="305" t="s">
        <v>954</v>
      </c>
      <c r="G185" s="282"/>
      <c r="H185" s="282" t="s">
        <v>1026</v>
      </c>
      <c r="I185" s="282" t="s">
        <v>950</v>
      </c>
      <c r="J185" s="282">
        <v>50</v>
      </c>
      <c r="K185" s="330"/>
    </row>
    <row r="186" s="1" customFormat="1" ht="15" customHeight="1">
      <c r="B186" s="307"/>
      <c r="C186" s="282" t="s">
        <v>1027</v>
      </c>
      <c r="D186" s="282"/>
      <c r="E186" s="282"/>
      <c r="F186" s="305" t="s">
        <v>954</v>
      </c>
      <c r="G186" s="282"/>
      <c r="H186" s="282" t="s">
        <v>1028</v>
      </c>
      <c r="I186" s="282" t="s">
        <v>1029</v>
      </c>
      <c r="J186" s="282"/>
      <c r="K186" s="330"/>
    </row>
    <row r="187" s="1" customFormat="1" ht="15" customHeight="1">
      <c r="B187" s="307"/>
      <c r="C187" s="282" t="s">
        <v>1030</v>
      </c>
      <c r="D187" s="282"/>
      <c r="E187" s="282"/>
      <c r="F187" s="305" t="s">
        <v>954</v>
      </c>
      <c r="G187" s="282"/>
      <c r="H187" s="282" t="s">
        <v>1031</v>
      </c>
      <c r="I187" s="282" t="s">
        <v>1029</v>
      </c>
      <c r="J187" s="282"/>
      <c r="K187" s="330"/>
    </row>
    <row r="188" s="1" customFormat="1" ht="15" customHeight="1">
      <c r="B188" s="307"/>
      <c r="C188" s="282" t="s">
        <v>1032</v>
      </c>
      <c r="D188" s="282"/>
      <c r="E188" s="282"/>
      <c r="F188" s="305" t="s">
        <v>954</v>
      </c>
      <c r="G188" s="282"/>
      <c r="H188" s="282" t="s">
        <v>1033</v>
      </c>
      <c r="I188" s="282" t="s">
        <v>1029</v>
      </c>
      <c r="J188" s="282"/>
      <c r="K188" s="330"/>
    </row>
    <row r="189" s="1" customFormat="1" ht="15" customHeight="1">
      <c r="B189" s="307"/>
      <c r="C189" s="343" t="s">
        <v>1034</v>
      </c>
      <c r="D189" s="282"/>
      <c r="E189" s="282"/>
      <c r="F189" s="305" t="s">
        <v>954</v>
      </c>
      <c r="G189" s="282"/>
      <c r="H189" s="282" t="s">
        <v>1035</v>
      </c>
      <c r="I189" s="282" t="s">
        <v>1036</v>
      </c>
      <c r="J189" s="344" t="s">
        <v>1037</v>
      </c>
      <c r="K189" s="330"/>
    </row>
    <row r="190" s="17" customFormat="1" ht="15" customHeight="1">
      <c r="B190" s="345"/>
      <c r="C190" s="346" t="s">
        <v>1038</v>
      </c>
      <c r="D190" s="347"/>
      <c r="E190" s="347"/>
      <c r="F190" s="348" t="s">
        <v>954</v>
      </c>
      <c r="G190" s="347"/>
      <c r="H190" s="347" t="s">
        <v>1039</v>
      </c>
      <c r="I190" s="347" t="s">
        <v>1036</v>
      </c>
      <c r="J190" s="349" t="s">
        <v>1037</v>
      </c>
      <c r="K190" s="350"/>
    </row>
    <row r="191" s="1" customFormat="1" ht="15" customHeight="1">
      <c r="B191" s="307"/>
      <c r="C191" s="343" t="s">
        <v>44</v>
      </c>
      <c r="D191" s="282"/>
      <c r="E191" s="282"/>
      <c r="F191" s="305" t="s">
        <v>948</v>
      </c>
      <c r="G191" s="282"/>
      <c r="H191" s="279" t="s">
        <v>1040</v>
      </c>
      <c r="I191" s="282" t="s">
        <v>1041</v>
      </c>
      <c r="J191" s="282"/>
      <c r="K191" s="330"/>
    </row>
    <row r="192" s="1" customFormat="1" ht="15" customHeight="1">
      <c r="B192" s="307"/>
      <c r="C192" s="343" t="s">
        <v>1042</v>
      </c>
      <c r="D192" s="282"/>
      <c r="E192" s="282"/>
      <c r="F192" s="305" t="s">
        <v>948</v>
      </c>
      <c r="G192" s="282"/>
      <c r="H192" s="282" t="s">
        <v>1043</v>
      </c>
      <c r="I192" s="282" t="s">
        <v>983</v>
      </c>
      <c r="J192" s="282"/>
      <c r="K192" s="330"/>
    </row>
    <row r="193" s="1" customFormat="1" ht="15" customHeight="1">
      <c r="B193" s="307"/>
      <c r="C193" s="343" t="s">
        <v>1044</v>
      </c>
      <c r="D193" s="282"/>
      <c r="E193" s="282"/>
      <c r="F193" s="305" t="s">
        <v>948</v>
      </c>
      <c r="G193" s="282"/>
      <c r="H193" s="282" t="s">
        <v>1045</v>
      </c>
      <c r="I193" s="282" t="s">
        <v>983</v>
      </c>
      <c r="J193" s="282"/>
      <c r="K193" s="330"/>
    </row>
    <row r="194" s="1" customFormat="1" ht="15" customHeight="1">
      <c r="B194" s="307"/>
      <c r="C194" s="343" t="s">
        <v>1046</v>
      </c>
      <c r="D194" s="282"/>
      <c r="E194" s="282"/>
      <c r="F194" s="305" t="s">
        <v>954</v>
      </c>
      <c r="G194" s="282"/>
      <c r="H194" s="282" t="s">
        <v>1047</v>
      </c>
      <c r="I194" s="282" t="s">
        <v>983</v>
      </c>
      <c r="J194" s="282"/>
      <c r="K194" s="330"/>
    </row>
    <row r="195" s="1" customFormat="1" ht="15" customHeight="1">
      <c r="B195" s="336"/>
      <c r="C195" s="351"/>
      <c r="D195" s="316"/>
      <c r="E195" s="316"/>
      <c r="F195" s="316"/>
      <c r="G195" s="316"/>
      <c r="H195" s="316"/>
      <c r="I195" s="316"/>
      <c r="J195" s="316"/>
      <c r="K195" s="337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318"/>
      <c r="C197" s="328"/>
      <c r="D197" s="328"/>
      <c r="E197" s="328"/>
      <c r="F197" s="338"/>
      <c r="G197" s="328"/>
      <c r="H197" s="328"/>
      <c r="I197" s="328"/>
      <c r="J197" s="328"/>
      <c r="K197" s="318"/>
    </row>
    <row r="198" s="1" customFormat="1" ht="18.75" customHeight="1"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</row>
    <row r="199" s="1" customFormat="1" ht="13.5">
      <c r="B199" s="269"/>
      <c r="C199" s="270"/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1">
      <c r="B200" s="272"/>
      <c r="C200" s="273" t="s">
        <v>1048</v>
      </c>
      <c r="D200" s="273"/>
      <c r="E200" s="273"/>
      <c r="F200" s="273"/>
      <c r="G200" s="273"/>
      <c r="H200" s="273"/>
      <c r="I200" s="273"/>
      <c r="J200" s="273"/>
      <c r="K200" s="274"/>
    </row>
    <row r="201" s="1" customFormat="1" ht="25.5" customHeight="1">
      <c r="B201" s="272"/>
      <c r="C201" s="352" t="s">
        <v>1049</v>
      </c>
      <c r="D201" s="352"/>
      <c r="E201" s="352"/>
      <c r="F201" s="352" t="s">
        <v>1050</v>
      </c>
      <c r="G201" s="353"/>
      <c r="H201" s="352" t="s">
        <v>1051</v>
      </c>
      <c r="I201" s="352"/>
      <c r="J201" s="352"/>
      <c r="K201" s="274"/>
    </row>
    <row r="202" s="1" customFormat="1" ht="5.25" customHeight="1">
      <c r="B202" s="307"/>
      <c r="C202" s="302"/>
      <c r="D202" s="302"/>
      <c r="E202" s="302"/>
      <c r="F202" s="302"/>
      <c r="G202" s="328"/>
      <c r="H202" s="302"/>
      <c r="I202" s="302"/>
      <c r="J202" s="302"/>
      <c r="K202" s="330"/>
    </row>
    <row r="203" s="1" customFormat="1" ht="15" customHeight="1">
      <c r="B203" s="307"/>
      <c r="C203" s="282" t="s">
        <v>1041</v>
      </c>
      <c r="D203" s="282"/>
      <c r="E203" s="282"/>
      <c r="F203" s="305" t="s">
        <v>45</v>
      </c>
      <c r="G203" s="282"/>
      <c r="H203" s="282" t="s">
        <v>1052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46</v>
      </c>
      <c r="G204" s="282"/>
      <c r="H204" s="282" t="s">
        <v>1053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49</v>
      </c>
      <c r="G205" s="282"/>
      <c r="H205" s="282" t="s">
        <v>1054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47</v>
      </c>
      <c r="G206" s="282"/>
      <c r="H206" s="282" t="s">
        <v>1055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 t="s">
        <v>48</v>
      </c>
      <c r="G207" s="282"/>
      <c r="H207" s="282" t="s">
        <v>1056</v>
      </c>
      <c r="I207" s="282"/>
      <c r="J207" s="282"/>
      <c r="K207" s="330"/>
    </row>
    <row r="208" s="1" customFormat="1" ht="15" customHeight="1">
      <c r="B208" s="307"/>
      <c r="C208" s="282"/>
      <c r="D208" s="282"/>
      <c r="E208" s="282"/>
      <c r="F208" s="305"/>
      <c r="G208" s="282"/>
      <c r="H208" s="282"/>
      <c r="I208" s="282"/>
      <c r="J208" s="282"/>
      <c r="K208" s="330"/>
    </row>
    <row r="209" s="1" customFormat="1" ht="15" customHeight="1">
      <c r="B209" s="307"/>
      <c r="C209" s="282" t="s">
        <v>995</v>
      </c>
      <c r="D209" s="282"/>
      <c r="E209" s="282"/>
      <c r="F209" s="305" t="s">
        <v>80</v>
      </c>
      <c r="G209" s="282"/>
      <c r="H209" s="282" t="s">
        <v>1057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890</v>
      </c>
      <c r="G210" s="282"/>
      <c r="H210" s="282" t="s">
        <v>891</v>
      </c>
      <c r="I210" s="282"/>
      <c r="J210" s="282"/>
      <c r="K210" s="330"/>
    </row>
    <row r="211" s="1" customFormat="1" ht="15" customHeight="1">
      <c r="B211" s="307"/>
      <c r="C211" s="282"/>
      <c r="D211" s="282"/>
      <c r="E211" s="282"/>
      <c r="F211" s="305" t="s">
        <v>888</v>
      </c>
      <c r="G211" s="282"/>
      <c r="H211" s="282" t="s">
        <v>1058</v>
      </c>
      <c r="I211" s="282"/>
      <c r="J211" s="282"/>
      <c r="K211" s="330"/>
    </row>
    <row r="212" s="1" customFormat="1" ht="15" customHeight="1">
      <c r="B212" s="354"/>
      <c r="C212" s="282"/>
      <c r="D212" s="282"/>
      <c r="E212" s="282"/>
      <c r="F212" s="305" t="s">
        <v>892</v>
      </c>
      <c r="G212" s="343"/>
      <c r="H212" s="334" t="s">
        <v>893</v>
      </c>
      <c r="I212" s="334"/>
      <c r="J212" s="334"/>
      <c r="K212" s="355"/>
    </row>
    <row r="213" s="1" customFormat="1" ht="15" customHeight="1">
      <c r="B213" s="354"/>
      <c r="C213" s="282"/>
      <c r="D213" s="282"/>
      <c r="E213" s="282"/>
      <c r="F213" s="305" t="s">
        <v>894</v>
      </c>
      <c r="G213" s="343"/>
      <c r="H213" s="334" t="s">
        <v>1059</v>
      </c>
      <c r="I213" s="334"/>
      <c r="J213" s="334"/>
      <c r="K213" s="355"/>
    </row>
    <row r="214" s="1" customFormat="1" ht="15" customHeight="1">
      <c r="B214" s="354"/>
      <c r="C214" s="282"/>
      <c r="D214" s="282"/>
      <c r="E214" s="282"/>
      <c r="F214" s="305"/>
      <c r="G214" s="343"/>
      <c r="H214" s="334"/>
      <c r="I214" s="334"/>
      <c r="J214" s="334"/>
      <c r="K214" s="355"/>
    </row>
    <row r="215" s="1" customFormat="1" ht="15" customHeight="1">
      <c r="B215" s="354"/>
      <c r="C215" s="282" t="s">
        <v>1019</v>
      </c>
      <c r="D215" s="282"/>
      <c r="E215" s="282"/>
      <c r="F215" s="305">
        <v>1</v>
      </c>
      <c r="G215" s="343"/>
      <c r="H215" s="334" t="s">
        <v>1060</v>
      </c>
      <c r="I215" s="334"/>
      <c r="J215" s="334"/>
      <c r="K215" s="355"/>
    </row>
    <row r="216" s="1" customFormat="1" ht="15" customHeight="1">
      <c r="B216" s="354"/>
      <c r="C216" s="282"/>
      <c r="D216" s="282"/>
      <c r="E216" s="282"/>
      <c r="F216" s="305">
        <v>2</v>
      </c>
      <c r="G216" s="343"/>
      <c r="H216" s="334" t="s">
        <v>1061</v>
      </c>
      <c r="I216" s="334"/>
      <c r="J216" s="334"/>
      <c r="K216" s="355"/>
    </row>
    <row r="217" s="1" customFormat="1" ht="15" customHeight="1">
      <c r="B217" s="354"/>
      <c r="C217" s="282"/>
      <c r="D217" s="282"/>
      <c r="E217" s="282"/>
      <c r="F217" s="305">
        <v>3</v>
      </c>
      <c r="G217" s="343"/>
      <c r="H217" s="334" t="s">
        <v>1062</v>
      </c>
      <c r="I217" s="334"/>
      <c r="J217" s="334"/>
      <c r="K217" s="355"/>
    </row>
    <row r="218" s="1" customFormat="1" ht="15" customHeight="1">
      <c r="B218" s="354"/>
      <c r="C218" s="282"/>
      <c r="D218" s="282"/>
      <c r="E218" s="282"/>
      <c r="F218" s="305">
        <v>4</v>
      </c>
      <c r="G218" s="343"/>
      <c r="H218" s="334" t="s">
        <v>1063</v>
      </c>
      <c r="I218" s="334"/>
      <c r="J218" s="334"/>
      <c r="K218" s="355"/>
    </row>
    <row r="219" s="1" customFormat="1" ht="12.75" customHeight="1">
      <c r="B219" s="356"/>
      <c r="C219" s="357"/>
      <c r="D219" s="357"/>
      <c r="E219" s="357"/>
      <c r="F219" s="357"/>
      <c r="G219" s="357"/>
      <c r="H219" s="357"/>
      <c r="I219" s="357"/>
      <c r="J219" s="357"/>
      <c r="K219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EXTENSA\Majitel</dc:creator>
  <cp:lastModifiedBy>EXTENSA\Majitel</cp:lastModifiedBy>
  <dcterms:created xsi:type="dcterms:W3CDTF">2024-04-10T13:27:55Z</dcterms:created>
  <dcterms:modified xsi:type="dcterms:W3CDTF">2024-04-10T13:28:01Z</dcterms:modified>
</cp:coreProperties>
</file>