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jitel\Desktop\Pracovní\24-12-Stradonice-stav.úpravy 2 RD-č.p.139\"/>
    </mc:Choice>
  </mc:AlternateContent>
  <bookViews>
    <workbookView xWindow="0" yWindow="0" windowWidth="0" windowHeight="0"/>
  </bookViews>
  <sheets>
    <sheet name="Rekapitulace stavby" sheetId="1" r:id="rId1"/>
    <sheet name="0001 - Udržovací práce n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'0001 - Udržovací práce na...'!$C$109:$K$777</definedName>
    <definedName name="_xlnm.Print_Area" localSheetId="1">'0001 - Udržovací práce na...'!$C$4:$J$39,'0001 - Udržovací práce na...'!$C$45:$J$91,'0001 - Udržovací práce na...'!$C$97:$K$777</definedName>
    <definedName name="_xlnm.Print_Titles" localSheetId="1">'0001 - Udržovací práce na...'!$109:$109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776"/>
  <c r="BH776"/>
  <c r="BG776"/>
  <c r="BE776"/>
  <c r="T776"/>
  <c r="R776"/>
  <c r="P776"/>
  <c r="BI774"/>
  <c r="BH774"/>
  <c r="BG774"/>
  <c r="BE774"/>
  <c r="T774"/>
  <c r="R774"/>
  <c r="P774"/>
  <c r="BI771"/>
  <c r="BH771"/>
  <c r="BG771"/>
  <c r="BE771"/>
  <c r="T771"/>
  <c r="R771"/>
  <c r="P771"/>
  <c r="BI764"/>
  <c r="BH764"/>
  <c r="BG764"/>
  <c r="BE764"/>
  <c r="T764"/>
  <c r="R764"/>
  <c r="P764"/>
  <c r="BI758"/>
  <c r="BH758"/>
  <c r="BG758"/>
  <c r="BE758"/>
  <c r="T758"/>
  <c r="T757"/>
  <c r="R758"/>
  <c r="R757"/>
  <c r="P758"/>
  <c r="P757"/>
  <c r="BI752"/>
  <c r="BH752"/>
  <c r="BG752"/>
  <c r="BE752"/>
  <c r="T752"/>
  <c r="T751"/>
  <c r="R752"/>
  <c r="R751"/>
  <c r="P752"/>
  <c r="P751"/>
  <c r="BI747"/>
  <c r="BH747"/>
  <c r="BG747"/>
  <c r="BE747"/>
  <c r="T747"/>
  <c r="T746"/>
  <c r="R747"/>
  <c r="R746"/>
  <c r="P747"/>
  <c r="P746"/>
  <c r="BI745"/>
  <c r="BH745"/>
  <c r="BG745"/>
  <c r="BE745"/>
  <c r="T745"/>
  <c r="T744"/>
  <c r="R745"/>
  <c r="R744"/>
  <c r="P745"/>
  <c r="P744"/>
  <c r="BI742"/>
  <c r="BH742"/>
  <c r="BG742"/>
  <c r="BE742"/>
  <c r="T742"/>
  <c r="R742"/>
  <c r="P742"/>
  <c r="BI740"/>
  <c r="BH740"/>
  <c r="BG740"/>
  <c r="BE740"/>
  <c r="T740"/>
  <c r="R740"/>
  <c r="P740"/>
  <c r="BI738"/>
  <c r="BH738"/>
  <c r="BG738"/>
  <c r="BE738"/>
  <c r="T738"/>
  <c r="R738"/>
  <c r="P738"/>
  <c r="BI736"/>
  <c r="BH736"/>
  <c r="BG736"/>
  <c r="BE736"/>
  <c r="T736"/>
  <c r="R736"/>
  <c r="P736"/>
  <c r="BI733"/>
  <c r="BH733"/>
  <c r="BG733"/>
  <c r="BE733"/>
  <c r="T733"/>
  <c r="R733"/>
  <c r="P733"/>
  <c r="BI732"/>
  <c r="BH732"/>
  <c r="BG732"/>
  <c r="BE732"/>
  <c r="T732"/>
  <c r="R732"/>
  <c r="P732"/>
  <c r="BI731"/>
  <c r="BH731"/>
  <c r="BG731"/>
  <c r="BE731"/>
  <c r="T731"/>
  <c r="R731"/>
  <c r="P731"/>
  <c r="BI729"/>
  <c r="BH729"/>
  <c r="BG729"/>
  <c r="BE729"/>
  <c r="T729"/>
  <c r="R729"/>
  <c r="P729"/>
  <c r="BI728"/>
  <c r="BH728"/>
  <c r="BG728"/>
  <c r="BE728"/>
  <c r="T728"/>
  <c r="R728"/>
  <c r="P728"/>
  <c r="BI725"/>
  <c r="BH725"/>
  <c r="BG725"/>
  <c r="BE725"/>
  <c r="T725"/>
  <c r="R725"/>
  <c r="P725"/>
  <c r="BI722"/>
  <c r="BH722"/>
  <c r="BG722"/>
  <c r="BE722"/>
  <c r="T722"/>
  <c r="R722"/>
  <c r="P722"/>
  <c r="BI719"/>
  <c r="BH719"/>
  <c r="BG719"/>
  <c r="BE719"/>
  <c r="T719"/>
  <c r="R719"/>
  <c r="P719"/>
  <c r="BI717"/>
  <c r="BH717"/>
  <c r="BG717"/>
  <c r="BE717"/>
  <c r="T717"/>
  <c r="R717"/>
  <c r="P717"/>
  <c r="BI714"/>
  <c r="BH714"/>
  <c r="BG714"/>
  <c r="BE714"/>
  <c r="T714"/>
  <c r="R714"/>
  <c r="P714"/>
  <c r="BI711"/>
  <c r="BH711"/>
  <c r="BG711"/>
  <c r="BE711"/>
  <c r="T711"/>
  <c r="R711"/>
  <c r="P711"/>
  <c r="BI708"/>
  <c r="BH708"/>
  <c r="BG708"/>
  <c r="BE708"/>
  <c r="T708"/>
  <c r="R708"/>
  <c r="P708"/>
  <c r="BI706"/>
  <c r="BH706"/>
  <c r="BG706"/>
  <c r="BE706"/>
  <c r="T706"/>
  <c r="R706"/>
  <c r="P706"/>
  <c r="BI703"/>
  <c r="BH703"/>
  <c r="BG703"/>
  <c r="BE703"/>
  <c r="T703"/>
  <c r="R703"/>
  <c r="P703"/>
  <c r="BI700"/>
  <c r="BH700"/>
  <c r="BG700"/>
  <c r="BE700"/>
  <c r="T700"/>
  <c r="R700"/>
  <c r="P700"/>
  <c r="BI697"/>
  <c r="BH697"/>
  <c r="BG697"/>
  <c r="BE697"/>
  <c r="T697"/>
  <c r="R697"/>
  <c r="P697"/>
  <c r="BI695"/>
  <c r="BH695"/>
  <c r="BG695"/>
  <c r="BE695"/>
  <c r="T695"/>
  <c r="R695"/>
  <c r="P695"/>
  <c r="BI694"/>
  <c r="BH694"/>
  <c r="BG694"/>
  <c r="BE694"/>
  <c r="T694"/>
  <c r="R694"/>
  <c r="P694"/>
  <c r="BI691"/>
  <c r="BH691"/>
  <c r="BG691"/>
  <c r="BE691"/>
  <c r="T691"/>
  <c r="R691"/>
  <c r="P691"/>
  <c r="BI688"/>
  <c r="BH688"/>
  <c r="BG688"/>
  <c r="BE688"/>
  <c r="T688"/>
  <c r="R688"/>
  <c r="P688"/>
  <c r="BI685"/>
  <c r="BH685"/>
  <c r="BG685"/>
  <c r="BE685"/>
  <c r="T685"/>
  <c r="R685"/>
  <c r="P685"/>
  <c r="BI682"/>
  <c r="BH682"/>
  <c r="BG682"/>
  <c r="BE682"/>
  <c r="T682"/>
  <c r="R682"/>
  <c r="P682"/>
  <c r="BI679"/>
  <c r="BH679"/>
  <c r="BG679"/>
  <c r="BE679"/>
  <c r="T679"/>
  <c r="R679"/>
  <c r="P679"/>
  <c r="BI677"/>
  <c r="BH677"/>
  <c r="BG677"/>
  <c r="BE677"/>
  <c r="T677"/>
  <c r="R677"/>
  <c r="P677"/>
  <c r="BI673"/>
  <c r="BH673"/>
  <c r="BG673"/>
  <c r="BE673"/>
  <c r="T673"/>
  <c r="R673"/>
  <c r="P673"/>
  <c r="BI668"/>
  <c r="BH668"/>
  <c r="BG668"/>
  <c r="BE668"/>
  <c r="T668"/>
  <c r="R668"/>
  <c r="P668"/>
  <c r="BI665"/>
  <c r="BH665"/>
  <c r="BG665"/>
  <c r="BE665"/>
  <c r="T665"/>
  <c r="R665"/>
  <c r="P665"/>
  <c r="BI662"/>
  <c r="BH662"/>
  <c r="BG662"/>
  <c r="BE662"/>
  <c r="T662"/>
  <c r="R662"/>
  <c r="P662"/>
  <c r="BI659"/>
  <c r="BH659"/>
  <c r="BG659"/>
  <c r="BE659"/>
  <c r="T659"/>
  <c r="R659"/>
  <c r="P659"/>
  <c r="BI658"/>
  <c r="BH658"/>
  <c r="BG658"/>
  <c r="BE658"/>
  <c r="T658"/>
  <c r="R658"/>
  <c r="P658"/>
  <c r="BI655"/>
  <c r="BH655"/>
  <c r="BG655"/>
  <c r="BE655"/>
  <c r="T655"/>
  <c r="R655"/>
  <c r="P655"/>
  <c r="BI654"/>
  <c r="BH654"/>
  <c r="BG654"/>
  <c r="BE654"/>
  <c r="T654"/>
  <c r="R654"/>
  <c r="P654"/>
  <c r="BI653"/>
  <c r="BH653"/>
  <c r="BG653"/>
  <c r="BE653"/>
  <c r="T653"/>
  <c r="R653"/>
  <c r="P653"/>
  <c r="BI650"/>
  <c r="BH650"/>
  <c r="BG650"/>
  <c r="BE650"/>
  <c r="T650"/>
  <c r="R650"/>
  <c r="P650"/>
  <c r="BI647"/>
  <c r="BH647"/>
  <c r="BG647"/>
  <c r="BE647"/>
  <c r="T647"/>
  <c r="R647"/>
  <c r="P647"/>
  <c r="BI645"/>
  <c r="BH645"/>
  <c r="BG645"/>
  <c r="BE645"/>
  <c r="T645"/>
  <c r="R645"/>
  <c r="P645"/>
  <c r="BI643"/>
  <c r="BH643"/>
  <c r="BG643"/>
  <c r="BE643"/>
  <c r="T643"/>
  <c r="R643"/>
  <c r="P643"/>
  <c r="BI641"/>
  <c r="BH641"/>
  <c r="BG641"/>
  <c r="BE641"/>
  <c r="T641"/>
  <c r="R641"/>
  <c r="P641"/>
  <c r="BI639"/>
  <c r="BH639"/>
  <c r="BG639"/>
  <c r="BE639"/>
  <c r="T639"/>
  <c r="R639"/>
  <c r="P639"/>
  <c r="BI637"/>
  <c r="BH637"/>
  <c r="BG637"/>
  <c r="BE637"/>
  <c r="T637"/>
  <c r="R637"/>
  <c r="P637"/>
  <c r="BI634"/>
  <c r="BH634"/>
  <c r="BG634"/>
  <c r="BE634"/>
  <c r="T634"/>
  <c r="R634"/>
  <c r="P634"/>
  <c r="BI632"/>
  <c r="BH632"/>
  <c r="BG632"/>
  <c r="BE632"/>
  <c r="T632"/>
  <c r="R632"/>
  <c r="P632"/>
  <c r="BI626"/>
  <c r="BH626"/>
  <c r="BG626"/>
  <c r="BE626"/>
  <c r="T626"/>
  <c r="R626"/>
  <c r="P626"/>
  <c r="BI620"/>
  <c r="BH620"/>
  <c r="BG620"/>
  <c r="BE620"/>
  <c r="T620"/>
  <c r="R620"/>
  <c r="P620"/>
  <c r="BI618"/>
  <c r="BH618"/>
  <c r="BG618"/>
  <c r="BE618"/>
  <c r="T618"/>
  <c r="R618"/>
  <c r="P618"/>
  <c r="BI612"/>
  <c r="BH612"/>
  <c r="BG612"/>
  <c r="BE612"/>
  <c r="T612"/>
  <c r="R612"/>
  <c r="P612"/>
  <c r="BI610"/>
  <c r="BH610"/>
  <c r="BG610"/>
  <c r="BE610"/>
  <c r="T610"/>
  <c r="R610"/>
  <c r="P610"/>
  <c r="BI608"/>
  <c r="BH608"/>
  <c r="BG608"/>
  <c r="BE608"/>
  <c r="T608"/>
  <c r="R608"/>
  <c r="P608"/>
  <c r="BI595"/>
  <c r="BH595"/>
  <c r="BG595"/>
  <c r="BE595"/>
  <c r="T595"/>
  <c r="R595"/>
  <c r="P595"/>
  <c r="BI593"/>
  <c r="BH593"/>
  <c r="BG593"/>
  <c r="BE593"/>
  <c r="T593"/>
  <c r="R593"/>
  <c r="P593"/>
  <c r="BI587"/>
  <c r="BH587"/>
  <c r="BG587"/>
  <c r="BE587"/>
  <c r="T587"/>
  <c r="R587"/>
  <c r="P587"/>
  <c r="BI585"/>
  <c r="BH585"/>
  <c r="BG585"/>
  <c r="BE585"/>
  <c r="T585"/>
  <c r="R585"/>
  <c r="P585"/>
  <c r="BI582"/>
  <c r="BH582"/>
  <c r="BG582"/>
  <c r="BE582"/>
  <c r="T582"/>
  <c r="R582"/>
  <c r="P582"/>
  <c r="BI577"/>
  <c r="BH577"/>
  <c r="BG577"/>
  <c r="BE577"/>
  <c r="T577"/>
  <c r="R577"/>
  <c r="P577"/>
  <c r="BI571"/>
  <c r="BH571"/>
  <c r="BG571"/>
  <c r="BE571"/>
  <c r="T571"/>
  <c r="R571"/>
  <c r="P571"/>
  <c r="BI569"/>
  <c r="BH569"/>
  <c r="BG569"/>
  <c r="BE569"/>
  <c r="T569"/>
  <c r="R569"/>
  <c r="P569"/>
  <c r="BI563"/>
  <c r="BH563"/>
  <c r="BG563"/>
  <c r="BE563"/>
  <c r="T563"/>
  <c r="R563"/>
  <c r="P563"/>
  <c r="BI561"/>
  <c r="BH561"/>
  <c r="BG561"/>
  <c r="BE561"/>
  <c r="T561"/>
  <c r="R561"/>
  <c r="P561"/>
  <c r="BI560"/>
  <c r="BH560"/>
  <c r="BG560"/>
  <c r="BE560"/>
  <c r="T560"/>
  <c r="R560"/>
  <c r="P560"/>
  <c r="BI558"/>
  <c r="BH558"/>
  <c r="BG558"/>
  <c r="BE558"/>
  <c r="T558"/>
  <c r="R558"/>
  <c r="P558"/>
  <c r="BI552"/>
  <c r="BH552"/>
  <c r="BG552"/>
  <c r="BE552"/>
  <c r="T552"/>
  <c r="R552"/>
  <c r="P552"/>
  <c r="BI549"/>
  <c r="BH549"/>
  <c r="BG549"/>
  <c r="BE549"/>
  <c r="T549"/>
  <c r="R549"/>
  <c r="P549"/>
  <c r="BI548"/>
  <c r="BH548"/>
  <c r="BG548"/>
  <c r="BE548"/>
  <c r="T548"/>
  <c r="R548"/>
  <c r="P548"/>
  <c r="BI545"/>
  <c r="BH545"/>
  <c r="BG545"/>
  <c r="BE545"/>
  <c r="T545"/>
  <c r="R545"/>
  <c r="P545"/>
  <c r="BI543"/>
  <c r="BH543"/>
  <c r="BG543"/>
  <c r="BE543"/>
  <c r="T543"/>
  <c r="R543"/>
  <c r="P543"/>
  <c r="BI541"/>
  <c r="BH541"/>
  <c r="BG541"/>
  <c r="BE541"/>
  <c r="T541"/>
  <c r="R541"/>
  <c r="P541"/>
  <c r="BI538"/>
  <c r="BH538"/>
  <c r="BG538"/>
  <c r="BE538"/>
  <c r="T538"/>
  <c r="R538"/>
  <c r="P538"/>
  <c r="BI537"/>
  <c r="BH537"/>
  <c r="BG537"/>
  <c r="BE537"/>
  <c r="T537"/>
  <c r="R537"/>
  <c r="P537"/>
  <c r="BI535"/>
  <c r="BH535"/>
  <c r="BG535"/>
  <c r="BE535"/>
  <c r="T535"/>
  <c r="R535"/>
  <c r="P535"/>
  <c r="BI533"/>
  <c r="BH533"/>
  <c r="BG533"/>
  <c r="BE533"/>
  <c r="T533"/>
  <c r="R533"/>
  <c r="P533"/>
  <c r="BI530"/>
  <c r="BH530"/>
  <c r="BG530"/>
  <c r="BE530"/>
  <c r="T530"/>
  <c r="R530"/>
  <c r="P530"/>
  <c r="BI527"/>
  <c r="BH527"/>
  <c r="BG527"/>
  <c r="BE527"/>
  <c r="T527"/>
  <c r="R527"/>
  <c r="P527"/>
  <c r="BI524"/>
  <c r="BH524"/>
  <c r="BG524"/>
  <c r="BE524"/>
  <c r="T524"/>
  <c r="R524"/>
  <c r="P524"/>
  <c r="BI522"/>
  <c r="BH522"/>
  <c r="BG522"/>
  <c r="BE522"/>
  <c r="T522"/>
  <c r="R522"/>
  <c r="P522"/>
  <c r="BI521"/>
  <c r="BH521"/>
  <c r="BG521"/>
  <c r="BE521"/>
  <c r="T521"/>
  <c r="R521"/>
  <c r="P521"/>
  <c r="BI519"/>
  <c r="BH519"/>
  <c r="BG519"/>
  <c r="BE519"/>
  <c r="T519"/>
  <c r="R519"/>
  <c r="P519"/>
  <c r="BI516"/>
  <c r="BH516"/>
  <c r="BG516"/>
  <c r="BE516"/>
  <c r="T516"/>
  <c r="R516"/>
  <c r="P516"/>
  <c r="BI513"/>
  <c r="BH513"/>
  <c r="BG513"/>
  <c r="BE513"/>
  <c r="T513"/>
  <c r="R513"/>
  <c r="P513"/>
  <c r="BI510"/>
  <c r="BH510"/>
  <c r="BG510"/>
  <c r="BE510"/>
  <c r="T510"/>
  <c r="R510"/>
  <c r="P510"/>
  <c r="BI509"/>
  <c r="BH509"/>
  <c r="BG509"/>
  <c r="BE509"/>
  <c r="T509"/>
  <c r="R509"/>
  <c r="P509"/>
  <c r="BI508"/>
  <c r="BH508"/>
  <c r="BG508"/>
  <c r="BE508"/>
  <c r="T508"/>
  <c r="R508"/>
  <c r="P508"/>
  <c r="BI507"/>
  <c r="BH507"/>
  <c r="BG507"/>
  <c r="BE507"/>
  <c r="T507"/>
  <c r="R507"/>
  <c r="P507"/>
  <c r="BI504"/>
  <c r="BH504"/>
  <c r="BG504"/>
  <c r="BE504"/>
  <c r="T504"/>
  <c r="R504"/>
  <c r="P504"/>
  <c r="BI502"/>
  <c r="BH502"/>
  <c r="BG502"/>
  <c r="BE502"/>
  <c r="T502"/>
  <c r="R502"/>
  <c r="P502"/>
  <c r="BI499"/>
  <c r="BH499"/>
  <c r="BG499"/>
  <c r="BE499"/>
  <c r="T499"/>
  <c r="R499"/>
  <c r="P499"/>
  <c r="BI497"/>
  <c r="BH497"/>
  <c r="BG497"/>
  <c r="BE497"/>
  <c r="T497"/>
  <c r="R497"/>
  <c r="P497"/>
  <c r="BI495"/>
  <c r="BH495"/>
  <c r="BG495"/>
  <c r="BE495"/>
  <c r="T495"/>
  <c r="R495"/>
  <c r="P495"/>
  <c r="BI492"/>
  <c r="BH492"/>
  <c r="BG492"/>
  <c r="BE492"/>
  <c r="T492"/>
  <c r="R492"/>
  <c r="P492"/>
  <c r="BI490"/>
  <c r="BH490"/>
  <c r="BG490"/>
  <c r="BE490"/>
  <c r="T490"/>
  <c r="R490"/>
  <c r="P490"/>
  <c r="BI489"/>
  <c r="BH489"/>
  <c r="BG489"/>
  <c r="BE489"/>
  <c r="T489"/>
  <c r="R489"/>
  <c r="P489"/>
  <c r="BI488"/>
  <c r="BH488"/>
  <c r="BG488"/>
  <c r="BE488"/>
  <c r="T488"/>
  <c r="R488"/>
  <c r="P488"/>
  <c r="BI485"/>
  <c r="BH485"/>
  <c r="BG485"/>
  <c r="BE485"/>
  <c r="T485"/>
  <c r="R485"/>
  <c r="P485"/>
  <c r="BI483"/>
  <c r="BH483"/>
  <c r="BG483"/>
  <c r="BE483"/>
  <c r="T483"/>
  <c r="R483"/>
  <c r="P483"/>
  <c r="BI481"/>
  <c r="BH481"/>
  <c r="BG481"/>
  <c r="BE481"/>
  <c r="T481"/>
  <c r="R481"/>
  <c r="P481"/>
  <c r="BI480"/>
  <c r="BH480"/>
  <c r="BG480"/>
  <c r="BE480"/>
  <c r="T480"/>
  <c r="R480"/>
  <c r="P480"/>
  <c r="BI478"/>
  <c r="BH478"/>
  <c r="BG478"/>
  <c r="BE478"/>
  <c r="T478"/>
  <c r="R478"/>
  <c r="P478"/>
  <c r="BI477"/>
  <c r="BH477"/>
  <c r="BG477"/>
  <c r="BE477"/>
  <c r="T477"/>
  <c r="R477"/>
  <c r="P477"/>
  <c r="BI474"/>
  <c r="BH474"/>
  <c r="BG474"/>
  <c r="BE474"/>
  <c r="T474"/>
  <c r="R474"/>
  <c r="P474"/>
  <c r="BI472"/>
  <c r="BH472"/>
  <c r="BG472"/>
  <c r="BE472"/>
  <c r="T472"/>
  <c r="R472"/>
  <c r="P472"/>
  <c r="BI469"/>
  <c r="BH469"/>
  <c r="BG469"/>
  <c r="BE469"/>
  <c r="T469"/>
  <c r="R469"/>
  <c r="P469"/>
  <c r="BI466"/>
  <c r="BH466"/>
  <c r="BG466"/>
  <c r="BE466"/>
  <c r="T466"/>
  <c r="R466"/>
  <c r="P466"/>
  <c r="BI463"/>
  <c r="BH463"/>
  <c r="BG463"/>
  <c r="BE463"/>
  <c r="T463"/>
  <c r="R463"/>
  <c r="P463"/>
  <c r="BI460"/>
  <c r="BH460"/>
  <c r="BG460"/>
  <c r="BE460"/>
  <c r="T460"/>
  <c r="R460"/>
  <c r="P460"/>
  <c r="BI459"/>
  <c r="BH459"/>
  <c r="BG459"/>
  <c r="BE459"/>
  <c r="T459"/>
  <c r="R459"/>
  <c r="P459"/>
  <c r="BI457"/>
  <c r="BH457"/>
  <c r="BG457"/>
  <c r="BE457"/>
  <c r="T457"/>
  <c r="R457"/>
  <c r="P457"/>
  <c r="BI456"/>
  <c r="BH456"/>
  <c r="BG456"/>
  <c r="BE456"/>
  <c r="T456"/>
  <c r="R456"/>
  <c r="P456"/>
  <c r="BI453"/>
  <c r="BH453"/>
  <c r="BG453"/>
  <c r="BE453"/>
  <c r="T453"/>
  <c r="R453"/>
  <c r="P453"/>
  <c r="BI451"/>
  <c r="BH451"/>
  <c r="BG451"/>
  <c r="BE451"/>
  <c r="T451"/>
  <c r="R451"/>
  <c r="P451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1"/>
  <c r="BH441"/>
  <c r="BG441"/>
  <c r="BE441"/>
  <c r="T441"/>
  <c r="R441"/>
  <c r="P441"/>
  <c r="BI439"/>
  <c r="BH439"/>
  <c r="BG439"/>
  <c r="BE439"/>
  <c r="T439"/>
  <c r="R439"/>
  <c r="P439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29"/>
  <c r="BH429"/>
  <c r="BG429"/>
  <c r="BE429"/>
  <c r="T429"/>
  <c r="R429"/>
  <c r="P429"/>
  <c r="BI426"/>
  <c r="BH426"/>
  <c r="BG426"/>
  <c r="BE426"/>
  <c r="T426"/>
  <c r="R426"/>
  <c r="P426"/>
  <c r="BI424"/>
  <c r="BH424"/>
  <c r="BG424"/>
  <c r="BE424"/>
  <c r="T424"/>
  <c r="R424"/>
  <c r="P424"/>
  <c r="BI421"/>
  <c r="BH421"/>
  <c r="BG421"/>
  <c r="BE421"/>
  <c r="T421"/>
  <c r="R421"/>
  <c r="P421"/>
  <c r="BI418"/>
  <c r="BH418"/>
  <c r="BG418"/>
  <c r="BE418"/>
  <c r="T418"/>
  <c r="R418"/>
  <c r="P418"/>
  <c r="BI416"/>
  <c r="BH416"/>
  <c r="BG416"/>
  <c r="BE416"/>
  <c r="T416"/>
  <c r="R416"/>
  <c r="P416"/>
  <c r="BI413"/>
  <c r="BH413"/>
  <c r="BG413"/>
  <c r="BE413"/>
  <c r="T413"/>
  <c r="R413"/>
  <c r="P413"/>
  <c r="BI411"/>
  <c r="BH411"/>
  <c r="BG411"/>
  <c r="BE411"/>
  <c r="T411"/>
  <c r="R411"/>
  <c r="P411"/>
  <c r="BI405"/>
  <c r="BH405"/>
  <c r="BG405"/>
  <c r="BE405"/>
  <c r="T405"/>
  <c r="R405"/>
  <c r="P405"/>
  <c r="BI402"/>
  <c r="BH402"/>
  <c r="BG402"/>
  <c r="BE402"/>
  <c r="T402"/>
  <c r="R402"/>
  <c r="P402"/>
  <c r="BI399"/>
  <c r="BH399"/>
  <c r="BG399"/>
  <c r="BE399"/>
  <c r="T399"/>
  <c r="R399"/>
  <c r="P399"/>
  <c r="BI396"/>
  <c r="BH396"/>
  <c r="BG396"/>
  <c r="BE396"/>
  <c r="T396"/>
  <c r="R396"/>
  <c r="P396"/>
  <c r="BI393"/>
  <c r="BH393"/>
  <c r="BG393"/>
  <c r="BE393"/>
  <c r="T393"/>
  <c r="R393"/>
  <c r="P393"/>
  <c r="BI392"/>
  <c r="BH392"/>
  <c r="BG392"/>
  <c r="BE392"/>
  <c r="T392"/>
  <c r="R392"/>
  <c r="P392"/>
  <c r="BI390"/>
  <c r="BH390"/>
  <c r="BG390"/>
  <c r="BE390"/>
  <c r="T390"/>
  <c r="R390"/>
  <c r="P390"/>
  <c r="BI388"/>
  <c r="BH388"/>
  <c r="BG388"/>
  <c r="BE388"/>
  <c r="T388"/>
  <c r="R388"/>
  <c r="P388"/>
  <c r="BI386"/>
  <c r="BH386"/>
  <c r="BG386"/>
  <c r="BE386"/>
  <c r="T386"/>
  <c r="R386"/>
  <c r="P386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R380"/>
  <c r="P380"/>
  <c r="BI378"/>
  <c r="BH378"/>
  <c r="BG378"/>
  <c r="BE378"/>
  <c r="T378"/>
  <c r="R378"/>
  <c r="P378"/>
  <c r="BI377"/>
  <c r="BH377"/>
  <c r="BG377"/>
  <c r="BE377"/>
  <c r="T377"/>
  <c r="R377"/>
  <c r="P377"/>
  <c r="BI375"/>
  <c r="BH375"/>
  <c r="BG375"/>
  <c r="BE375"/>
  <c r="T375"/>
  <c r="R375"/>
  <c r="P375"/>
  <c r="BI373"/>
  <c r="BH373"/>
  <c r="BG373"/>
  <c r="BE373"/>
  <c r="T373"/>
  <c r="R373"/>
  <c r="P373"/>
  <c r="BI370"/>
  <c r="BH370"/>
  <c r="BG370"/>
  <c r="BE370"/>
  <c r="T370"/>
  <c r="R370"/>
  <c r="P370"/>
  <c r="BI369"/>
  <c r="BH369"/>
  <c r="BG369"/>
  <c r="BE369"/>
  <c r="T369"/>
  <c r="R369"/>
  <c r="P369"/>
  <c r="BI366"/>
  <c r="BH366"/>
  <c r="BG366"/>
  <c r="BE366"/>
  <c r="T366"/>
  <c r="R366"/>
  <c r="P366"/>
  <c r="BI364"/>
  <c r="BH364"/>
  <c r="BG364"/>
  <c r="BE364"/>
  <c r="T364"/>
  <c r="R364"/>
  <c r="P364"/>
  <c r="BI363"/>
  <c r="BH363"/>
  <c r="BG363"/>
  <c r="BE363"/>
  <c r="T363"/>
  <c r="R363"/>
  <c r="P363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53"/>
  <c r="BH353"/>
  <c r="BG353"/>
  <c r="BE353"/>
  <c r="T353"/>
  <c r="R353"/>
  <c r="P353"/>
  <c r="BI350"/>
  <c r="BH350"/>
  <c r="BG350"/>
  <c r="BE350"/>
  <c r="T350"/>
  <c r="R350"/>
  <c r="P350"/>
  <c r="BI348"/>
  <c r="BH348"/>
  <c r="BG348"/>
  <c r="BE348"/>
  <c r="T348"/>
  <c r="R348"/>
  <c r="P348"/>
  <c r="BI342"/>
  <c r="BH342"/>
  <c r="BG342"/>
  <c r="BE342"/>
  <c r="T342"/>
  <c r="R342"/>
  <c r="P342"/>
  <c r="BI340"/>
  <c r="BH340"/>
  <c r="BG340"/>
  <c r="BE340"/>
  <c r="T340"/>
  <c r="R340"/>
  <c r="P340"/>
  <c r="BI337"/>
  <c r="BH337"/>
  <c r="BG337"/>
  <c r="BE337"/>
  <c r="T337"/>
  <c r="R337"/>
  <c r="P337"/>
  <c r="BI335"/>
  <c r="BH335"/>
  <c r="BG335"/>
  <c r="BE335"/>
  <c r="T335"/>
  <c r="R335"/>
  <c r="P335"/>
  <c r="BI332"/>
  <c r="BH332"/>
  <c r="BG332"/>
  <c r="BE332"/>
  <c r="T332"/>
  <c r="R332"/>
  <c r="P332"/>
  <c r="BI330"/>
  <c r="BH330"/>
  <c r="BG330"/>
  <c r="BE330"/>
  <c r="T330"/>
  <c r="R330"/>
  <c r="P330"/>
  <c r="BI328"/>
  <c r="BH328"/>
  <c r="BG328"/>
  <c r="BE328"/>
  <c r="T328"/>
  <c r="R328"/>
  <c r="P328"/>
  <c r="BI325"/>
  <c r="BH325"/>
  <c r="BG325"/>
  <c r="BE325"/>
  <c r="T325"/>
  <c r="R325"/>
  <c r="P325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2"/>
  <c r="BH312"/>
  <c r="BG312"/>
  <c r="BE312"/>
  <c r="T312"/>
  <c r="R312"/>
  <c r="P312"/>
  <c r="BI306"/>
  <c r="BH306"/>
  <c r="BG306"/>
  <c r="BE306"/>
  <c r="T306"/>
  <c r="R306"/>
  <c r="P306"/>
  <c r="BI303"/>
  <c r="BH303"/>
  <c r="BG303"/>
  <c r="BE303"/>
  <c r="T303"/>
  <c r="R303"/>
  <c r="P303"/>
  <c r="BI293"/>
  <c r="BH293"/>
  <c r="BG293"/>
  <c r="BE293"/>
  <c r="T293"/>
  <c r="R293"/>
  <c r="P293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4"/>
  <c r="BH284"/>
  <c r="BG284"/>
  <c r="BE284"/>
  <c r="T284"/>
  <c r="R284"/>
  <c r="P284"/>
  <c r="BI282"/>
  <c r="BH282"/>
  <c r="BG282"/>
  <c r="BE282"/>
  <c r="T282"/>
  <c r="R282"/>
  <c r="P282"/>
  <c r="BI278"/>
  <c r="BH278"/>
  <c r="BG278"/>
  <c r="BE278"/>
  <c r="T278"/>
  <c r="R278"/>
  <c r="P278"/>
  <c r="BI276"/>
  <c r="BH276"/>
  <c r="BG276"/>
  <c r="BE276"/>
  <c r="T276"/>
  <c r="R276"/>
  <c r="P276"/>
  <c r="BI272"/>
  <c r="BH272"/>
  <c r="BG272"/>
  <c r="BE272"/>
  <c r="T272"/>
  <c r="R272"/>
  <c r="P272"/>
  <c r="BI268"/>
  <c r="BH268"/>
  <c r="BG268"/>
  <c r="BE268"/>
  <c r="T268"/>
  <c r="R268"/>
  <c r="P268"/>
  <c r="BI264"/>
  <c r="BH264"/>
  <c r="BG264"/>
  <c r="BE264"/>
  <c r="T264"/>
  <c r="R264"/>
  <c r="P264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6"/>
  <c r="BH226"/>
  <c r="BG226"/>
  <c r="BE226"/>
  <c r="T226"/>
  <c r="R226"/>
  <c r="P226"/>
  <c r="BI223"/>
  <c r="BH223"/>
  <c r="BG223"/>
  <c r="BE223"/>
  <c r="T223"/>
  <c r="R223"/>
  <c r="P223"/>
  <c r="BI220"/>
  <c r="BH220"/>
  <c r="BG220"/>
  <c r="BE220"/>
  <c r="T220"/>
  <c r="R220"/>
  <c r="P220"/>
  <c r="BI218"/>
  <c r="BH218"/>
  <c r="BG218"/>
  <c r="BE218"/>
  <c r="T218"/>
  <c r="R218"/>
  <c r="P218"/>
  <c r="BI215"/>
  <c r="BH215"/>
  <c r="BG215"/>
  <c r="BE215"/>
  <c r="T215"/>
  <c r="R215"/>
  <c r="P215"/>
  <c r="BI214"/>
  <c r="BH214"/>
  <c r="BG214"/>
  <c r="BE214"/>
  <c r="T214"/>
  <c r="R214"/>
  <c r="P214"/>
  <c r="BI211"/>
  <c r="BH211"/>
  <c r="BG211"/>
  <c r="BE211"/>
  <c r="T211"/>
  <c r="R211"/>
  <c r="P211"/>
  <c r="BI209"/>
  <c r="BH209"/>
  <c r="BG209"/>
  <c r="BE209"/>
  <c r="T209"/>
  <c r="R209"/>
  <c r="P209"/>
  <c r="BI203"/>
  <c r="BH203"/>
  <c r="BG203"/>
  <c r="BE203"/>
  <c r="T203"/>
  <c r="R203"/>
  <c r="P203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79"/>
  <c r="BH179"/>
  <c r="BG179"/>
  <c r="BE179"/>
  <c r="T179"/>
  <c r="R179"/>
  <c r="P179"/>
  <c r="BI177"/>
  <c r="BH177"/>
  <c r="BG177"/>
  <c r="BE177"/>
  <c r="T177"/>
  <c r="R177"/>
  <c r="P177"/>
  <c r="BI172"/>
  <c r="BH172"/>
  <c r="BG172"/>
  <c r="BE172"/>
  <c r="T172"/>
  <c r="R172"/>
  <c r="P172"/>
  <c r="BI166"/>
  <c r="BH166"/>
  <c r="BG166"/>
  <c r="BE166"/>
  <c r="T166"/>
  <c r="R166"/>
  <c r="P166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BI129"/>
  <c r="BH129"/>
  <c r="BG129"/>
  <c r="BE129"/>
  <c r="T129"/>
  <c r="R129"/>
  <c r="P129"/>
  <c r="BI126"/>
  <c r="BH126"/>
  <c r="BG126"/>
  <c r="BE126"/>
  <c r="T126"/>
  <c r="R126"/>
  <c r="P126"/>
  <c r="BI124"/>
  <c r="BH124"/>
  <c r="BG124"/>
  <c r="BE124"/>
  <c r="T124"/>
  <c r="R124"/>
  <c r="P124"/>
  <c r="BI123"/>
  <c r="BH123"/>
  <c r="BG123"/>
  <c r="BE123"/>
  <c r="T123"/>
  <c r="R123"/>
  <c r="P123"/>
  <c r="BI121"/>
  <c r="BH121"/>
  <c r="BG121"/>
  <c r="BE121"/>
  <c r="T121"/>
  <c r="R121"/>
  <c r="P121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F104"/>
  <c r="E102"/>
  <c r="F52"/>
  <c r="E50"/>
  <c r="J24"/>
  <c r="E24"/>
  <c r="J55"/>
  <c r="J23"/>
  <c r="J21"/>
  <c r="E21"/>
  <c r="J106"/>
  <c r="J20"/>
  <c r="J18"/>
  <c r="E18"/>
  <c r="F107"/>
  <c r="J17"/>
  <c r="J15"/>
  <c r="E15"/>
  <c r="F106"/>
  <c r="J14"/>
  <c r="J12"/>
  <c r="J52"/>
  <c r="E7"/>
  <c r="E100"/>
  <c i="1" r="L50"/>
  <c r="AM50"/>
  <c r="AM49"/>
  <c r="L49"/>
  <c r="AM47"/>
  <c r="L47"/>
  <c r="L45"/>
  <c r="L44"/>
  <c i="2" r="J740"/>
  <c r="J688"/>
  <c r="J612"/>
  <c r="BK522"/>
  <c r="BK490"/>
  <c r="BK402"/>
  <c r="BK312"/>
  <c r="BK203"/>
  <c r="BK679"/>
  <c r="BK610"/>
  <c r="BK549"/>
  <c r="J457"/>
  <c r="BK396"/>
  <c r="J312"/>
  <c r="BK229"/>
  <c r="BK123"/>
  <c r="J745"/>
  <c r="J697"/>
  <c r="J582"/>
  <c r="BK492"/>
  <c r="BK447"/>
  <c r="J384"/>
  <c r="J322"/>
  <c r="BK154"/>
  <c r="BK673"/>
  <c r="BK587"/>
  <c r="BK504"/>
  <c r="J436"/>
  <c r="J364"/>
  <c r="J235"/>
  <c r="BK155"/>
  <c r="BK725"/>
  <c r="J643"/>
  <c r="J549"/>
  <c r="BK513"/>
  <c r="BK466"/>
  <c r="BK416"/>
  <c r="J348"/>
  <c r="BK234"/>
  <c r="J124"/>
  <c r="BK688"/>
  <c r="BK641"/>
  <c r="J508"/>
  <c r="BK446"/>
  <c r="J390"/>
  <c r="J293"/>
  <c r="J234"/>
  <c r="J123"/>
  <c r="BK738"/>
  <c r="BK645"/>
  <c r="J516"/>
  <c r="J453"/>
  <c r="J402"/>
  <c r="J340"/>
  <c r="BK257"/>
  <c r="BK126"/>
  <c r="J682"/>
  <c r="J571"/>
  <c r="BK483"/>
  <c r="J444"/>
  <c r="BK363"/>
  <c r="J284"/>
  <c r="BK215"/>
  <c r="BK141"/>
  <c r="J729"/>
  <c r="J650"/>
  <c r="J577"/>
  <c r="J521"/>
  <c r="BK457"/>
  <c r="J350"/>
  <c r="J237"/>
  <c r="BK157"/>
  <c r="J685"/>
  <c r="J626"/>
  <c r="J541"/>
  <c r="J416"/>
  <c r="J303"/>
  <c r="J256"/>
  <c r="J179"/>
  <c r="J413"/>
  <c r="BK240"/>
  <c r="BK132"/>
  <c r="BK736"/>
  <c r="BK654"/>
  <c r="J519"/>
  <c r="J460"/>
  <c r="J418"/>
  <c r="J378"/>
  <c r="J282"/>
  <c r="J172"/>
  <c r="J717"/>
  <c r="J563"/>
  <c r="J478"/>
  <c r="J432"/>
  <c r="J332"/>
  <c r="BK245"/>
  <c r="BK152"/>
  <c r="J703"/>
  <c r="BK637"/>
  <c r="BK537"/>
  <c r="J474"/>
  <c r="J366"/>
  <c r="J254"/>
  <c r="J138"/>
  <c r="BK665"/>
  <c r="BK577"/>
  <c r="J477"/>
  <c r="BK348"/>
  <c r="J247"/>
  <c r="J188"/>
  <c r="BK758"/>
  <c r="BK708"/>
  <c r="BK626"/>
  <c r="BK521"/>
  <c r="BK432"/>
  <c r="BK377"/>
  <c r="J290"/>
  <c r="BK186"/>
  <c r="BK747"/>
  <c r="BK650"/>
  <c r="BK530"/>
  <c r="J445"/>
  <c r="BK382"/>
  <c r="BK290"/>
  <c r="BK223"/>
  <c r="BK143"/>
  <c r="J662"/>
  <c r="BK561"/>
  <c r="J530"/>
  <c r="J485"/>
  <c r="J396"/>
  <c r="BK293"/>
  <c r="J152"/>
  <c r="J673"/>
  <c r="BK593"/>
  <c r="J480"/>
  <c r="J426"/>
  <c r="J358"/>
  <c r="BK255"/>
  <c r="J146"/>
  <c r="J758"/>
  <c r="J694"/>
  <c r="BK560"/>
  <c r="J499"/>
  <c r="J446"/>
  <c r="BK373"/>
  <c r="J292"/>
  <c r="BK177"/>
  <c r="BK659"/>
  <c r="BK533"/>
  <c r="BK451"/>
  <c r="BK411"/>
  <c r="J325"/>
  <c r="BK268"/>
  <c r="J186"/>
  <c r="J115"/>
  <c r="J700"/>
  <c r="J618"/>
  <c r="J538"/>
  <c r="J497"/>
  <c r="J433"/>
  <c r="J375"/>
  <c r="BK247"/>
  <c r="BK115"/>
  <c r="BK662"/>
  <c r="J595"/>
  <c r="J513"/>
  <c r="J456"/>
  <c r="J386"/>
  <c r="BK242"/>
  <c r="J149"/>
  <c r="J393"/>
  <c r="J369"/>
  <c r="J306"/>
  <c r="J264"/>
  <c r="J182"/>
  <c r="BK742"/>
  <c r="BK691"/>
  <c r="BK595"/>
  <c r="J527"/>
  <c r="BK459"/>
  <c r="J447"/>
  <c r="BK405"/>
  <c r="J337"/>
  <c r="J278"/>
  <c r="J220"/>
  <c r="J154"/>
  <c r="BK113"/>
  <c r="J711"/>
  <c r="BK639"/>
  <c r="BK552"/>
  <c r="BK519"/>
  <c r="J495"/>
  <c r="BK456"/>
  <c r="J424"/>
  <c r="J355"/>
  <c r="BK256"/>
  <c r="J211"/>
  <c r="J141"/>
  <c r="BK695"/>
  <c r="BK647"/>
  <c r="BK585"/>
  <c r="J509"/>
  <c r="J448"/>
  <c r="BK361"/>
  <c r="BK236"/>
  <c r="BK160"/>
  <c r="BK752"/>
  <c r="J691"/>
  <c r="J608"/>
  <c r="BK502"/>
  <c r="BK441"/>
  <c r="BK366"/>
  <c r="J318"/>
  <c r="J223"/>
  <c r="BK740"/>
  <c r="J610"/>
  <c r="J502"/>
  <c r="J441"/>
  <c r="BK355"/>
  <c r="BK264"/>
  <c r="J166"/>
  <c i="1" r="AS54"/>
  <c i="2" r="BK722"/>
  <c r="BK668"/>
  <c r="BK545"/>
  <c r="BK499"/>
  <c r="BK436"/>
  <c r="J380"/>
  <c r="BK337"/>
  <c r="J233"/>
  <c r="BK714"/>
  <c r="J653"/>
  <c r="J510"/>
  <c r="BK445"/>
  <c r="BK378"/>
  <c r="BK284"/>
  <c r="BK166"/>
  <c r="BK776"/>
  <c r="J732"/>
  <c r="BK658"/>
  <c r="J507"/>
  <c r="J463"/>
  <c r="J399"/>
  <c r="BK353"/>
  <c r="BK254"/>
  <c r="J129"/>
  <c r="BK729"/>
  <c r="BK612"/>
  <c r="BK480"/>
  <c r="BK413"/>
  <c r="J342"/>
  <c r="J276"/>
  <c r="BK211"/>
  <c r="BK121"/>
  <c r="J708"/>
  <c r="BK620"/>
  <c r="BK541"/>
  <c r="J492"/>
  <c r="BK429"/>
  <c r="J361"/>
  <c r="J240"/>
  <c r="BK188"/>
  <c r="BK711"/>
  <c r="J620"/>
  <c r="BK538"/>
  <c r="J466"/>
  <c r="BK380"/>
  <c r="BK278"/>
  <c r="BK218"/>
  <c r="BK774"/>
  <c r="J728"/>
  <c r="J677"/>
  <c r="BK535"/>
  <c r="BK469"/>
  <c r="BK390"/>
  <c r="BK328"/>
  <c r="J229"/>
  <c r="J155"/>
  <c r="BK706"/>
  <c r="J558"/>
  <c r="BK460"/>
  <c r="BK435"/>
  <c r="BK340"/>
  <c r="J250"/>
  <c r="J160"/>
  <c r="BK719"/>
  <c r="BK634"/>
  <c r="J548"/>
  <c r="J489"/>
  <c r="BK418"/>
  <c r="BK335"/>
  <c r="J184"/>
  <c r="BK703"/>
  <c r="J645"/>
  <c r="BK571"/>
  <c r="BK478"/>
  <c r="BK393"/>
  <c r="J323"/>
  <c r="BK237"/>
  <c r="BK129"/>
  <c r="J774"/>
  <c r="J764"/>
  <c r="J747"/>
  <c r="BK717"/>
  <c r="BK682"/>
  <c r="J637"/>
  <c r="J552"/>
  <c r="BK508"/>
  <c r="BK497"/>
  <c r="BK472"/>
  <c r="BK444"/>
  <c r="J405"/>
  <c r="J363"/>
  <c r="BK325"/>
  <c r="J226"/>
  <c r="J157"/>
  <c r="J118"/>
  <c r="J722"/>
  <c r="J632"/>
  <c r="J545"/>
  <c r="BK481"/>
  <c r="J439"/>
  <c r="BK358"/>
  <c r="BK320"/>
  <c r="J257"/>
  <c r="J209"/>
  <c r="BK146"/>
  <c r="J738"/>
  <c r="BK694"/>
  <c r="BK655"/>
  <c r="BK569"/>
  <c r="J533"/>
  <c r="BK507"/>
  <c r="J469"/>
  <c r="J435"/>
  <c r="BK370"/>
  <c r="J328"/>
  <c r="J245"/>
  <c r="BK182"/>
  <c r="BK731"/>
  <c r="J659"/>
  <c r="BK608"/>
  <c r="J524"/>
  <c r="BK474"/>
  <c r="BK392"/>
  <c r="J320"/>
  <c r="BK250"/>
  <c r="BK184"/>
  <c r="J771"/>
  <c r="J706"/>
  <c r="J641"/>
  <c r="BK495"/>
  <c r="J451"/>
  <c r="BK332"/>
  <c r="J236"/>
  <c r="J143"/>
  <c r="BK685"/>
  <c r="J585"/>
  <c r="BK524"/>
  <c r="BK386"/>
  <c r="BK318"/>
  <c r="J231"/>
  <c r="J135"/>
  <c r="J731"/>
  <c r="J654"/>
  <c r="BK563"/>
  <c r="BK510"/>
  <c r="BK463"/>
  <c r="BK426"/>
  <c r="J353"/>
  <c r="J242"/>
  <c r="BK745"/>
  <c r="BK632"/>
  <c r="BK485"/>
  <c r="BK421"/>
  <c r="J388"/>
  <c r="BK272"/>
  <c r="BK138"/>
  <c r="BK771"/>
  <c r="J719"/>
  <c r="BK643"/>
  <c r="J537"/>
  <c r="BK477"/>
  <c r="J421"/>
  <c r="J330"/>
  <c r="J218"/>
  <c r="J121"/>
  <c r="BK697"/>
  <c r="J561"/>
  <c r="BK453"/>
  <c r="BK323"/>
  <c r="J255"/>
  <c r="BK179"/>
  <c r="BK732"/>
  <c r="J695"/>
  <c r="BK582"/>
  <c r="J504"/>
  <c r="BK439"/>
  <c r="J377"/>
  <c r="BK330"/>
  <c r="J215"/>
  <c r="J742"/>
  <c r="J658"/>
  <c r="BK558"/>
  <c r="BK399"/>
  <c r="BK322"/>
  <c r="BK239"/>
  <c r="J177"/>
  <c r="BK764"/>
  <c r="J714"/>
  <c r="J634"/>
  <c r="J490"/>
  <c r="BK424"/>
  <c r="BK364"/>
  <c r="J272"/>
  <c r="BK209"/>
  <c r="J736"/>
  <c r="BK618"/>
  <c r="J522"/>
  <c r="BK375"/>
  <c r="BK303"/>
  <c r="BK233"/>
  <c r="BK149"/>
  <c r="J752"/>
  <c r="J665"/>
  <c r="J560"/>
  <c r="BK509"/>
  <c r="J472"/>
  <c r="BK388"/>
  <c r="BK306"/>
  <c r="BK231"/>
  <c r="BK733"/>
  <c r="J655"/>
  <c r="BK489"/>
  <c r="J434"/>
  <c r="J370"/>
  <c r="BK282"/>
  <c r="BK226"/>
  <c r="BK118"/>
  <c r="J733"/>
  <c r="BK700"/>
  <c r="BK653"/>
  <c r="J593"/>
  <c r="BK527"/>
  <c r="BK488"/>
  <c r="J459"/>
  <c r="J429"/>
  <c r="J382"/>
  <c r="J335"/>
  <c r="BK276"/>
  <c r="J214"/>
  <c r="BK135"/>
  <c r="J668"/>
  <c r="J569"/>
  <c r="BK516"/>
  <c r="BK434"/>
  <c r="J373"/>
  <c r="BK292"/>
  <c r="J239"/>
  <c r="BK172"/>
  <c r="J132"/>
  <c r="BK728"/>
  <c r="J679"/>
  <c r="J587"/>
  <c r="J543"/>
  <c r="J488"/>
  <c r="J411"/>
  <c r="BK342"/>
  <c r="BK235"/>
  <c r="J113"/>
  <c r="BK677"/>
  <c r="J639"/>
  <c r="BK548"/>
  <c r="J481"/>
  <c r="BK433"/>
  <c r="BK384"/>
  <c r="BK288"/>
  <c r="BK220"/>
  <c r="J776"/>
  <c r="J725"/>
  <c r="BK543"/>
  <c r="J483"/>
  <c r="J392"/>
  <c r="BK350"/>
  <c r="J268"/>
  <c r="J203"/>
  <c r="BK124"/>
  <c r="J647"/>
  <c r="J535"/>
  <c r="BK448"/>
  <c r="BK369"/>
  <c r="J288"/>
  <c r="BK214"/>
  <c r="J126"/>
  <c l="1" r="BK112"/>
  <c r="BK145"/>
  <c r="J145"/>
  <c r="J62"/>
  <c r="BK181"/>
  <c r="J181"/>
  <c r="J63"/>
  <c r="BK213"/>
  <c r="J213"/>
  <c r="J64"/>
  <c r="R213"/>
  <c r="R222"/>
  <c r="P249"/>
  <c r="R305"/>
  <c r="R357"/>
  <c r="P368"/>
  <c r="P372"/>
  <c r="P395"/>
  <c r="R420"/>
  <c r="P443"/>
  <c r="T443"/>
  <c r="P455"/>
  <c r="R455"/>
  <c r="T455"/>
  <c r="R462"/>
  <c r="P506"/>
  <c r="T112"/>
  <c r="R145"/>
  <c r="T181"/>
  <c r="T213"/>
  <c r="P222"/>
  <c r="T249"/>
  <c r="T305"/>
  <c r="T357"/>
  <c r="R368"/>
  <c r="R372"/>
  <c r="R395"/>
  <c r="P420"/>
  <c r="BK443"/>
  <c r="J443"/>
  <c r="J73"/>
  <c r="R443"/>
  <c r="BK462"/>
  <c r="J462"/>
  <c r="J75"/>
  <c r="BK506"/>
  <c r="J506"/>
  <c r="J76"/>
  <c r="T506"/>
  <c r="P551"/>
  <c r="BK636"/>
  <c r="J636"/>
  <c r="J78"/>
  <c r="T636"/>
  <c r="P652"/>
  <c r="T652"/>
  <c r="BK687"/>
  <c r="J687"/>
  <c r="J81"/>
  <c r="R687"/>
  <c r="P721"/>
  <c r="BK727"/>
  <c r="J727"/>
  <c r="J83"/>
  <c r="R727"/>
  <c r="P730"/>
  <c r="P112"/>
  <c r="P145"/>
  <c r="P181"/>
  <c r="BK222"/>
  <c r="J222"/>
  <c r="J65"/>
  <c r="BK249"/>
  <c r="J249"/>
  <c r="J66"/>
  <c r="BK305"/>
  <c r="J305"/>
  <c r="J67"/>
  <c r="BK357"/>
  <c r="J357"/>
  <c r="J68"/>
  <c r="BK372"/>
  <c r="J372"/>
  <c r="J70"/>
  <c r="T372"/>
  <c r="T395"/>
  <c r="T420"/>
  <c r="BK455"/>
  <c r="J455"/>
  <c r="J74"/>
  <c r="P462"/>
  <c r="BK551"/>
  <c r="J551"/>
  <c r="J77"/>
  <c r="T551"/>
  <c r="R636"/>
  <c r="BK657"/>
  <c r="J657"/>
  <c r="J80"/>
  <c r="R657"/>
  <c r="P687"/>
  <c r="BK721"/>
  <c r="J721"/>
  <c r="J82"/>
  <c r="T721"/>
  <c r="BK730"/>
  <c r="J730"/>
  <c r="J84"/>
  <c r="R730"/>
  <c r="BK763"/>
  <c r="J763"/>
  <c r="J89"/>
  <c r="T763"/>
  <c r="R112"/>
  <c r="T145"/>
  <c r="R181"/>
  <c r="P213"/>
  <c r="T222"/>
  <c r="R249"/>
  <c r="P305"/>
  <c r="P357"/>
  <c r="BK368"/>
  <c r="J368"/>
  <c r="J69"/>
  <c r="T368"/>
  <c r="BK395"/>
  <c r="J395"/>
  <c r="J71"/>
  <c r="BK420"/>
  <c r="J420"/>
  <c r="J72"/>
  <c r="T462"/>
  <c r="R506"/>
  <c r="R551"/>
  <c r="P636"/>
  <c r="BK652"/>
  <c r="J652"/>
  <c r="J79"/>
  <c r="R652"/>
  <c r="P657"/>
  <c r="T657"/>
  <c r="T687"/>
  <c r="R721"/>
  <c r="P727"/>
  <c r="T727"/>
  <c r="T730"/>
  <c r="P763"/>
  <c r="R763"/>
  <c r="BK773"/>
  <c r="J773"/>
  <c r="J90"/>
  <c r="P773"/>
  <c r="R773"/>
  <c r="T773"/>
  <c r="BK751"/>
  <c r="J751"/>
  <c r="J87"/>
  <c r="BK744"/>
  <c r="J744"/>
  <c r="J85"/>
  <c r="BK746"/>
  <c r="J746"/>
  <c r="J86"/>
  <c r="BK757"/>
  <c r="J757"/>
  <c r="J88"/>
  <c r="J54"/>
  <c r="J104"/>
  <c r="BF115"/>
  <c r="BF121"/>
  <c r="BF124"/>
  <c r="BF129"/>
  <c r="BF157"/>
  <c r="BF186"/>
  <c r="BF218"/>
  <c r="BF242"/>
  <c r="BF247"/>
  <c r="BF254"/>
  <c r="BF255"/>
  <c r="BF256"/>
  <c r="BF257"/>
  <c r="BF282"/>
  <c r="BF306"/>
  <c r="BF323"/>
  <c r="BF330"/>
  <c r="BF340"/>
  <c r="BF348"/>
  <c r="BF426"/>
  <c r="BF429"/>
  <c r="BF439"/>
  <c r="BF444"/>
  <c r="BF445"/>
  <c r="BF446"/>
  <c r="BF477"/>
  <c r="BF488"/>
  <c r="BF492"/>
  <c r="BF495"/>
  <c r="BF499"/>
  <c r="BF502"/>
  <c r="BF521"/>
  <c r="BF533"/>
  <c r="BF535"/>
  <c r="BF543"/>
  <c r="BF560"/>
  <c r="BF569"/>
  <c r="BF582"/>
  <c r="BF668"/>
  <c r="BF679"/>
  <c r="BF688"/>
  <c r="BF700"/>
  <c r="BF725"/>
  <c r="BF733"/>
  <c r="BF745"/>
  <c r="F55"/>
  <c r="BF132"/>
  <c r="BF141"/>
  <c r="BF166"/>
  <c r="BF203"/>
  <c r="BF211"/>
  <c r="BF220"/>
  <c r="BF223"/>
  <c r="BF226"/>
  <c r="BF229"/>
  <c r="BF237"/>
  <c r="BF264"/>
  <c r="BF268"/>
  <c r="BF278"/>
  <c r="BF284"/>
  <c r="BF288"/>
  <c r="BF290"/>
  <c r="BF293"/>
  <c r="BF303"/>
  <c r="BF320"/>
  <c r="BF328"/>
  <c r="BF335"/>
  <c r="BF337"/>
  <c r="BF342"/>
  <c r="BF370"/>
  <c r="BF380"/>
  <c r="BF382"/>
  <c r="BF384"/>
  <c r="BF390"/>
  <c r="BF392"/>
  <c r="BF393"/>
  <c r="BF396"/>
  <c r="BF399"/>
  <c r="BF402"/>
  <c r="BF416"/>
  <c r="BF448"/>
  <c r="BF457"/>
  <c r="BF459"/>
  <c r="BF460"/>
  <c r="BF463"/>
  <c r="BF466"/>
  <c r="BF513"/>
  <c r="BF524"/>
  <c r="BF538"/>
  <c r="BF541"/>
  <c r="BF549"/>
  <c r="BF561"/>
  <c r="BF577"/>
  <c r="BF632"/>
  <c r="BF634"/>
  <c r="BF639"/>
  <c r="BF650"/>
  <c r="BF654"/>
  <c r="BF655"/>
  <c r="BF665"/>
  <c r="BF673"/>
  <c r="BF691"/>
  <c r="BF695"/>
  <c r="BF703"/>
  <c r="BF722"/>
  <c r="BF747"/>
  <c r="BF752"/>
  <c r="BF758"/>
  <c r="BF764"/>
  <c r="BF771"/>
  <c r="BF774"/>
  <c r="BF776"/>
  <c r="E48"/>
  <c r="F54"/>
  <c r="J107"/>
  <c r="BF113"/>
  <c r="BF146"/>
  <c r="BF154"/>
  <c r="BF155"/>
  <c r="BF160"/>
  <c r="BF172"/>
  <c r="BF177"/>
  <c r="BF188"/>
  <c r="BF215"/>
  <c r="BF233"/>
  <c r="BF234"/>
  <c r="BF235"/>
  <c r="BF245"/>
  <c r="BF276"/>
  <c r="BF312"/>
  <c r="BF318"/>
  <c r="BF322"/>
  <c r="BF355"/>
  <c r="BF358"/>
  <c r="BF366"/>
  <c r="BF369"/>
  <c r="BF377"/>
  <c r="BF386"/>
  <c r="BF388"/>
  <c r="BF413"/>
  <c r="BF418"/>
  <c r="BF424"/>
  <c r="BF433"/>
  <c r="BF434"/>
  <c r="BF435"/>
  <c r="BF436"/>
  <c r="BF447"/>
  <c r="BF453"/>
  <c r="BF456"/>
  <c r="BF469"/>
  <c r="BF474"/>
  <c r="BF497"/>
  <c r="BF507"/>
  <c r="BF508"/>
  <c r="BF509"/>
  <c r="BF510"/>
  <c r="BF516"/>
  <c r="BF522"/>
  <c r="BF548"/>
  <c r="BF593"/>
  <c r="BF620"/>
  <c r="BF637"/>
  <c r="BF658"/>
  <c r="BF682"/>
  <c r="BF694"/>
  <c r="BF706"/>
  <c r="BF711"/>
  <c r="BF717"/>
  <c r="BF728"/>
  <c r="BF729"/>
  <c r="BF731"/>
  <c r="BF732"/>
  <c r="BF740"/>
  <c r="BF118"/>
  <c r="BF123"/>
  <c r="BF126"/>
  <c r="BF135"/>
  <c r="BF138"/>
  <c r="BF143"/>
  <c r="BF149"/>
  <c r="BF152"/>
  <c r="BF179"/>
  <c r="BF182"/>
  <c r="BF184"/>
  <c r="BF209"/>
  <c r="BF214"/>
  <c r="BF231"/>
  <c r="BF236"/>
  <c r="BF239"/>
  <c r="BF240"/>
  <c r="BF250"/>
  <c r="BF272"/>
  <c r="BF292"/>
  <c r="BF325"/>
  <c r="BF332"/>
  <c r="BF350"/>
  <c r="BF353"/>
  <c r="BF361"/>
  <c r="BF363"/>
  <c r="BF364"/>
  <c r="BF373"/>
  <c r="BF375"/>
  <c r="BF378"/>
  <c r="BF405"/>
  <c r="BF411"/>
  <c r="BF421"/>
  <c r="BF432"/>
  <c r="BF441"/>
  <c r="BF451"/>
  <c r="BF472"/>
  <c r="BF478"/>
  <c r="BF480"/>
  <c r="BF481"/>
  <c r="BF483"/>
  <c r="BF485"/>
  <c r="BF489"/>
  <c r="BF490"/>
  <c r="BF504"/>
  <c r="BF519"/>
  <c r="BF527"/>
  <c r="BF530"/>
  <c r="BF537"/>
  <c r="BF545"/>
  <c r="BF552"/>
  <c r="BF558"/>
  <c r="BF563"/>
  <c r="BF571"/>
  <c r="BF585"/>
  <c r="BF587"/>
  <c r="BF595"/>
  <c r="BF608"/>
  <c r="BF610"/>
  <c r="BF612"/>
  <c r="BF618"/>
  <c r="BF626"/>
  <c r="BF641"/>
  <c r="BF643"/>
  <c r="BF645"/>
  <c r="BF647"/>
  <c r="BF653"/>
  <c r="BF659"/>
  <c r="BF662"/>
  <c r="BF677"/>
  <c r="BF685"/>
  <c r="BF697"/>
  <c r="BF708"/>
  <c r="BF714"/>
  <c r="BF719"/>
  <c r="BF736"/>
  <c r="BF738"/>
  <c r="BF742"/>
  <c r="F35"/>
  <c i="1" r="BB55"/>
  <c r="BB54"/>
  <c r="W31"/>
  <c i="2" r="F33"/>
  <c i="1" r="AZ55"/>
  <c r="AZ54"/>
  <c r="W29"/>
  <c i="2" r="F37"/>
  <c i="1" r="BD55"/>
  <c r="BD54"/>
  <c r="W33"/>
  <c i="2" r="J33"/>
  <c i="1" r="AV55"/>
  <c i="2" r="F36"/>
  <c i="1" r="BC55"/>
  <c r="BC54"/>
  <c r="AY54"/>
  <c i="2" l="1" r="R111"/>
  <c r="R110"/>
  <c r="P111"/>
  <c r="P110"/>
  <c i="1" r="AU55"/>
  <c i="2" r="T111"/>
  <c r="T110"/>
  <c r="BK111"/>
  <c r="J111"/>
  <c r="J60"/>
  <c r="J112"/>
  <c r="J61"/>
  <c r="F34"/>
  <c i="1" r="BA55"/>
  <c r="BA54"/>
  <c r="AW54"/>
  <c r="AK30"/>
  <c r="AX54"/>
  <c r="W32"/>
  <c r="AV54"/>
  <c r="AK29"/>
  <c r="AU54"/>
  <c i="2" r="J34"/>
  <c i="1" r="AW55"/>
  <c r="AT55"/>
  <c i="2" l="1" r="BK110"/>
  <c r="J110"/>
  <c r="J59"/>
  <c i="1" r="W30"/>
  <c r="AT54"/>
  <c i="2" l="1" r="J30"/>
  <c i="1" r="AG55"/>
  <c r="AG54"/>
  <c r="AK26"/>
  <c r="AK35"/>
  <c i="2" l="1" r="J39"/>
  <c i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<sst xmlns="http://schemas.openxmlformats.org/spreadsheetml/2006/main">
  <si>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</si>
  <si>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</si>
  <si>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</si>
  <si>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</si>
  <si>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</si>
  <si>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{01c296be-5e48-48a4-a4a3-8bc07d1da3d3}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</si>
  <si>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</si>
  <si>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</si>
  <si>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</si>
  <si>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</si>
  <si>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</si>
  <si>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</si>
  <si>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</si>
  <si>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</si>
  <si>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20240014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</si>
  <si>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</si>
  <si>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</si>
  <si>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Udržovací práce na objektu č.p. 139, Stradonice</t>
  </si>
  <si>
    <t>0,1</t>
  </si>
  <si>
    <t>KSO:</t>
  </si>
  <si>
    <t/>
  </si>
  <si>
    <t>CC-CZ:</t>
  </si>
  <si>
    <t>1</t>
  </si>
  <si>
    <t>Místo:</t>
  </si>
  <si>
    <t>Stradonice 139, 267 05 Nižbor - Stradonice</t>
  </si>
  <si>
    <t>Datum:</t>
  </si>
  <si>
    <t>20. 3. 2024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</si>
  <si>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</si>
  <si>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</si>
  <si>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</si>
  <si>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</si>
  <si>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</si>
  <si>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</si>
  <si>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</si>
  <si>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</si>
  <si>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</si>
  <si>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</si>
  <si>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</si>
  <si>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</si>
  <si>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</si>
  <si>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</si>
  <si>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</si>
  <si>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</si>
  <si>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</si>
  <si>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</si>
  <si>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</si>
  <si>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</si>
  <si>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</si>
  <si>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</si>
  <si>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</si>
  <si>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</si>
  <si>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</si>
  <si>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</si>
  <si>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</si>
  <si>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</si>
  <si>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</si>
  <si>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</si>
  <si>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</si>
  <si>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</si>
  <si>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</si>
  <si>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</si>
  <si>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</si>
  <si>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</si>
  <si>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</si>
  <si>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</si>
  <si>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</si>
  <si>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</si>
  <si>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</si>
  <si>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</si>
  <si>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</si>
  <si>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</si>
  <si>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</si>
  <si>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</si>
  <si>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</si>
  <si>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</si>
  <si>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</si>
  <si>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</si>
  <si>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</si>
  <si>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</si>
  <si>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0001</t>
  </si>
  <si>
    <t>STA</t>
  </si>
  <si>
    <t>{8e732b4d-2e5f-4fcf-a16e-f67ee72553bf}</t>
  </si>
  <si>
    <t>803 61 59</t>
  </si>
  <si>
    <t>KRYCÍ LIST SOUPISU PRACÍ</t>
  </si>
  <si>
    <t>Objekt:</t>
  </si>
  <si>
    <t>0001 - Udržovací práce na objektu č.p. 139, Stradonice</t>
  </si>
  <si>
    <t>REKAPITULACE ČLENĚNÍ SOUPISU PRACÍ</t>
  </si>
  <si>
    <t>Kód dílu - Popis</t>
  </si>
  <si>
    <t>Cena celkem [CZK]</t>
  </si>
  <si>
    <t>-1</t>
  </si>
  <si>
    <t>HSV - HSV</t>
  </si>
  <si>
    <t xml:space="preserve">    001 - Zazdění dveřního otvoru v 1.NP</t>
  </si>
  <si>
    <t xml:space="preserve">    002 - Opravy vnitřních omítek-rozsah dle technické zprávy</t>
  </si>
  <si>
    <t xml:space="preserve">    003 - Malby</t>
  </si>
  <si>
    <t xml:space="preserve">    004 - Tmelení SDK konstrukcí</t>
  </si>
  <si>
    <t xml:space="preserve">    005 - Zrušení topidel na tuhá paliva</t>
  </si>
  <si>
    <t xml:space="preserve">    006 - Přemístění kuchyňské linky</t>
  </si>
  <si>
    <t xml:space="preserve">    007 - Výměna podlahových krytin m.č.203-205</t>
  </si>
  <si>
    <t xml:space="preserve">    008 - Spárování stávajících dlažeb</t>
  </si>
  <si>
    <t xml:space="preserve">    009 - Oprava tmelení obkladů, m.č.202</t>
  </si>
  <si>
    <t xml:space="preserve">    010 - Obklad za pracovní deskou v 1.PP, m.č.004 </t>
  </si>
  <si>
    <t xml:space="preserve">    011 - Dokončení SDK podhledu, m.č.002</t>
  </si>
  <si>
    <t xml:space="preserve">    012 - Doplnění topných těles</t>
  </si>
  <si>
    <t xml:space="preserve">    013 - Nová svítidla </t>
  </si>
  <si>
    <t xml:space="preserve">    014 - Vyklizení objektu a zahrady</t>
  </si>
  <si>
    <t xml:space="preserve">    015 - Oprava terasy v 1.NP</t>
  </si>
  <si>
    <t xml:space="preserve">    016 - Oprava hydroizolace kolem objektu</t>
  </si>
  <si>
    <t xml:space="preserve">    017 - Oprava KZS v úrovni 1.PP</t>
  </si>
  <si>
    <t xml:space="preserve">    018 - Nové zpevněné plochy</t>
  </si>
  <si>
    <t xml:space="preserve">    019 - Oprava exteriérového schodiště + zábradlí</t>
  </si>
  <si>
    <t xml:space="preserve">    020 - Zrušení bazénu, nová zpevněná plocha </t>
  </si>
  <si>
    <t xml:space="preserve">    021 - Zrušení skleníku </t>
  </si>
  <si>
    <t xml:space="preserve">    022 - Dobetonování zídky </t>
  </si>
  <si>
    <t xml:space="preserve">    023 - Oprava vikýře</t>
  </si>
  <si>
    <t xml:space="preserve">    024 - Oprava nátěrů dřevěných a ocelových konstrukcí </t>
  </si>
  <si>
    <t xml:space="preserve">    025 - Oprava oplocení</t>
  </si>
  <si>
    <t xml:space="preserve">    026 - Oprava pohonu vjezdové brány</t>
  </si>
  <si>
    <t xml:space="preserve">    027 - Dopojení kuchyňské linky</t>
  </si>
  <si>
    <t xml:space="preserve">    028 - Obnova zdroje vytápění a TUV</t>
  </si>
  <si>
    <t xml:space="preserve">    029 - Předkolaudační úklid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</si>
  <si>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</si>
  <si>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</si>
  <si>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</si>
  <si>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</si>
  <si>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</si>
  <si>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</si>
  <si>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</si>
  <si>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</si>
  <si>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</si>
  <si>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</si>
  <si>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</si>
  <si>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</si>
  <si>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</si>
  <si>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</si>
  <si>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</si>
  <si>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</si>
  <si>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001</t>
  </si>
  <si>
    <t>Zazdění dveřního otvoru v 1.NP</t>
  </si>
  <si>
    <t>K</t>
  </si>
  <si>
    <t>766691914</t>
  </si>
  <si>
    <t>Ostatní práce vyvěšení nebo zavěšení křídel dřevěných dveřních, plochy do 2 m2</t>
  </si>
  <si>
    <t>kus</t>
  </si>
  <si>
    <t>CS ÚRS 2024 01</t>
  </si>
  <si>
    <t>4</t>
  </si>
  <si>
    <t>2</t>
  </si>
  <si>
    <t>723106551</t>
  </si>
  <si>
    <t>Online PSC</t>
  </si>
  <si>
    <t>https://podminky.urs.cz/item/CS_URS_2024_01/766691914</t>
  </si>
  <si>
    <t>766681811</t>
  </si>
  <si>
    <t>Demontáž zárubní k opětovnému použití obložkových z masívu, plochy otvoru do 2 m2</t>
  </si>
  <si>
    <t>m2</t>
  </si>
  <si>
    <t>864090510</t>
  </si>
  <si>
    <t>https://podminky.urs.cz/item/CS_URS_2024_01/766681811</t>
  </si>
  <si>
    <t>VV</t>
  </si>
  <si>
    <t>0,80*1,97</t>
  </si>
  <si>
    <t>3</t>
  </si>
  <si>
    <t>978013191</t>
  </si>
  <si>
    <t>Otlučení vápenných nebo vápenocementových omítek vnitřních ploch stěn s vyškrabáním spar, s očištěním zdiva, v rozsahu přes 50 do 100 %</t>
  </si>
  <si>
    <t>1447285881</t>
  </si>
  <si>
    <t>https://podminky.urs.cz/item/CS_URS_2024_01/978013191</t>
  </si>
  <si>
    <t>(1,00*2,07-0,80*1,97)*2</t>
  </si>
  <si>
    <t>997013153</t>
  </si>
  <si>
    <t>Vnitrostaveništní doprava suti a vybouraných hmot vodorovně do 50 m s naložením s omezením mechanizace pro budovy a haly výšky přes 9 do 12 m</t>
  </si>
  <si>
    <t>t</t>
  </si>
  <si>
    <t>-142756251</t>
  </si>
  <si>
    <t>https://podminky.urs.cz/item/CS_URS_2024_01/997013153</t>
  </si>
  <si>
    <t>5</t>
  </si>
  <si>
    <t>997013502R</t>
  </si>
  <si>
    <t>Odvoz suti a vybouraných hmot na placenou skládku se složením</t>
  </si>
  <si>
    <t>1338460212</t>
  </si>
  <si>
    <t>6</t>
  </si>
  <si>
    <t>997013871</t>
  </si>
  <si>
    <t>Poplatek za uložení stavebního odpadu na recyklační skládce (skládkovné) směsného stavebního a demoličního zatříděného do Katalogu odpadů pod kódem 17 09 04</t>
  </si>
  <si>
    <t>-113468407</t>
  </si>
  <si>
    <t>https://podminky.urs.cz/item/CS_URS_2024_01/997013871</t>
  </si>
  <si>
    <t>7</t>
  </si>
  <si>
    <t>340271045</t>
  </si>
  <si>
    <t>Zazdívka otvorů v příčkách nebo stěnách pórobetonovými tvárnicemi plochy přes 1 m2 do 4 m2, objemová hmotnost 500 kg/m3, tloušťka příčky 150 mm</t>
  </si>
  <si>
    <t>2057974371</t>
  </si>
  <si>
    <t>https://podminky.urs.cz/item/CS_URS_2024_01/340271045</t>
  </si>
  <si>
    <t>8</t>
  </si>
  <si>
    <t>612325225</t>
  </si>
  <si>
    <t>Vápenocementová omítka jednotlivých malých ploch štuková na stěnách, plochy jednotlivě přes 1,0 do 4 m2</t>
  </si>
  <si>
    <t>-999666018</t>
  </si>
  <si>
    <t>https://podminky.urs.cz/item/CS_URS_2024_01/612325225</t>
  </si>
  <si>
    <t>"porovnatelně-omítka zazděného tvoru 1,00 m * 2,07 m" 2</t>
  </si>
  <si>
    <t>9</t>
  </si>
  <si>
    <t>612142001</t>
  </si>
  <si>
    <t>Pletivo vnitřních ploch v ploše nebo pruzích, na plném podkladu sklovláknité vtlačené do tmelu včetně tmelu stěn</t>
  </si>
  <si>
    <t>-1102068817</t>
  </si>
  <si>
    <t>https://podminky.urs.cz/item/CS_URS_2024_01/612142001</t>
  </si>
  <si>
    <t>1,00*2,07*2</t>
  </si>
  <si>
    <t>619995001</t>
  </si>
  <si>
    <t>Začištění omítek (s dodáním hmot) kolem oken, dveří, podlah, obkladů apod.</t>
  </si>
  <si>
    <t>m</t>
  </si>
  <si>
    <t>1903491112</t>
  </si>
  <si>
    <t>https://podminky.urs.cz/item/CS_URS_2024_01/619995001</t>
  </si>
  <si>
    <t>"styk původní a nové omítky" (1,00+2,07*2)*2</t>
  </si>
  <si>
    <t>11</t>
  </si>
  <si>
    <t>949101111</t>
  </si>
  <si>
    <t>Lešení pomocné pracovní pro objekty pozemních staveb pro zatížení do 150 kg/m2, o výšce lešeňové podlahy do 1,9 m</t>
  </si>
  <si>
    <t>-2143811736</t>
  </si>
  <si>
    <t>https://podminky.urs.cz/item/CS_URS_2024_01/949101111</t>
  </si>
  <si>
    <t>1,20*1,00*2</t>
  </si>
  <si>
    <t>993121112R</t>
  </si>
  <si>
    <t>Dovoz a odvoz lešení včetně naložení a složení prostorového lehkého</t>
  </si>
  <si>
    <t>m3</t>
  </si>
  <si>
    <t>-860664219</t>
  </si>
  <si>
    <t>"porovnatelně pro pomocné lešení" 1,20*1,00*1,90*2</t>
  </si>
  <si>
    <t>13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</si>
  <si>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</si>
  <si>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</si>
  <si>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808024808</t>
  </si>
  <si>
    <t>https://podminky.urs.cz/item/CS_URS_2024_01/998011009</t>
  </si>
  <si>
    <t>002</t>
  </si>
  <si>
    <t>Opravy vnitřních omítek-rozsah dle technické zprávy</t>
  </si>
  <si>
    <t>14</t>
  </si>
  <si>
    <t>978011191</t>
  </si>
  <si>
    <t>Otlučení vápenných nebo vápenocementových omítek vnitřních ploch stropů, v rozsahu přes 50 do 100 %</t>
  </si>
  <si>
    <t>-308498483</t>
  </si>
  <si>
    <t>https://podminky.urs.cz/item/CS_URS_2024_01/978011191</t>
  </si>
  <si>
    <t>"m.č.001" 3,00</t>
  </si>
  <si>
    <t>15</t>
  </si>
  <si>
    <t>-1836561781</t>
  </si>
  <si>
    <t>"místnosti-viz technickou zprávu" 27,00</t>
  </si>
  <si>
    <t>16</t>
  </si>
  <si>
    <t>-1745192550</t>
  </si>
  <si>
    <t>17</t>
  </si>
  <si>
    <t>-2128090533</t>
  </si>
  <si>
    <t>18</t>
  </si>
  <si>
    <t>-1372975340</t>
  </si>
  <si>
    <t>19</t>
  </si>
  <si>
    <t>611325225</t>
  </si>
  <si>
    <t>Vápenocementová omítka jednotlivých malých ploch štuková na stropech, plochy jednotlivě přes 1,0 do 4 m2</t>
  </si>
  <si>
    <t>452652837</t>
  </si>
  <si>
    <t>https://podminky.urs.cz/item/CS_URS_2024_01/611325225</t>
  </si>
  <si>
    <t>"m.č.001" 1</t>
  </si>
  <si>
    <t>20</t>
  </si>
  <si>
    <t>612325223</t>
  </si>
  <si>
    <t>Vápenocementová omítka jednotlivých malých ploch štuková na stěnách, plochy jednotlivě přes 0,25 do 1 m2</t>
  </si>
  <si>
    <t>-1383721627</t>
  </si>
  <si>
    <t>https://podminky.urs.cz/item/CS_URS_2024_01/612325223</t>
  </si>
  <si>
    <t>"m.č.002-004" 1+1+1</t>
  </si>
  <si>
    <t>"m.č.103-105" 2+2+1</t>
  </si>
  <si>
    <t>"m.č.203, 204" 1+1</t>
  </si>
  <si>
    <t>Součet</t>
  </si>
  <si>
    <t>2026359671</t>
  </si>
  <si>
    <t>"m.č.101, 103" 1+1+1</t>
  </si>
  <si>
    <t>"m.č.202" 3</t>
  </si>
  <si>
    <t>22</t>
  </si>
  <si>
    <t>1324499028</t>
  </si>
  <si>
    <t>"strop-m.č.001" 3,00*2,00</t>
  </si>
  <si>
    <t>"stěny" 2,00*1,00*17</t>
  </si>
  <si>
    <t>23</t>
  </si>
  <si>
    <t>-1870352037</t>
  </si>
  <si>
    <t>"porovnatelně pro pomocné lešení" 40,00*1,90</t>
  </si>
  <si>
    <t>24</t>
  </si>
  <si>
    <t>-1908136494</t>
  </si>
  <si>
    <t>003</t>
  </si>
  <si>
    <t>Malby</t>
  </si>
  <si>
    <t>25</t>
  </si>
  <si>
    <t>784111001</t>
  </si>
  <si>
    <t>Oprášení (ometení) podkladu v místnostech výšky do 3,80 m</t>
  </si>
  <si>
    <t>-1600802139</t>
  </si>
  <si>
    <t>https://podminky.urs.cz/item/CS_URS_2024_01/784111001</t>
  </si>
  <si>
    <t>26</t>
  </si>
  <si>
    <t>784121031</t>
  </si>
  <si>
    <t>Mydlení podkladu v místnostech výšky do 3,80 m</t>
  </si>
  <si>
    <t>-676905941</t>
  </si>
  <si>
    <t>https://podminky.urs.cz/item/CS_URS_2024_01/784121031</t>
  </si>
  <si>
    <t>27</t>
  </si>
  <si>
    <t>784181111</t>
  </si>
  <si>
    <t>Penetrace podkladu jednonásobná základní silikátová bezbarvá v místnostech výšky do 3,80 m</t>
  </si>
  <si>
    <t>-1152972476</t>
  </si>
  <si>
    <t>https://podminky.urs.cz/item/CS_URS_2024_01/784181111</t>
  </si>
  <si>
    <t>28</t>
  </si>
  <si>
    <t>784221101</t>
  </si>
  <si>
    <t>Malby z malířských směsí otěruvzdorných za sucha dvojnásobné, bílé za sucha otěruvzdorné dobře v místnostech výšky do 3,80 m</t>
  </si>
  <si>
    <t>1294224397</t>
  </si>
  <si>
    <t>https://podminky.urs.cz/item/CS_URS_2024_01/784221101</t>
  </si>
  <si>
    <t>stropy-výměry dle původní projekt.dokumentace:</t>
  </si>
  <si>
    <t>"1PP" 12,08+34,91+7,74+5,28+2,25+10,43+10,38</t>
  </si>
  <si>
    <t>"1NP" 3,75+4,61+33,41+11,54+11,54</t>
  </si>
  <si>
    <t>"2NP-na šikmé podhledy přípočet 15 %" (3,80+6,40+14,09+16,43+10,40+3,45+12,00)*1,15</t>
  </si>
  <si>
    <t>stěny:</t>
  </si>
  <si>
    <t>"1PP" 2,40*2*(3,775*5+0,325+3,20+9,25+2,05+2,85+2,75+2,575+1,10+2,05*2)</t>
  </si>
  <si>
    <t>(0,90+2,10*2)*0,20*2+(0,90+2,20*2)*0,20-2,90*2,25+4,00+(2,90+2,25*2)*0,05</t>
  </si>
  <si>
    <t>(0,90*3+0,60+0,90+1,20)*2*0,20</t>
  </si>
  <si>
    <t>"1NP" 2,65*2*(4,05*3+0,40+1,85+2,05+2,25*2+8,25+2,85*2)-2,00*2,20*2+4,00*2+(2,00+2,20*2)*0,15</t>
  </si>
  <si>
    <t>(1,01+1,20+2,10*4)*0,15+1,20*4*0,15*2+(0,90+1,20)*2*0,15*4+(0,60+0,90)*2*0,15*2</t>
  </si>
  <si>
    <t>"2NP" 2,50*2*(2,77+3,07+4,10*2+0,40+3,65+1,20+1,37+2,25+3,75+4,35+2,85+2,93)</t>
  </si>
  <si>
    <t>(0,90+1,20)*2*0,15*6</t>
  </si>
  <si>
    <t>29</t>
  </si>
  <si>
    <t>-1816710696</t>
  </si>
  <si>
    <t>"2NP" 3,80+6,40+14,09+16,43+10,40+3,45+12,00</t>
  </si>
  <si>
    <t>30</t>
  </si>
  <si>
    <t>-1377458242</t>
  </si>
  <si>
    <t>"porovnatelně pro pomocné lešení" 214,49*1,90</t>
  </si>
  <si>
    <t>31</t>
  </si>
  <si>
    <t>-1802399600</t>
  </si>
  <si>
    <t>004</t>
  </si>
  <si>
    <t>Tmelení SDK konstrukcí</t>
  </si>
  <si>
    <t>32</t>
  </si>
  <si>
    <t>784161001R</t>
  </si>
  <si>
    <t>Tmelení spar a rohů šířky do 3 mm akrylátovým tmelem v místnostech v do 3,80 m-porovnatelně pro SDK+odstranění suti na placenou skládku</t>
  </si>
  <si>
    <t>-112098588</t>
  </si>
  <si>
    <t>33</t>
  </si>
  <si>
    <t>1053283256</t>
  </si>
  <si>
    <t>"předpokládané množství" 120,00</t>
  </si>
  <si>
    <t>34</t>
  </si>
  <si>
    <t>1141496865</t>
  </si>
  <si>
    <t>"porovnatelně pro pomocné lešení" 120,00*1,90</t>
  </si>
  <si>
    <t>35</t>
  </si>
  <si>
    <t>735066349</t>
  </si>
  <si>
    <t>005</t>
  </si>
  <si>
    <t>Zrušení topidel na tuhá paliva</t>
  </si>
  <si>
    <t>36</t>
  </si>
  <si>
    <t>795121811</t>
  </si>
  <si>
    <t>Odpojení a odebrání přenosných kamen na tuhá paliva hmotnosti do 100 kg</t>
  </si>
  <si>
    <t>-1487409787</t>
  </si>
  <si>
    <t>https://podminky.urs.cz/item/CS_URS_2024_01/795121811</t>
  </si>
  <si>
    <t>"m.č.102" 1</t>
  </si>
  <si>
    <t>37</t>
  </si>
  <si>
    <t>795121812</t>
  </si>
  <si>
    <t>Odpojení a odebrání přenosných kamen na tuhá paliva hmotnosti přes 100 do 250 kg</t>
  </si>
  <si>
    <t>917182980</t>
  </si>
  <si>
    <t>https://podminky.urs.cz/item/CS_URS_2024_01/795121812</t>
  </si>
  <si>
    <t>"m.č.103" 1</t>
  </si>
  <si>
    <t>38</t>
  </si>
  <si>
    <t>795942803R</t>
  </si>
  <si>
    <t>demontáž-napojení ohniště na komínový průduch kouřovodem ocelovým nebo nerezovým přímé D 150 mm</t>
  </si>
  <si>
    <t>650142827</t>
  </si>
  <si>
    <t>"m.č.102" 1,50</t>
  </si>
  <si>
    <t>39</t>
  </si>
  <si>
    <t>795942806R</t>
  </si>
  <si>
    <t>demontáž-napojení ohniště na komínový průduch kouřovodem ocelovým nebo nerezovým přímé D 200 mm</t>
  </si>
  <si>
    <t>-746280112</t>
  </si>
  <si>
    <t>"m.č.103" 2,00</t>
  </si>
  <si>
    <t>40</t>
  </si>
  <si>
    <t>795141001R</t>
  </si>
  <si>
    <t>montáž-zaslepení komínového sopouchu typizovaných víčkem-m.č.102</t>
  </si>
  <si>
    <t>-163785097</t>
  </si>
  <si>
    <t>41</t>
  </si>
  <si>
    <t>M</t>
  </si>
  <si>
    <t>54171192R</t>
  </si>
  <si>
    <t>dodávka-zaslepení komínového sopouchu typizovaných víčkem-m.č.102</t>
  </si>
  <si>
    <t>-2034718453</t>
  </si>
  <si>
    <t>42</t>
  </si>
  <si>
    <t>795141002R</t>
  </si>
  <si>
    <t>montáž-zaslepení komínového sopouchu typizovaných víčkem-m.č.103</t>
  </si>
  <si>
    <t>2058896038</t>
  </si>
  <si>
    <t>43</t>
  </si>
  <si>
    <t>54171193R</t>
  </si>
  <si>
    <t>dodávka-zaslepení komínového sopouchu typizovaných víčkem-m.č.103</t>
  </si>
  <si>
    <t>2039985185</t>
  </si>
  <si>
    <t>44</t>
  </si>
  <si>
    <t>-337427821</t>
  </si>
  <si>
    <t>45</t>
  </si>
  <si>
    <t>-887078602</t>
  </si>
  <si>
    <t>46</t>
  </si>
  <si>
    <t>-220888840</t>
  </si>
  <si>
    <t>47</t>
  </si>
  <si>
    <t>-767281014</t>
  </si>
  <si>
    <t>"m.č.102, 103" 2,00*1,00*2</t>
  </si>
  <si>
    <t>48</t>
  </si>
  <si>
    <t>13865407</t>
  </si>
  <si>
    <t>"porovnatelně pro pomocné lešení" 2,00*1,00*2*1,90</t>
  </si>
  <si>
    <t>49</t>
  </si>
  <si>
    <t>998795212</t>
  </si>
  <si>
    <t>Přesun hmot procentní pro lokální vytápění s omezením mechanizace v objektech v přes 6 do 12 m</t>
  </si>
  <si>
    <t>%</t>
  </si>
  <si>
    <t>1228152092</t>
  </si>
  <si>
    <t>https://podminky.urs.cz/item/CS_URS_2024_01/998795212</t>
  </si>
  <si>
    <t>006</t>
  </si>
  <si>
    <t>Přemístění kuchyňské linky</t>
  </si>
  <si>
    <t>50</t>
  </si>
  <si>
    <t>766812841R</t>
  </si>
  <si>
    <t>Demontáž kuchyňských linek dřevěných nebo kovových pro další použití-dolní i horní skříňky-dl spodních skříněk do 3,0 m</t>
  </si>
  <si>
    <t>623735662</t>
  </si>
  <si>
    <t>"demontáž kuch.linky v m.č.104" 3</t>
  </si>
  <si>
    <t>cca délky spodních skříněk: příčná stěna 2,85 m, podélné stěny 2,40 m a 2,20 m</t>
  </si>
  <si>
    <t>cca délky horních skříněk: příčná stěna 2 x 0,60 m, podélné stěny 2 x 1,80 m</t>
  </si>
  <si>
    <t>51</t>
  </si>
  <si>
    <t>725310824R</t>
  </si>
  <si>
    <t>Demontáž dřezů jednodílných bez výtokových armatur vestavěných v kuchyňských sestavách-pro další použití</t>
  </si>
  <si>
    <t>soubor</t>
  </si>
  <si>
    <t>1973569001</t>
  </si>
  <si>
    <t>52</t>
  </si>
  <si>
    <t>725820804R</t>
  </si>
  <si>
    <t>Demontáž baterií stojánkových do 1 otvoru-dřezová baterie-pro další použití</t>
  </si>
  <si>
    <t>-1580045654</t>
  </si>
  <si>
    <t>53</t>
  </si>
  <si>
    <t>725610811R</t>
  </si>
  <si>
    <t>Demontáž sporáků-pro další použití</t>
  </si>
  <si>
    <t>1856734634</t>
  </si>
  <si>
    <t>54</t>
  </si>
  <si>
    <t>997013213</t>
  </si>
  <si>
    <t>Vnitrostaveništní doprava suti a vybouraných hmot vodorovně do 50 m s naložením ručně pro budovy a haly výšky přes 9 do 12 m</t>
  </si>
  <si>
    <t>1735813801</t>
  </si>
  <si>
    <t>https://podminky.urs.cz/item/CS_URS_2024_01/997013213</t>
  </si>
  <si>
    <t>"porovnatelně-přemístění kuch.linky z m.č.104 do m.č.001 a 002-dolní i horní skříňky" 0,220+0,200+0,180</t>
  </si>
  <si>
    <t>"porovnatelně-přemístění dřezu, baterie a sporáku z m.č.104 do m.č.001 a 002" 0,010+0,001+0,080</t>
  </si>
  <si>
    <t>55</t>
  </si>
  <si>
    <t>766811116</t>
  </si>
  <si>
    <t>Montáž kuchyňských linek korpusu spodních skříněk na nožičky (včetně vyrovnání), šířky jednoho dílu přes 600 do 1200 mm</t>
  </si>
  <si>
    <t>729395385</t>
  </si>
  <si>
    <t>https://podminky.urs.cz/item/CS_URS_2024_01/766811116</t>
  </si>
  <si>
    <t>"montáž kuch.linky v m.č.001 a 002" 3+2+2</t>
  </si>
  <si>
    <t>56</t>
  </si>
  <si>
    <t>766811151</t>
  </si>
  <si>
    <t>Montáž kuchyňských linek korpusu horních skříněk šroubovaných na stěnu, šířky jednoho dílu do 600 mm</t>
  </si>
  <si>
    <t>-1531152671</t>
  </si>
  <si>
    <t>https://podminky.urs.cz/item/CS_URS_2024_01/766811151</t>
  </si>
  <si>
    <t>"montáž kuch.linky v m.č.001 a 002" 2*2</t>
  </si>
  <si>
    <t>57</t>
  </si>
  <si>
    <t>766811152</t>
  </si>
  <si>
    <t>Montáž kuchyňských linek korpusu horních skříněk šroubovaných na stěnu, šířky jednoho dílu přes 600 do 1200 mm</t>
  </si>
  <si>
    <t>-970270699</t>
  </si>
  <si>
    <t>https://podminky.urs.cz/item/CS_URS_2024_01/766811152</t>
  </si>
  <si>
    <t>58</t>
  </si>
  <si>
    <t>766811141</t>
  </si>
  <si>
    <t>Montáž kuchyňských linek korpusu Příplatek k ceně za usazení vestavěných spotřebičů trouby</t>
  </si>
  <si>
    <t>1575524167</t>
  </si>
  <si>
    <t>https://podminky.urs.cz/item/CS_URS_2024_01/766811141</t>
  </si>
  <si>
    <t>59</t>
  </si>
  <si>
    <t>766811213</t>
  </si>
  <si>
    <t>Montáž kuchyňských linek pracovní desky bez výřezu, délky jednoho dílu přes 2000 do 4000 mm</t>
  </si>
  <si>
    <t>673655588</t>
  </si>
  <si>
    <t>https://podminky.urs.cz/item/CS_URS_2024_01/766811213</t>
  </si>
  <si>
    <t>"montáž kuch.linky v m.č.001 a 002" 1*3</t>
  </si>
  <si>
    <t>60</t>
  </si>
  <si>
    <t>766811223</t>
  </si>
  <si>
    <t>Montáž kuchyňských linek pracovní desky Příplatek k ceně za usazení dřezu (včetně silikonu)</t>
  </si>
  <si>
    <t>869281140</t>
  </si>
  <si>
    <t>https://podminky.urs.cz/item/CS_URS_2024_01/766811223</t>
  </si>
  <si>
    <t>61</t>
  </si>
  <si>
    <t>766811233</t>
  </si>
  <si>
    <t>Montáž kuchyňských linek zádové desky bez výřezu, délky jednoho dílu přes 2000 do 4000 mm</t>
  </si>
  <si>
    <t>1346802096</t>
  </si>
  <si>
    <t>https://podminky.urs.cz/item/CS_URS_2024_01/766811233</t>
  </si>
  <si>
    <t>62</t>
  </si>
  <si>
    <t>725310919</t>
  </si>
  <si>
    <t>Opravy dřezů zpětná montáž dřezu ocelového jednodílného</t>
  </si>
  <si>
    <t>-1580332054</t>
  </si>
  <si>
    <t>https://podminky.urs.cz/item/CS_URS_2024_01/725310919</t>
  </si>
  <si>
    <t>63</t>
  </si>
  <si>
    <t>725829111</t>
  </si>
  <si>
    <t>Baterie dřezové montáž ostatních typů stojánkových G 1/2"</t>
  </si>
  <si>
    <t>-795171968</t>
  </si>
  <si>
    <t>https://podminky.urs.cz/item/CS_URS_2024_01/725829111</t>
  </si>
  <si>
    <t>64</t>
  </si>
  <si>
    <t>725610913R</t>
  </si>
  <si>
    <t>Opravy sporáků zpětná montáž sporáků s úpravou instalace</t>
  </si>
  <si>
    <t>-134872406</t>
  </si>
  <si>
    <t>65</t>
  </si>
  <si>
    <t>766811011R</t>
  </si>
  <si>
    <t>m+d nová kuchyňská linka do m.č.104-bez dřezu a bez sporáku</t>
  </si>
  <si>
    <t>kpl</t>
  </si>
  <si>
    <t>308790891</t>
  </si>
  <si>
    <t>specifikace kuchyně:</t>
  </si>
  <si>
    <t>- Korpusy jsou vyrobeny z lamina o síle 18 mm.</t>
  </si>
  <si>
    <t>- Dvířka z materiálu MDF mají tloušťku 19 mm.</t>
  </si>
  <si>
    <t>- Hloubka korpusu spodních skříněk je 500 mm</t>
  </si>
  <si>
    <t>- Hloubka korpusu horních skříněk je 325 mm.</t>
  </si>
  <si>
    <t>- Hloubka korpusu vysokých skříní je 565 mm.</t>
  </si>
  <si>
    <t>- Pracovní deska laminátová.</t>
  </si>
  <si>
    <t>- Plnovýsuvy QUADRO z dojezdem, všechny dvířka zavíraní s tlumením.</t>
  </si>
  <si>
    <t>66</t>
  </si>
  <si>
    <t>998766312</t>
  </si>
  <si>
    <t>Přesun hmot pro konstrukce truhlářské stanovený procentní sazbou (%) z ceny vodorovná dopravní vzdálenost do 50 m ruční (bez užití mechanizace) v objektech výšky přes 6 do 12 m</t>
  </si>
  <si>
    <t>-533343295</t>
  </si>
  <si>
    <t>https://podminky.urs.cz/item/CS_URS_2024_01/998766312</t>
  </si>
  <si>
    <t>007</t>
  </si>
  <si>
    <t>Výměna podlahových krytin m.č.203-205</t>
  </si>
  <si>
    <t>67</t>
  </si>
  <si>
    <t>776201811</t>
  </si>
  <si>
    <t>Demontáž povlakových podlahovin lepených ručně bez podložky</t>
  </si>
  <si>
    <t>1735340057</t>
  </si>
  <si>
    <t>https://podminky.urs.cz/item/CS_URS_2024_01/776201811</t>
  </si>
  <si>
    <t>"m.č.203" 3,85*2,125+4,10*1,625</t>
  </si>
  <si>
    <t>"m.č.204" 4,10*2,225+3,85*2,125</t>
  </si>
  <si>
    <t>"m.č.205" 3,65*2,85</t>
  </si>
  <si>
    <t>68</t>
  </si>
  <si>
    <t>776410811</t>
  </si>
  <si>
    <t>Demontáž soklíků nebo lišt pryžových nebo plastových</t>
  </si>
  <si>
    <t>1139455250</t>
  </si>
  <si>
    <t>https://podminky.urs.cz/item/CS_URS_2024_01/776410811</t>
  </si>
  <si>
    <t>"m.č.203" 4,10*2+3,75*2-0,80</t>
  </si>
  <si>
    <t>"m.č.204" 4,10*2+4,35*2-0,80</t>
  </si>
  <si>
    <t>"m.č.205" 3,65*2+2,85*2-0,70</t>
  </si>
  <si>
    <t>69</t>
  </si>
  <si>
    <t>776991821</t>
  </si>
  <si>
    <t>Ostatní práce odstranění lepidla ručně z podlah</t>
  </si>
  <si>
    <t>-1308960323</t>
  </si>
  <si>
    <t>https://podminky.urs.cz/item/CS_URS_2024_01/776991821</t>
  </si>
  <si>
    <t>70</t>
  </si>
  <si>
    <t>-1241805150</t>
  </si>
  <si>
    <t>71</t>
  </si>
  <si>
    <t>-724774853</t>
  </si>
  <si>
    <t>72</t>
  </si>
  <si>
    <t>1414624817</t>
  </si>
  <si>
    <t>73</t>
  </si>
  <si>
    <t>776111131</t>
  </si>
  <si>
    <t>Příprava podkladu povlakových podlah a stěn broušení stěn</t>
  </si>
  <si>
    <t>-548774057</t>
  </si>
  <si>
    <t>https://podminky.urs.cz/item/CS_URS_2024_01/776111131</t>
  </si>
  <si>
    <t>"sokly" 43,30*0,10</t>
  </si>
  <si>
    <t>74</t>
  </si>
  <si>
    <t>776111115</t>
  </si>
  <si>
    <t>Příprava podkladu povlakových podlah a stěn broušení podlah stávajícího podkladu před litím stěrky</t>
  </si>
  <si>
    <t>630787905</t>
  </si>
  <si>
    <t>https://podminky.urs.cz/item/CS_URS_2024_01/776111115</t>
  </si>
  <si>
    <t>75</t>
  </si>
  <si>
    <t>776111311</t>
  </si>
  <si>
    <t>Příprava podkladu povlakových podlah a stěn vysátí podlah</t>
  </si>
  <si>
    <t>-333049616</t>
  </si>
  <si>
    <t>https://podminky.urs.cz/item/CS_URS_2024_01/776111311</t>
  </si>
  <si>
    <t>76</t>
  </si>
  <si>
    <t>776111331</t>
  </si>
  <si>
    <t>Příprava podkladu povlakových podlah a stěn vysátí stěn</t>
  </si>
  <si>
    <t>1811917395</t>
  </si>
  <si>
    <t>https://podminky.urs.cz/item/CS_URS_2024_01/776111331</t>
  </si>
  <si>
    <t>77</t>
  </si>
  <si>
    <t>776121321</t>
  </si>
  <si>
    <t>Příprava podkladu povlakových podlah a stěn penetrace neředěná podlah</t>
  </si>
  <si>
    <t>1389936436</t>
  </si>
  <si>
    <t>https://podminky.urs.cz/item/CS_URS_2024_01/776121321</t>
  </si>
  <si>
    <t>78</t>
  </si>
  <si>
    <t>776121324</t>
  </si>
  <si>
    <t>Příprava podkladu povlakových podlah a stěn penetrace neředěná stěn</t>
  </si>
  <si>
    <t>669449020</t>
  </si>
  <si>
    <t>https://podminky.urs.cz/item/CS_URS_2024_01/776121324</t>
  </si>
  <si>
    <t>79</t>
  </si>
  <si>
    <t>776141111</t>
  </si>
  <si>
    <t>Příprava podkladu povlakových podlah a stěn vyrovnání samonivelační stěrkou podlah min.pevnosti 20 MPa, tloušťky do 3 mm</t>
  </si>
  <si>
    <t>587681044</t>
  </si>
  <si>
    <t>https://podminky.urs.cz/item/CS_URS_2024_01/776141111</t>
  </si>
  <si>
    <t>80</t>
  </si>
  <si>
    <t>776251111</t>
  </si>
  <si>
    <t>Montáž podlahovin z přírodního linolea (marmolea) lepením standardním lepidlem z pásů standardních</t>
  </si>
  <si>
    <t>-1988631626</t>
  </si>
  <si>
    <t>https://podminky.urs.cz/item/CS_URS_2024_01/776251111</t>
  </si>
  <si>
    <t>81</t>
  </si>
  <si>
    <t>28411068R</t>
  </si>
  <si>
    <t>podlahovina Marmoleum</t>
  </si>
  <si>
    <t>-1583567116</t>
  </si>
  <si>
    <t>42,551*1,10</t>
  </si>
  <si>
    <t>82</t>
  </si>
  <si>
    <t>776411222</t>
  </si>
  <si>
    <t>Montáž soklíků tahaných (fabiony) z linolea (marmolea) obvodových, výšky přes 80 do 100 mm</t>
  </si>
  <si>
    <t>1908366491</t>
  </si>
  <si>
    <t>https://podminky.urs.cz/item/CS_URS_2024_01/776411222</t>
  </si>
  <si>
    <t>83</t>
  </si>
  <si>
    <t>28411010R</t>
  </si>
  <si>
    <t>sokl pro podlahovinu Marmoleum</t>
  </si>
  <si>
    <t>-1826009998</t>
  </si>
  <si>
    <t>4,330*1,02</t>
  </si>
  <si>
    <t>84</t>
  </si>
  <si>
    <t>998776212</t>
  </si>
  <si>
    <t>Přesun hmot pro podlahy povlakové stanovený procentní sazbou (%) z ceny vodorovná dopravní vzdálenost do 50 m s omezením mechanizace v objektech výšky přes 6 do 12 m</t>
  </si>
  <si>
    <t>546061236</t>
  </si>
  <si>
    <t>https://podminky.urs.cz/item/CS_URS_2024_01/998776212</t>
  </si>
  <si>
    <t>008</t>
  </si>
  <si>
    <t>Spárování stávajících dlažeb</t>
  </si>
  <si>
    <t>85</t>
  </si>
  <si>
    <t>771574921R</t>
  </si>
  <si>
    <t>Oprava spárování podlah z dlaždic keramických</t>
  </si>
  <si>
    <t>-1326409418</t>
  </si>
  <si>
    <t>10,00</t>
  </si>
  <si>
    <t>Výčet místnstí viz technickou zprávu.</t>
  </si>
  <si>
    <t>86</t>
  </si>
  <si>
    <t>-297768843</t>
  </si>
  <si>
    <t>87</t>
  </si>
  <si>
    <t>2131256185</t>
  </si>
  <si>
    <t>88</t>
  </si>
  <si>
    <t>1301516557</t>
  </si>
  <si>
    <t>89</t>
  </si>
  <si>
    <t>998771212</t>
  </si>
  <si>
    <t>Přesun hmot pro podlahy z dlaždic stanovený procentní sazbou (%) z ceny vodorovná dopravní vzdálenost do 50 m s omezením mechanizace v objektech výšky přes 6 do 12 m</t>
  </si>
  <si>
    <t>-223597511</t>
  </si>
  <si>
    <t>https://podminky.urs.cz/item/CS_URS_2024_01/998771212</t>
  </si>
  <si>
    <t>009</t>
  </si>
  <si>
    <t>Oprava tmelení obkladů, m.č.202</t>
  </si>
  <si>
    <t>90</t>
  </si>
  <si>
    <t>781495116R</t>
  </si>
  <si>
    <t xml:space="preserve">m.č.202-Odstranění stávajícího popraskaného tmelení v rohu obkladu+montáž a dodávka-nový silikonový tmel-kompletní provedení včetně odstranění suti </t>
  </si>
  <si>
    <t>2016252385</t>
  </si>
  <si>
    <t>91</t>
  </si>
  <si>
    <t>998781212</t>
  </si>
  <si>
    <t>Přesun hmot pro obklady keramické stanovený procentní sazbou (%) z ceny vodorovná dopravní vzdálenost do 50 m s omezením mechanizace v objektech výšky přes 6 do 12 m</t>
  </si>
  <si>
    <t>-1886809955</t>
  </si>
  <si>
    <t>https://podminky.urs.cz/item/CS_URS_2024_01/998781212</t>
  </si>
  <si>
    <t>010</t>
  </si>
  <si>
    <t xml:space="preserve">Obklad za pracovní deskou v 1.PP, m.č.004 </t>
  </si>
  <si>
    <t>92</t>
  </si>
  <si>
    <t>-201321027</t>
  </si>
  <si>
    <t>93</t>
  </si>
  <si>
    <t>-84298913</t>
  </si>
  <si>
    <t>94</t>
  </si>
  <si>
    <t>-2086186680</t>
  </si>
  <si>
    <t>95</t>
  </si>
  <si>
    <t>-322981642</t>
  </si>
  <si>
    <t>96</t>
  </si>
  <si>
    <t>612335215</t>
  </si>
  <si>
    <t>Cementová omítka jednotlivých malých ploch hladká na stěnách, plochy jednotlivě přes 1 do 4 m2</t>
  </si>
  <si>
    <t>6266233</t>
  </si>
  <si>
    <t>https://podminky.urs.cz/item/CS_URS_2024_01/612335215</t>
  </si>
  <si>
    <t>97</t>
  </si>
  <si>
    <t>781121011</t>
  </si>
  <si>
    <t>Příprava podkladu před provedením obkladu nátěr penetrační na stěnu</t>
  </si>
  <si>
    <t>722670124</t>
  </si>
  <si>
    <t>https://podminky.urs.cz/item/CS_URS_2024_01/781121011</t>
  </si>
  <si>
    <t>98</t>
  </si>
  <si>
    <t>781151031</t>
  </si>
  <si>
    <t>Příprava podkladu před provedením obkladu celoplošné vyrovnání podkladu stěrkou, tloušťky 3 mm</t>
  </si>
  <si>
    <t>357835114</t>
  </si>
  <si>
    <t>https://podminky.urs.cz/item/CS_URS_2024_01/781151031</t>
  </si>
  <si>
    <t>99</t>
  </si>
  <si>
    <t>781131112</t>
  </si>
  <si>
    <t>Izolace stěny pod obklad izolace nátěrem nebo stěrkou ve dvou vrstvách</t>
  </si>
  <si>
    <t>-2122297386</t>
  </si>
  <si>
    <t>https://podminky.urs.cz/item/CS_URS_2024_01/781131112</t>
  </si>
  <si>
    <t>781472219</t>
  </si>
  <si>
    <t>Montáž keramických obkladů stěn lepených cementovým flexibilním lepidlem hladkých přes 22 do 25 ks/m2</t>
  </si>
  <si>
    <t>336719198</t>
  </si>
  <si>
    <t>https://podminky.urs.cz/item/CS_URS_2024_01/781472219</t>
  </si>
  <si>
    <t>101</t>
  </si>
  <si>
    <t>59761704</t>
  </si>
  <si>
    <t>obklad keramický nemrazuvzdorný povrch hladký/lesklý tl do 10mm přes 22 do 25ks/m2</t>
  </si>
  <si>
    <t>-1500360738</t>
  </si>
  <si>
    <t>1,60*1,20</t>
  </si>
  <si>
    <t>102</t>
  </si>
  <si>
    <t>781495117R</t>
  </si>
  <si>
    <t xml:space="preserve">Spárování vnitřních obkladů </t>
  </si>
  <si>
    <t>-1351614711</t>
  </si>
  <si>
    <t>103</t>
  </si>
  <si>
    <t>-424271916</t>
  </si>
  <si>
    <t>011</t>
  </si>
  <si>
    <t>Dokončení SDK podhledu, m.č.002</t>
  </si>
  <si>
    <t>104</t>
  </si>
  <si>
    <t>763131412</t>
  </si>
  <si>
    <t>Podhled ze sádrokartonových desek dvouvrstvá zavěšená spodní konstrukce z ocelových profilů CD, UD jednoduše opláštěná deskou standardní A, tl. 12,5 mm, s izolací</t>
  </si>
  <si>
    <t>-1077797151</t>
  </si>
  <si>
    <t>https://podminky.urs.cz/item/CS_URS_2024_01/763131412</t>
  </si>
  <si>
    <t>3,775*3,30</t>
  </si>
  <si>
    <t>105</t>
  </si>
  <si>
    <t>763164531</t>
  </si>
  <si>
    <t>Obklad konstrukcí sádrokartonovými deskami včetně ochranných úhelníků ve tvaru L rozvinuté šíře přes 0,4 do 0,8 m, opláštěný deskou standardní A, tl. 12,5 mm</t>
  </si>
  <si>
    <t>-2143968536</t>
  </si>
  <si>
    <t>https://podminky.urs.cz/item/CS_URS_2024_01/763164531</t>
  </si>
  <si>
    <t>"nadpraží fr.dveří" 3,775</t>
  </si>
  <si>
    <t>106</t>
  </si>
  <si>
    <t>763164631</t>
  </si>
  <si>
    <t>Obklad konstrukcí sádrokartonovými deskami včetně ochranných úhelníků ve tvaru U rozvinuté šíře přes 0,6 do 1,2 m, opláštěný deskou standardní A, tl. 12,5 mm</t>
  </si>
  <si>
    <t>1031912857</t>
  </si>
  <si>
    <t>https://podminky.urs.cz/item/CS_URS_2024_01/763164631</t>
  </si>
  <si>
    <t>"obklad ocel.průvlaku" 3,775</t>
  </si>
  <si>
    <t>107</t>
  </si>
  <si>
    <t>763131714</t>
  </si>
  <si>
    <t>Podhled ze sádrokartonových desek ostatní práce a konstrukce na podhledech ze sádrokartonových desek základní penetrační nátěr</t>
  </si>
  <si>
    <t>-1077431126</t>
  </si>
  <si>
    <t>https://podminky.urs.cz/item/CS_URS_2024_01/763131714</t>
  </si>
  <si>
    <t>"podhled" 3,775*3,30</t>
  </si>
  <si>
    <t>"nadpraží fr.dveří" 3,775*0,80</t>
  </si>
  <si>
    <t>"obklad ocel.průvlaku" 3,775*1,20</t>
  </si>
  <si>
    <t>108</t>
  </si>
  <si>
    <t>763131712</t>
  </si>
  <si>
    <t>Podhled ze sádrokartonových desek ostatní práce a konstrukce na podhledech ze sádrokartonových desek napojení na jiný druh podhledu</t>
  </si>
  <si>
    <t>1605134976</t>
  </si>
  <si>
    <t>https://podminky.urs.cz/item/CS_URS_2024_01/763131712</t>
  </si>
  <si>
    <t>109</t>
  </si>
  <si>
    <t>-508921977</t>
  </si>
  <si>
    <t>3,775*4,50</t>
  </si>
  <si>
    <t>110</t>
  </si>
  <si>
    <t>-75269971</t>
  </si>
  <si>
    <t>"porovnatelně pro pomocné lešení" 16,988*1,90</t>
  </si>
  <si>
    <t>111</t>
  </si>
  <si>
    <t>998763412</t>
  </si>
  <si>
    <t>Přesun hmot pro konstrukce montované z desek sádrokartonových, sádrovláknitých, cementovláknitých nebo cementových stanovený procentní sazbou (%) z ceny vodorovná dopravní vzdálenost do 50 m s omezením mechanizace v objektech výšky přes 6 do 12 m</t>
  </si>
  <si>
    <t>1564925466</t>
  </si>
  <si>
    <t>https://podminky.urs.cz/item/CS_URS_2024_01/998763412</t>
  </si>
  <si>
    <t>012</t>
  </si>
  <si>
    <t>Doplnění topných těles</t>
  </si>
  <si>
    <t>112</t>
  </si>
  <si>
    <t>733221102</t>
  </si>
  <si>
    <t>Potrubí z trubek měděných měkkých spojovaných měkkým pájením Ø 15/1</t>
  </si>
  <si>
    <t>4117215</t>
  </si>
  <si>
    <t>https://podminky.urs.cz/item/CS_URS_2024_01/733221102</t>
  </si>
  <si>
    <t>36,00*2</t>
  </si>
  <si>
    <t>113</t>
  </si>
  <si>
    <t>733224222</t>
  </si>
  <si>
    <t>Potrubí z trubek měděných Příplatek k cenám za zhotovení přípojky z trubek měděných Ø 15/1</t>
  </si>
  <si>
    <t>-1033338874</t>
  </si>
  <si>
    <t>https://podminky.urs.cz/item/CS_URS_2024_01/733224222</t>
  </si>
  <si>
    <t>114</t>
  </si>
  <si>
    <t>733291101</t>
  </si>
  <si>
    <t>Zkoušky těsnosti potrubí z trubek měděných Ø do 35/1,5</t>
  </si>
  <si>
    <t>1515377709</t>
  </si>
  <si>
    <t>https://podminky.urs.cz/item/CS_URS_2024_01/733291101</t>
  </si>
  <si>
    <t>115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</si>
  <si>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</si>
  <si>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</si>
  <si>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-1778229009</t>
  </si>
  <si>
    <t>https://podminky.urs.cz/item/CS_URS_2024_01/733811241</t>
  </si>
  <si>
    <t>116</t>
  </si>
  <si>
    <t>735101001R</t>
  </si>
  <si>
    <t xml:space="preserve">m+d otopné těleso včetně termostatické hlavice-m.č.001 </t>
  </si>
  <si>
    <t>-1282229111</t>
  </si>
  <si>
    <t>117</t>
  </si>
  <si>
    <t>735101002R</t>
  </si>
  <si>
    <t xml:space="preserve">m+d otopné těleso včetně termostatické hlavice-m.č.002 </t>
  </si>
  <si>
    <t>-236069223</t>
  </si>
  <si>
    <t>118</t>
  </si>
  <si>
    <t>735101003R</t>
  </si>
  <si>
    <t>m+d otopné těleso včetně termostatické hlavice-m.č.003</t>
  </si>
  <si>
    <t>-626965238</t>
  </si>
  <si>
    <t>119</t>
  </si>
  <si>
    <t>959991001R</t>
  </si>
  <si>
    <t>m+d zednické přípomoci a upevňovací konstrukce</t>
  </si>
  <si>
    <t>229838505</t>
  </si>
  <si>
    <t>120</t>
  </si>
  <si>
    <t>-982171022</t>
  </si>
  <si>
    <t>"m.č.004, 006, 007, 001, 003" (2,0+2,85+2,75+3,20+3,00)*1,00</t>
  </si>
  <si>
    <t>121</t>
  </si>
  <si>
    <t>-2042067766</t>
  </si>
  <si>
    <t>"porovnatelně pro pomocné lešení" 13,80*1,90</t>
  </si>
  <si>
    <t>122</t>
  </si>
  <si>
    <t>998733212</t>
  </si>
  <si>
    <t>Přesun hmot pro rozvody potrubí stanovený procentní sazbou z ceny vodorovná dopravní vzdálenost do 50 m s omezením mechanizace v objektech výšky přes 6 do 12 m</t>
  </si>
  <si>
    <t>434681622</t>
  </si>
  <si>
    <t>https://podminky.urs.cz/item/CS_URS_2024_01/998733212</t>
  </si>
  <si>
    <t>013</t>
  </si>
  <si>
    <t xml:space="preserve">Nová svítidla </t>
  </si>
  <si>
    <t>123</t>
  </si>
  <si>
    <t>741379001R</t>
  </si>
  <si>
    <t xml:space="preserve">m+d závěsné svítidlo-kompletní provedení </t>
  </si>
  <si>
    <t>2021607334</t>
  </si>
  <si>
    <t>124</t>
  </si>
  <si>
    <t>741379002R</t>
  </si>
  <si>
    <t xml:space="preserve">m+d přisazené svítidlo-kompletní provedení </t>
  </si>
  <si>
    <t>-1873125511</t>
  </si>
  <si>
    <t>125</t>
  </si>
  <si>
    <t>741379003R</t>
  </si>
  <si>
    <t xml:space="preserve">m+d nástěnné svítidlo-kompletní provedení </t>
  </si>
  <si>
    <t>933805116</t>
  </si>
  <si>
    <t>126</t>
  </si>
  <si>
    <t>741379801R</t>
  </si>
  <si>
    <t xml:space="preserve">m+d demontáž stávajících svítidel včetně jejich odstranění-kompletní provedení </t>
  </si>
  <si>
    <t>-1906654761</t>
  </si>
  <si>
    <t>127</t>
  </si>
  <si>
    <t>-1142037586</t>
  </si>
  <si>
    <t>"předpokládané množství" 90,00</t>
  </si>
  <si>
    <t>128</t>
  </si>
  <si>
    <t>-2047949230</t>
  </si>
  <si>
    <t>"porovnatelně pro pomocné lešení" 90,00*1,90</t>
  </si>
  <si>
    <t>129</t>
  </si>
  <si>
    <t>998741212</t>
  </si>
  <si>
    <t>Přesun hmot pro silnoproud stanovený procentní sazbou (%) z ceny vodorovná dopravní vzdálenost do 50 m s omezením mechanizace v objektech výšky přes 6 do 12 m</t>
  </si>
  <si>
    <t>116935342</t>
  </si>
  <si>
    <t>https://podminky.urs.cz/item/CS_URS_2024_01/998741212</t>
  </si>
  <si>
    <t>014</t>
  </si>
  <si>
    <t>Vyklizení objektu a zahrady</t>
  </si>
  <si>
    <t>130</t>
  </si>
  <si>
    <t>997001001R</t>
  </si>
  <si>
    <t>vyklizení objektu od původního nábytku, nepotřebného materiálu a předmětů</t>
  </si>
  <si>
    <t>158751445</t>
  </si>
  <si>
    <t>131</t>
  </si>
  <si>
    <t>653800523</t>
  </si>
  <si>
    <t>132</t>
  </si>
  <si>
    <t>480548288</t>
  </si>
  <si>
    <t>133</t>
  </si>
  <si>
    <t>-102208110</t>
  </si>
  <si>
    <t>015</t>
  </si>
  <si>
    <t>Oprava terasy v 1.NP</t>
  </si>
  <si>
    <t>134</t>
  </si>
  <si>
    <t>771573810</t>
  </si>
  <si>
    <t>Demontáž podlah z dlaždic keramických lepených</t>
  </si>
  <si>
    <t>688174153</t>
  </si>
  <si>
    <t>https://podminky.urs.cz/item/CS_URS_2024_01/771573810</t>
  </si>
  <si>
    <t>8,85*3,60</t>
  </si>
  <si>
    <t>135</t>
  </si>
  <si>
    <t>712340832</t>
  </si>
  <si>
    <t>Odstranění povlakové krytiny střech plochých do 10° z přitavených pásů NAIP v plné ploše dvouvrstvé</t>
  </si>
  <si>
    <t>-1950970203</t>
  </si>
  <si>
    <t>https://podminky.urs.cz/item/CS_URS_2024_01/712340832</t>
  </si>
  <si>
    <t>"porovnatelně-demontáž hydroizolace" 31,86</t>
  </si>
  <si>
    <t>136</t>
  </si>
  <si>
    <t>965046111</t>
  </si>
  <si>
    <t>Broušení stávajících betonových podlah úběr do 3 mm</t>
  </si>
  <si>
    <t>-46814908</t>
  </si>
  <si>
    <t>https://podminky.urs.cz/item/CS_URS_2024_01/965046111</t>
  </si>
  <si>
    <t>"porovnatelně-obroušení stáv.podkladu dlažby" 31,86</t>
  </si>
  <si>
    <t>137</t>
  </si>
  <si>
    <t>766311811R</t>
  </si>
  <si>
    <t>Demontáž dřevěného zábradlí venkovního</t>
  </si>
  <si>
    <t>1967941810</t>
  </si>
  <si>
    <t>8,85+3,60*2</t>
  </si>
  <si>
    <t>138</t>
  </si>
  <si>
    <t>764001801</t>
  </si>
  <si>
    <t>Demontáž klempířských konstrukcí podkladního plechu do suti</t>
  </si>
  <si>
    <t>1768580798</t>
  </si>
  <si>
    <t>https://podminky.urs.cz/item/CS_URS_2024_01/764001801</t>
  </si>
  <si>
    <t>139</t>
  </si>
  <si>
    <t>764501103R</t>
  </si>
  <si>
    <t>demontáž žlabu podokapního půlkulatého pro další použití včetně čel a háků+zpětná montáž</t>
  </si>
  <si>
    <t>-145416086</t>
  </si>
  <si>
    <t>140</t>
  </si>
  <si>
    <t>659208928</t>
  </si>
  <si>
    <t>141</t>
  </si>
  <si>
    <t>-902740665</t>
  </si>
  <si>
    <t>142</t>
  </si>
  <si>
    <t>-1514858877</t>
  </si>
  <si>
    <t>143</t>
  </si>
  <si>
    <t>767161001R</t>
  </si>
  <si>
    <t>m+d ocelové zábradlí terasy-kompletní provedení</t>
  </si>
  <si>
    <t>-2028666005</t>
  </si>
  <si>
    <t>144</t>
  </si>
  <si>
    <t>632451032</t>
  </si>
  <si>
    <t>Potěr cementový vyrovnávací z malty (MC-15) v ploše o průměrné (střední) tl. přes 20 do 30 mm</t>
  </si>
  <si>
    <t>683717554</t>
  </si>
  <si>
    <t>https://podminky.urs.cz/item/CS_URS_2024_01/632451032</t>
  </si>
  <si>
    <t>"porovnatelně-vyrovnání podkladu pod novou dlažbu" 8,85*3,60</t>
  </si>
  <si>
    <t>145</t>
  </si>
  <si>
    <t>777131113R</t>
  </si>
  <si>
    <t xml:space="preserve">Penetrační polyuretanový nátěr podlahy </t>
  </si>
  <si>
    <t>679967563</t>
  </si>
  <si>
    <t>146</t>
  </si>
  <si>
    <t>777521101R</t>
  </si>
  <si>
    <t>polyuretanová hydroizolace-provedení dle technické zprávy</t>
  </si>
  <si>
    <t>2037487086</t>
  </si>
  <si>
    <t>147</t>
  </si>
  <si>
    <t>771151021</t>
  </si>
  <si>
    <t>Příprava podkladu před provedením dlažby samonivelační stěrka min.pevnosti 30 MPa, tloušťky do 3 mm</t>
  </si>
  <si>
    <t>675600273</t>
  </si>
  <si>
    <t>https://podminky.urs.cz/item/CS_URS_2024_01/771151021</t>
  </si>
  <si>
    <t>148</t>
  </si>
  <si>
    <t>771575636</t>
  </si>
  <si>
    <t>Montáž podlah z dlaždic keramických lepených hydroizolačním polyuretanovým lepidlem včetně hydroizolační vrstvy reliéfních nebo z dekorů, tloušťky do 10 mm přes 9 do 12 ks/m2</t>
  </si>
  <si>
    <t>1419545287</t>
  </si>
  <si>
    <t>https://podminky.urs.cz/item/CS_URS_2024_01/771575636</t>
  </si>
  <si>
    <t>"montáž dlažby dle ustanovení technické zprávy" 8,85*3,60</t>
  </si>
  <si>
    <t>149</t>
  </si>
  <si>
    <t>59761151</t>
  </si>
  <si>
    <t>dlažba keramická slinutá mrazuvzdorná R9 povrch reliéfní/matný tl do 10mm přes 9 do 12ks/m2</t>
  </si>
  <si>
    <t>-1890983550</t>
  </si>
  <si>
    <t>31,86*1,10</t>
  </si>
  <si>
    <t>150</t>
  </si>
  <si>
    <t>764221001R</t>
  </si>
  <si>
    <t xml:space="preserve">m+d hliníková balkon.lišta s okapničkou, r. š. 120mm </t>
  </si>
  <si>
    <t>-262474422</t>
  </si>
  <si>
    <t>8,86+3,60*2</t>
  </si>
  <si>
    <t>151</t>
  </si>
  <si>
    <t>-616622017</t>
  </si>
  <si>
    <t>(10,85+4,60*2)*1,00</t>
  </si>
  <si>
    <t>152</t>
  </si>
  <si>
    <t>-957515106</t>
  </si>
  <si>
    <t>"porovnatelně pro pomocné lešení" 20,05*1,90</t>
  </si>
  <si>
    <t>153</t>
  </si>
  <si>
    <t>159075754</t>
  </si>
  <si>
    <t>016</t>
  </si>
  <si>
    <t>Oprava hydroizolace kolem objektu</t>
  </si>
  <si>
    <t>154</t>
  </si>
  <si>
    <t>916001001R</t>
  </si>
  <si>
    <t>demontáž a zpětná montáž stávajících obrubníků kolem domu-kompletní provedení</t>
  </si>
  <si>
    <t>-2091663086</t>
  </si>
  <si>
    <t>155</t>
  </si>
  <si>
    <t>596001001R</t>
  </si>
  <si>
    <t>demontáž a zpětná montáž stávajících betonové dlažby kolem domu-kompletní provedení</t>
  </si>
  <si>
    <t>-519210140</t>
  </si>
  <si>
    <t>156</t>
  </si>
  <si>
    <t>319001001R</t>
  </si>
  <si>
    <t>demontáž a zpětná montáž části stávající zídky u francouzského okna-kompletní provedení</t>
  </si>
  <si>
    <t>2013107769</t>
  </si>
  <si>
    <t>157</t>
  </si>
  <si>
    <t>132312131</t>
  </si>
  <si>
    <t>Hloubení nezapažených rýh šířky do 800 mm ručně s urovnáním dna do předepsaného profilu a spádu v hornině třídy těžitelnosti II skupiny 4 soudržných</t>
  </si>
  <si>
    <t>-625716412</t>
  </si>
  <si>
    <t>https://podminky.urs.cz/item/CS_URS_2024_01/132312131</t>
  </si>
  <si>
    <t>"přípočet na šikmé části 10 % a odpočet schodiště" (10,05*2+12,25*1,10*2-5,00)*0,60*0,80</t>
  </si>
  <si>
    <t>158</t>
  </si>
  <si>
    <t>139001101</t>
  </si>
  <si>
    <t>Příplatek k cenám hloubených vykopávek za ztížení vykopávky v blízkosti podzemního vedení nebo výbušnin pro jakoukoliv třídu horniny</t>
  </si>
  <si>
    <t>-1458153413</t>
  </si>
  <si>
    <t>https://podminky.urs.cz/item/CS_URS_2024_01/139001101</t>
  </si>
  <si>
    <t>"přípočet na šikmé části 10 % a odpočet schodiště" (9,85*2+12,25*1,10*2-5,00)*0,50*0,80</t>
  </si>
  <si>
    <t>159</t>
  </si>
  <si>
    <t>713130851</t>
  </si>
  <si>
    <t>Odstranění tepelné izolace stěn a příček z rohoží, pásů, dílců, desek, bloků připevněných lepením z polystyrenu, tloušťka izolace do 100 mm</t>
  </si>
  <si>
    <t>-6906409</t>
  </si>
  <si>
    <t>https://podminky.urs.cz/item/CS_URS_2024_01/713130851</t>
  </si>
  <si>
    <t>"přípočet na šikmé části 10 % a odpočet schodiště" (9,05*2+12,25*1,10*2-5,00)*0,90</t>
  </si>
  <si>
    <t>160</t>
  </si>
  <si>
    <t>-1877089741</t>
  </si>
  <si>
    <t>161</t>
  </si>
  <si>
    <t>1921874135</t>
  </si>
  <si>
    <t>162</t>
  </si>
  <si>
    <t>-768539364</t>
  </si>
  <si>
    <t>163</t>
  </si>
  <si>
    <t>985131311</t>
  </si>
  <si>
    <t>Očištění ploch stěn, rubu kleneb a podlah ruční dočištění ocelovými kartáči</t>
  </si>
  <si>
    <t>-1575968609</t>
  </si>
  <si>
    <t>https://podminky.urs.cz/item/CS_URS_2024_01/985131311</t>
  </si>
  <si>
    <t>(8,85*2+12,25*1,10*2-5,00)*0,90</t>
  </si>
  <si>
    <t>164</t>
  </si>
  <si>
    <t>985312111</t>
  </si>
  <si>
    <t>Stěrka k vyrovnání ploch reprofilovaného betonu stěn, tloušťky do 2 mm</t>
  </si>
  <si>
    <t>-876893528</t>
  </si>
  <si>
    <t>https://podminky.urs.cz/item/CS_URS_2024_01/985312111</t>
  </si>
  <si>
    <t>"porovnatelně-stěrka pod hydroizolaci" (8,85*2+12,25*1,10*2-5,00)*0,90</t>
  </si>
  <si>
    <t>165</t>
  </si>
  <si>
    <t>711412002</t>
  </si>
  <si>
    <t>Provedení izolace proti povrchové a podpovrchové tlakové vodě natěradly a tmely za studena na ploše svislé S nátěrem lakem asfaltovým</t>
  </si>
  <si>
    <t>884588567</t>
  </si>
  <si>
    <t>https://podminky.urs.cz/item/CS_URS_2024_01/711412002</t>
  </si>
  <si>
    <t>166</t>
  </si>
  <si>
    <t>11163152</t>
  </si>
  <si>
    <t>lak hydroizolační asfaltový</t>
  </si>
  <si>
    <t>-748297971</t>
  </si>
  <si>
    <t>35,685*0,00060</t>
  </si>
  <si>
    <t>167</t>
  </si>
  <si>
    <t>711442001R</t>
  </si>
  <si>
    <t>m+d nataveny modifikované asfaltové pásy-kompletní provedení</t>
  </si>
  <si>
    <t>-722562070</t>
  </si>
  <si>
    <t>168</t>
  </si>
  <si>
    <t>711491001R</t>
  </si>
  <si>
    <t>m+d napojení nové svislé hydroizolace na stávající vodorovnou hydroizolaci-kompletní provedení</t>
  </si>
  <si>
    <t>-596242055</t>
  </si>
  <si>
    <t>169</t>
  </si>
  <si>
    <t>713131141</t>
  </si>
  <si>
    <t>Montáž tepelné izolace stěn rohožemi, pásy, deskami, dílci, bloky (izolační materiál ve specifikaci) lepením celoplošně bez mechanického kotvení</t>
  </si>
  <si>
    <t>-1889661654</t>
  </si>
  <si>
    <t>https://podminky.urs.cz/item/CS_URS_2024_01/713131141</t>
  </si>
  <si>
    <t>(9,05*2+12,25*1,10*2-5,00)*0,90</t>
  </si>
  <si>
    <t>170</t>
  </si>
  <si>
    <t>28376422</t>
  </si>
  <si>
    <t>deska XPS hrana polodrážková a hladký povrch 300kPA λ=0,035 tl 100mm</t>
  </si>
  <si>
    <t>-1331083198</t>
  </si>
  <si>
    <t>36,045*1,02</t>
  </si>
  <si>
    <t>171</t>
  </si>
  <si>
    <t>711161291R</t>
  </si>
  <si>
    <t>m+d nopová folie-ochrana XPS-kompletní provedení</t>
  </si>
  <si>
    <t>-1973937801</t>
  </si>
  <si>
    <t>(9,05*2+12,45*1,10*2-5,00)*0,90</t>
  </si>
  <si>
    <t>172</t>
  </si>
  <si>
    <t>174111101</t>
  </si>
  <si>
    <t>Zásyp sypaninou z jakékoliv horniny ručně s uložením výkopku ve vrstvách se zhutněním jam, šachet, rýh nebo kolem objektů v těchto vykopávkách</t>
  </si>
  <si>
    <t>771062591</t>
  </si>
  <si>
    <t>https://podminky.urs.cz/item/CS_URS_2024_01/174111101</t>
  </si>
  <si>
    <t>173</t>
  </si>
  <si>
    <t>622511001R</t>
  </si>
  <si>
    <t>m+d šedočerný marmolit na vnějších stěnách nad terénem-kompletní provedení</t>
  </si>
  <si>
    <t>135773884</t>
  </si>
  <si>
    <t>174</t>
  </si>
  <si>
    <t>998711212</t>
  </si>
  <si>
    <t>Přesun hmot pro izolace proti vodě, vlhkosti a plynům stanovený procentní sazbou (%) z ceny vodorovná dopravní vzdálenost do 50 m s omezením mechanizace v objektech výšky přes 6 do 12 m</t>
  </si>
  <si>
    <t>2071327135</t>
  </si>
  <si>
    <t>https://podminky.urs.cz/item/CS_URS_2024_01/998711212</t>
  </si>
  <si>
    <t>017</t>
  </si>
  <si>
    <t>Oprava KZS v úrovni 1.PP</t>
  </si>
  <si>
    <t>175</t>
  </si>
  <si>
    <t>966080103</t>
  </si>
  <si>
    <t>Bourání kontaktního zateplení včetně povrchové úpravy omítkou nebo nátěrem z polystyrénových desek, tloušťky přes 60 do 120 mm</t>
  </si>
  <si>
    <t>505849790</t>
  </si>
  <si>
    <t>https://podminky.urs.cz/item/CS_URS_2024_01/966080103</t>
  </si>
  <si>
    <t>"východ" 12,25*2,15*0,5-0,90*0,60+(0,90+0,60)*2*0,10-0,90*0,90+0,90*4*0,10</t>
  </si>
  <si>
    <t>"západ" 3,60*2,70+4,30*2,70*0,5-0,90*2,10+(0,90+2,10*2)*0,10</t>
  </si>
  <si>
    <t>"sever" 8,85*2,70-2,90*2,25+(2,90+2,25*2)*0,30-0,90*1,20+(0,90+1,20)*2*0,10</t>
  </si>
  <si>
    <t>176</t>
  </si>
  <si>
    <t>1351501766</t>
  </si>
  <si>
    <t>177</t>
  </si>
  <si>
    <t>1467971217</t>
  </si>
  <si>
    <t>178</t>
  </si>
  <si>
    <t>-1544864873</t>
  </si>
  <si>
    <t>179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</si>
  <si>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</si>
  <si>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</si>
  <si>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-675279017</t>
  </si>
  <si>
    <t>https://podminky.urs.cz/item/CS_URS_2024_01/622211021</t>
  </si>
  <si>
    <t>"východ" 12,25*2,15*0,5-0,90*0,60-0,90*0,90</t>
  </si>
  <si>
    <t>"západ" 3,60*2,70+4,30*2,70*0,5-0,90*2,10</t>
  </si>
  <si>
    <t>"sever" 8,85*2,70-2,90*2,25-0,90*1,20</t>
  </si>
  <si>
    <t>180</t>
  </si>
  <si>
    <t>28375950</t>
  </si>
  <si>
    <t>deska EPS 100 fasádní λ=0,037 tl 100mm</t>
  </si>
  <si>
    <t>1226139856</t>
  </si>
  <si>
    <t>41,744*1,05</t>
  </si>
  <si>
    <t>181</t>
  </si>
  <si>
    <t>622212001</t>
  </si>
  <si>
    <t>Montáž kontaktního zateplení vnějšího ostění, nadpraží nebo parapetu lepením z polystyrenových desek (dodávka ve specifikaci) hloubky špalet do 200 mm, tloušťky desek do 40 mm</t>
  </si>
  <si>
    <t>-1000221589</t>
  </si>
  <si>
    <t>https://podminky.urs.cz/item/CS_URS_2024_01/622212001</t>
  </si>
  <si>
    <t>"východ" (0,90+0,60)*2+0,90*4</t>
  </si>
  <si>
    <t>"západ" (0,90+2,10*2)</t>
  </si>
  <si>
    <t>"sever" (0,90+1,20)*2</t>
  </si>
  <si>
    <t>182</t>
  </si>
  <si>
    <t>28375932</t>
  </si>
  <si>
    <t>deska EPS 70 fasádní λ=0,039 tl 40mm</t>
  </si>
  <si>
    <t>497245170</t>
  </si>
  <si>
    <t>"východ" ((0,90+0,60)*2*0,10+0,90*4*0,10)*1,10</t>
  </si>
  <si>
    <t>"západ" (0,90+2,10*2)*0,10*1,10</t>
  </si>
  <si>
    <t>"sever" (0,90+1,20)*2*0,10*1,10</t>
  </si>
  <si>
    <t>183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</si>
  <si>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</si>
  <si>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</si>
  <si>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-1377851815</t>
  </si>
  <si>
    <t>https://podminky.urs.cz/item/CS_URS_2024_01/622212051</t>
  </si>
  <si>
    <t>"sever" (2,90+2,25*2)</t>
  </si>
  <si>
    <t>184</t>
  </si>
  <si>
    <t>2112863194</t>
  </si>
  <si>
    <t>"sever" (2,90+2,25*2)*0,30*1,10</t>
  </si>
  <si>
    <t>185</t>
  </si>
  <si>
    <t>622252001</t>
  </si>
  <si>
    <t>Montáž profilů kontaktního zateplení zakládacích soklových připevněných hmoždinkami</t>
  </si>
  <si>
    <t>-1258808559</t>
  </si>
  <si>
    <t>https://podminky.urs.cz/item/CS_URS_2024_01/622252001</t>
  </si>
  <si>
    <t>"východ" 12,25</t>
  </si>
  <si>
    <t>"západ" 3,60+4,30</t>
  </si>
  <si>
    <t>"sever" 8,85</t>
  </si>
  <si>
    <t>186</t>
  </si>
  <si>
    <t>59051647</t>
  </si>
  <si>
    <t>profil zakládací Al tl 0,7mm pro ETICS pro izolant tl 100mm</t>
  </si>
  <si>
    <t>182325494</t>
  </si>
  <si>
    <t>29,00*1,05</t>
  </si>
  <si>
    <t>187</t>
  </si>
  <si>
    <t>622252002</t>
  </si>
  <si>
    <t>Montáž profilů kontaktního zateplení ostatních stěnových, dilatačních apod. lepených do tmelu</t>
  </si>
  <si>
    <t>1883852169</t>
  </si>
  <si>
    <t>https://podminky.urs.cz/item/CS_URS_2024_01/622252002</t>
  </si>
  <si>
    <t>rohové:</t>
  </si>
  <si>
    <t>"východ" 2,15</t>
  </si>
  <si>
    <t>"západ" 2,70</t>
  </si>
  <si>
    <t>"sever" 2,70</t>
  </si>
  <si>
    <t>Mezisoučet</t>
  </si>
  <si>
    <t>fasádní otvory:</t>
  </si>
  <si>
    <t>"sever" (2,90+2,25*2)+(0,90+1,20)*2</t>
  </si>
  <si>
    <t>188</t>
  </si>
  <si>
    <t>63127464</t>
  </si>
  <si>
    <t>profil rohový Al 15x15mm s výztužnou tkaninou š 100mm pro ETICS</t>
  </si>
  <si>
    <t>572469162</t>
  </si>
  <si>
    <t>7,55*1,05</t>
  </si>
  <si>
    <t>189</t>
  </si>
  <si>
    <t>59051476</t>
  </si>
  <si>
    <t>profil začišťovací PVC 9mm s výztužnou tkaninou pro ostění ETICS</t>
  </si>
  <si>
    <t>-1062907075</t>
  </si>
  <si>
    <t>23,30*1,05</t>
  </si>
  <si>
    <t>190</t>
  </si>
  <si>
    <t>622151031</t>
  </si>
  <si>
    <t>Penetrační nátěr vnějších pastovitých tenkovrstvých omítek silikonový stěn</t>
  </si>
  <si>
    <t>2092888593</t>
  </si>
  <si>
    <t>https://podminky.urs.cz/item/CS_URS_2024_01/622151031</t>
  </si>
  <si>
    <t>191</t>
  </si>
  <si>
    <t>622531012</t>
  </si>
  <si>
    <t>Omítka tenkovrstvá silikonová vnějších ploch probarvená bez penetrace zatíraná (škrábaná), zrnitost 1,5 mm stěn</t>
  </si>
  <si>
    <t>-1553926728</t>
  </si>
  <si>
    <t>https://podminky.urs.cz/item/CS_URS_2024_01/622531012</t>
  </si>
  <si>
    <t>192</t>
  </si>
  <si>
    <t>629991011</t>
  </si>
  <si>
    <t>Zakrytí vnějších ploch před znečištěním včetně pozdějšího odkrytí výplní otvorů a svislých ploch fólií přilepenou lepící páskou</t>
  </si>
  <si>
    <t>747700240</t>
  </si>
  <si>
    <t>https://podminky.urs.cz/item/CS_URS_2024_01/629991011</t>
  </si>
  <si>
    <t>"východ" 0,90*0,60+0,90*0,90</t>
  </si>
  <si>
    <t>"západ" 0,90*2,10</t>
  </si>
  <si>
    <t>"sever" 2,90*2,25+0,90*1,20</t>
  </si>
  <si>
    <t>193</t>
  </si>
  <si>
    <t>187677773</t>
  </si>
  <si>
    <t>"východ" 14,25*1,00</t>
  </si>
  <si>
    <t>"západ" (4,60+5,30)*1,00</t>
  </si>
  <si>
    <t>"sever" 10,85*1,00</t>
  </si>
  <si>
    <t>194</t>
  </si>
  <si>
    <t>-1685909298</t>
  </si>
  <si>
    <t>"porovnatelně pro pomocné lešení" 35,00*1,90</t>
  </si>
  <si>
    <t>195</t>
  </si>
  <si>
    <t>-969824358</t>
  </si>
  <si>
    <t>018</t>
  </si>
  <si>
    <t>Nové zpevněné plochy</t>
  </si>
  <si>
    <t>196</t>
  </si>
  <si>
    <t>122351101</t>
  </si>
  <si>
    <t>Odkopávky a prokopávky nezapažené strojně v hornině třídy těžitelnosti II skupiny 4 do 20 m3</t>
  </si>
  <si>
    <t>2073892728</t>
  </si>
  <si>
    <t>https://podminky.urs.cz/item/CS_URS_2024_01/122351101</t>
  </si>
  <si>
    <t>197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</si>
  <si>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</si>
  <si>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</si>
  <si>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-419712453</t>
  </si>
  <si>
    <t>https://podminky.urs.cz/item/CS_URS_2024_01/162251122</t>
  </si>
  <si>
    <t>198</t>
  </si>
  <si>
    <t>171151103</t>
  </si>
  <si>
    <t>Uložení sypanin do násypů strojně s rozprostřením sypaniny ve vrstvách a s hrubým urovnáním zhutněných z hornin soudržných jakékoliv třídy těžitelnosti</t>
  </si>
  <si>
    <t>1632448383</t>
  </si>
  <si>
    <t>https://podminky.urs.cz/item/CS_URS_2024_01/171151103</t>
  </si>
  <si>
    <t>199</t>
  </si>
  <si>
    <t>181951114</t>
  </si>
  <si>
    <t>Úprava pláně vyrovnáním výškových rozdílů strojně v hornině třídy těžitelnosti II, skupiny 4 a 5 se zhutněním</t>
  </si>
  <si>
    <t>-1236966451</t>
  </si>
  <si>
    <t>https://podminky.urs.cz/item/CS_URS_2024_01/181951114</t>
  </si>
  <si>
    <t>200</t>
  </si>
  <si>
    <t>596212212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</si>
  <si>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</si>
  <si>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2023128781</t>
  </si>
  <si>
    <t>https://podminky.urs.cz/item/CS_URS_2024_01/596212212</t>
  </si>
  <si>
    <t>201</t>
  </si>
  <si>
    <t>59245020</t>
  </si>
  <si>
    <t>dlažba skladebná betonová 200x100mm tl 80mm přírodní</t>
  </si>
  <si>
    <t>722339557</t>
  </si>
  <si>
    <t>306,00*1,02</t>
  </si>
  <si>
    <t>312,12*1,02 'Přepočtené koeficientem množství</t>
  </si>
  <si>
    <t>202</t>
  </si>
  <si>
    <t>998223011</t>
  </si>
  <si>
    <t>Přesun hmot pro pozemní komunikace s krytem dlážděným dopravní vzdálenost do 200 m jakékoliv délky objektu</t>
  </si>
  <si>
    <t>924915088</t>
  </si>
  <si>
    <t>https://podminky.urs.cz/item/CS_URS_2024_01/998223011</t>
  </si>
  <si>
    <t>019</t>
  </si>
  <si>
    <t>Oprava exteriérového schodiště + zábradlí</t>
  </si>
  <si>
    <t>203</t>
  </si>
  <si>
    <t>622991001R</t>
  </si>
  <si>
    <t>Sanační maltou budou opraveny povrchové vady schodišťových betonových stupňů schodiště při západní fasádě domu-kompletní provedení poškozených míst</t>
  </si>
  <si>
    <t>276022812</t>
  </si>
  <si>
    <t>204</t>
  </si>
  <si>
    <t>767231001R</t>
  </si>
  <si>
    <t>zábradlí schodiště-osazení ocelového madla navrtáním do fasády přes chemickou kotvu (3x), materiálem bude jäkl profil rozměru 50x30mm žárově zinkovaný-kompletní provedení</t>
  </si>
  <si>
    <t>258682448</t>
  </si>
  <si>
    <t>205</t>
  </si>
  <si>
    <t>998767212</t>
  </si>
  <si>
    <t>Přesun hmot pro zámečnické konstrukce stanovený procentní sazbou (%) z ceny vodorovná dopravní vzdálenost do 50 m s omezením mechanizace v objektech výšky přes 6 do 12 m</t>
  </si>
  <si>
    <t>76724535</t>
  </si>
  <si>
    <t>https://podminky.urs.cz/item/CS_URS_2024_01/998767212</t>
  </si>
  <si>
    <t>020</t>
  </si>
  <si>
    <t xml:space="preserve">Zrušení bazénu, nová zpevněná plocha </t>
  </si>
  <si>
    <t>206</t>
  </si>
  <si>
    <t>966001001R</t>
  </si>
  <si>
    <t>Stávající zastřešení bazénu bude odstraněno včetně pojezdových kolejnic, včetně strojního zařízení vedle bazénu v dlažbě-včetně odstranění na plecenou skládku</t>
  </si>
  <si>
    <t>-1855893895</t>
  </si>
  <si>
    <t>207</t>
  </si>
  <si>
    <t>965081313</t>
  </si>
  <si>
    <t>Bourání podlah z dlaždic bez podkladního lože nebo mazaniny, s jakoukoliv výplní spár betonových, teracových nebo čedičových tl. do 20 mm, plochy přes 1 m2</t>
  </si>
  <si>
    <t>1282727685</t>
  </si>
  <si>
    <t>https://podminky.urs.cz/item/CS_URS_2024_01/965081313</t>
  </si>
  <si>
    <t>"stávající dlažba kolem bazénu" 45,00</t>
  </si>
  <si>
    <t>208</t>
  </si>
  <si>
    <t>965042141</t>
  </si>
  <si>
    <t>Bourání mazanin betonových nebo z litého asfaltu tl. do 100 mm, plochy přes 4 m2</t>
  </si>
  <si>
    <t>1681745639</t>
  </si>
  <si>
    <t>https://podminky.urs.cz/item/CS_URS_2024_01/965042141</t>
  </si>
  <si>
    <t>"podklad stávající dlažby kolem bazénu" 45,00*0,08</t>
  </si>
  <si>
    <t>209</t>
  </si>
  <si>
    <t>-537510828</t>
  </si>
  <si>
    <t>"vybouraná dlažba a její podklad-přemístěno do bazénu" 10,575</t>
  </si>
  <si>
    <t>210</t>
  </si>
  <si>
    <t>174151101</t>
  </si>
  <si>
    <t>Zásyp sypaninou z jakékoliv horniny strojně s uložením výkopku ve vrstvách se zhutněním jam, šachet, rýh nebo kolem objektů v těchto vykopávkách</t>
  </si>
  <si>
    <t>-1900828728</t>
  </si>
  <si>
    <t>https://podminky.urs.cz/item/CS_URS_2024_01/174151101</t>
  </si>
  <si>
    <t>"zásyp bazénu nakupovaným kamenivem" 31,50</t>
  </si>
  <si>
    <t>"odpočet objemu dlažby a jejího podkladu" -45,00*(0,01+0,08)</t>
  </si>
  <si>
    <t>211</t>
  </si>
  <si>
    <t>58344197</t>
  </si>
  <si>
    <t>štěrkodrť frakce 0/63</t>
  </si>
  <si>
    <t>556396062</t>
  </si>
  <si>
    <t>27,45*2,000</t>
  </si>
  <si>
    <t>"odpočet štěrku ze skleníku-oddíl 021 Zrušení skleníku" -0,60*2,000</t>
  </si>
  <si>
    <t>212</t>
  </si>
  <si>
    <t>596811221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</si>
  <si>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přes 50 do 100 m2</t>
  </si>
  <si>
    <t>1396552816</t>
  </si>
  <si>
    <t>https://podminky.urs.cz/item/CS_URS_2024_01/596811221</t>
  </si>
  <si>
    <t>213</t>
  </si>
  <si>
    <t>59246107</t>
  </si>
  <si>
    <t>dlažba chodníková betonová 500x500mm tl 50mm přírodní</t>
  </si>
  <si>
    <t>921397069</t>
  </si>
  <si>
    <t>66,00*1,03</t>
  </si>
  <si>
    <t>67,98*1,03 'Přepočtené koeficientem množství</t>
  </si>
  <si>
    <t>214</t>
  </si>
  <si>
    <t>451579777</t>
  </si>
  <si>
    <t>Podklad nebo lože pod dlažbu (přídlažbu) Příplatek k cenám za každých dalších i započatých 10 mm tloušťky podkladu nebo lože z kameniva těženého</t>
  </si>
  <si>
    <t>1871425502</t>
  </si>
  <si>
    <t>https://podminky.urs.cz/item/CS_URS_2024_01/451579777</t>
  </si>
  <si>
    <t>66,00*2</t>
  </si>
  <si>
    <t>215</t>
  </si>
  <si>
    <t>-312228770</t>
  </si>
  <si>
    <t>021</t>
  </si>
  <si>
    <t xml:space="preserve">Zrušení skleníku </t>
  </si>
  <si>
    <t>216</t>
  </si>
  <si>
    <t>981011112</t>
  </si>
  <si>
    <t>Demolice budov postupným rozebíráním dřevěných ostatních, oboustranně obitých, případně omítnutých</t>
  </si>
  <si>
    <t>-231537994</t>
  </si>
  <si>
    <t>https://podminky.urs.cz/item/CS_URS_2024_01/981011112</t>
  </si>
  <si>
    <t>"porovnatelně pro kovový skleník" 12,00</t>
  </si>
  <si>
    <t>217</t>
  </si>
  <si>
    <t>-711044086</t>
  </si>
  <si>
    <t>"porovnatelně pro suť z demolovaného skleníku" 2,880</t>
  </si>
  <si>
    <t>218</t>
  </si>
  <si>
    <t>-1176218731</t>
  </si>
  <si>
    <t>219</t>
  </si>
  <si>
    <t>-612563238</t>
  </si>
  <si>
    <t>220</t>
  </si>
  <si>
    <t>1732536629</t>
  </si>
  <si>
    <t>"štěrková plocha uvnitř bude vybrána a použita k zásypu bazénu" 0,60</t>
  </si>
  <si>
    <t>221</t>
  </si>
  <si>
    <t>-552820375</t>
  </si>
  <si>
    <t>222</t>
  </si>
  <si>
    <t>113204111</t>
  </si>
  <si>
    <t>Vytrhání obrub s vybouráním lože, s přemístěním hmot na skládku na vzdálenost do 3 m nebo s naložením na dopravní prostředek záhonových</t>
  </si>
  <si>
    <t>-461654372</t>
  </si>
  <si>
    <t>https://podminky.urs.cz/item/CS_URS_2024_01/113204111</t>
  </si>
  <si>
    <t>"Obrubníky ze skleníku budou použity na ukončení chodníku vedoucího do skleníku." 4,00</t>
  </si>
  <si>
    <t>223</t>
  </si>
  <si>
    <t>979021111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</si>
  <si>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zahradních</t>
  </si>
  <si>
    <t>-887744263</t>
  </si>
  <si>
    <t>https://podminky.urs.cz/item/CS_URS_2024_01/979021111</t>
  </si>
  <si>
    <t>224</t>
  </si>
  <si>
    <t>916331112</t>
  </si>
  <si>
    <t>Osazení zahradního obrubníku betonového s ložem tl. od 50 do 100 mm z betonu prostého tř. C 12/15 s boční opěrou z betonu prostého tř. C 12/15</t>
  </si>
  <si>
    <t>769696255</t>
  </si>
  <si>
    <t>https://podminky.urs.cz/item/CS_URS_2024_01/916331112</t>
  </si>
  <si>
    <t>225</t>
  </si>
  <si>
    <t>916991121</t>
  </si>
  <si>
    <t>Lože pod obrubníky, krajníky nebo obruby z dlažebních kostek z betonu prostého</t>
  </si>
  <si>
    <t>-265185346</t>
  </si>
  <si>
    <t>https://podminky.urs.cz/item/CS_URS_2024_01/916991121</t>
  </si>
  <si>
    <t>"doplnění lože zpětně osazených obrubníků" 4,00*0,25*0,10</t>
  </si>
  <si>
    <t>226</t>
  </si>
  <si>
    <t>181351003</t>
  </si>
  <si>
    <t>Rozprostření a urovnání ornice v rovině nebo ve svahu sklonu do 1:5 strojně při souvislé ploše do 100 m2, tl. vrstvy do 200 mm</t>
  </si>
  <si>
    <t>1145617410</t>
  </si>
  <si>
    <t>https://podminky.urs.cz/item/CS_URS_2024_01/181351003</t>
  </si>
  <si>
    <t>"dosypání zeminy po odstranění skleníku" 5,80/0,20</t>
  </si>
  <si>
    <t>227</t>
  </si>
  <si>
    <t>10364101</t>
  </si>
  <si>
    <t>zemina pro terénní úpravy - ornice</t>
  </si>
  <si>
    <t>-1122890498</t>
  </si>
  <si>
    <t>"ztratné 5 %" 5,80*1,500*1,05</t>
  </si>
  <si>
    <t>228</t>
  </si>
  <si>
    <t>-695607309</t>
  </si>
  <si>
    <t>022</t>
  </si>
  <si>
    <t xml:space="preserve">Dobetonování zídky </t>
  </si>
  <si>
    <t>229</t>
  </si>
  <si>
    <t>311311972</t>
  </si>
  <si>
    <t>Nadzákladové zdi z betonu prostého nosné do ztraceného bednění z desek, beton tř. C 16/20</t>
  </si>
  <si>
    <t>-1339985732</t>
  </si>
  <si>
    <t>https://podminky.urs.cz/item/CS_URS_2024_01/311311972</t>
  </si>
  <si>
    <t>"porovnatelně-oplnění betonu do plotových betonových tvárnic" 0,50</t>
  </si>
  <si>
    <t>230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</si>
  <si>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</si>
  <si>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</si>
  <si>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-861214103</t>
  </si>
  <si>
    <t>https://podminky.urs.cz/item/CS_URS_2024_01/998232110</t>
  </si>
  <si>
    <t>023</t>
  </si>
  <si>
    <t>Oprava vikýře</t>
  </si>
  <si>
    <t>231</t>
  </si>
  <si>
    <t>764001001R</t>
  </si>
  <si>
    <t>doplněno oplechování levého dolního rohu (z vnějšího pohledu) u úžlabí z pozinkovaného plechu a napojeno na stávající-kompletní provedení</t>
  </si>
  <si>
    <t>1171182938</t>
  </si>
  <si>
    <t>232</t>
  </si>
  <si>
    <t>783201001R</t>
  </si>
  <si>
    <t>nátěr dřevěného obložení fasády vikýře-3,20 m2-kompletní provedení</t>
  </si>
  <si>
    <t>-1840665442</t>
  </si>
  <si>
    <t>024</t>
  </si>
  <si>
    <t xml:space="preserve">Oprava nátěrů dřevěných a ocelových konstrukcí </t>
  </si>
  <si>
    <t>233</t>
  </si>
  <si>
    <t>783201002R</t>
  </si>
  <si>
    <t>Oprava nátěrů dřevěných a ocelových konstrukcí-trámy přístřešku na auta-kompletní provedení</t>
  </si>
  <si>
    <t>-402427986</t>
  </si>
  <si>
    <t>234</t>
  </si>
  <si>
    <t>783201003R</t>
  </si>
  <si>
    <t>Oprava nátěrů dřevěných a ocelových konstrukcí-trámy přístřešku před vstupem-kompletní provedení</t>
  </si>
  <si>
    <t>287719213</t>
  </si>
  <si>
    <t>235</t>
  </si>
  <si>
    <t>783301303</t>
  </si>
  <si>
    <t>Příprava podkladu zámečnických konstrukcí před provedením nátěru odrezivění odrezovačem bezoplachovým</t>
  </si>
  <si>
    <t>51084020</t>
  </si>
  <si>
    <t>https://podminky.urs.cz/item/CS_URS_2024_01/783301303</t>
  </si>
  <si>
    <t>"plechový domek" 26,00</t>
  </si>
  <si>
    <t>236</t>
  </si>
  <si>
    <t>783301311</t>
  </si>
  <si>
    <t>Příprava podkladu zámečnických konstrukcí před provedením nátěru odmaštění odmašťovačem vodou ředitelným</t>
  </si>
  <si>
    <t>-1411724165</t>
  </si>
  <si>
    <t>https://podminky.urs.cz/item/CS_URS_2024_01/783301311</t>
  </si>
  <si>
    <t>237</t>
  </si>
  <si>
    <t>783314101</t>
  </si>
  <si>
    <t>Základní nátěr zámečnických konstrukcí jednonásobný syntetický</t>
  </si>
  <si>
    <t>31044814</t>
  </si>
  <si>
    <t>https://podminky.urs.cz/item/CS_URS_2024_01/783314101</t>
  </si>
  <si>
    <t>238</t>
  </si>
  <si>
    <t>783315101</t>
  </si>
  <si>
    <t>Mezinátěr zámečnických konstrukcí jednonásobný syntetický standardní</t>
  </si>
  <si>
    <t>674368161</t>
  </si>
  <si>
    <t>https://podminky.urs.cz/item/CS_URS_2024_01/783315101</t>
  </si>
  <si>
    <t>239</t>
  </si>
  <si>
    <t>783317101</t>
  </si>
  <si>
    <t>Krycí nátěr (email) zámečnických konstrukcí jednonásobný syntetický standardní</t>
  </si>
  <si>
    <t>-1619503852</t>
  </si>
  <si>
    <t>https://podminky.urs.cz/item/CS_URS_2024_01/783317101</t>
  </si>
  <si>
    <t>025</t>
  </si>
  <si>
    <t>Oprava oplocení</t>
  </si>
  <si>
    <t>240</t>
  </si>
  <si>
    <t>348001001R</t>
  </si>
  <si>
    <t>Oprava oplocení (245ks plotovek, 54m jäklů)-dmtz stáv.oplocení+odstranění suti+m+d nové oplocení-kompletní provedení</t>
  </si>
  <si>
    <t>-357688757</t>
  </si>
  <si>
    <t>026</t>
  </si>
  <si>
    <t>Oprava pohonu vjezdové brány</t>
  </si>
  <si>
    <t>241</t>
  </si>
  <si>
    <t>767651001R</t>
  </si>
  <si>
    <t>Oprava pohonu vjezdové brányí-kompletní provedení</t>
  </si>
  <si>
    <t>-1304418449</t>
  </si>
  <si>
    <t xml:space="preserve">Pohon vjezdové brány je nefunkční, bude odstraněn a posuvný mechanismus opraven tak, </t>
  </si>
  <si>
    <t>aby bylo možno bránu posunout ručně po stávajících vodících prvcích.</t>
  </si>
  <si>
    <t>027</t>
  </si>
  <si>
    <t>Dopojení kuchyňské linky</t>
  </si>
  <si>
    <t>242</t>
  </si>
  <si>
    <t>766811001R</t>
  </si>
  <si>
    <t>Dopojení kuchyňské linky-kompletní provedení</t>
  </si>
  <si>
    <t>2108711608</t>
  </si>
  <si>
    <t xml:space="preserve">Navazuje na díl 006. </t>
  </si>
  <si>
    <t xml:space="preserve">Pro přemístěnou kuchyňskou linku bude v místnosti č.001 provedena příprava </t>
  </si>
  <si>
    <t>rozvodu instalací, vč. koncových prvků – teplá a studená voda, odpad, silnoproud.</t>
  </si>
  <si>
    <t>028</t>
  </si>
  <si>
    <t>Obnova zdroje vytápění a TUV</t>
  </si>
  <si>
    <t>243</t>
  </si>
  <si>
    <t>730001001R</t>
  </si>
  <si>
    <t>Obnova zdroje vytápění a TUV-kompletní provedení</t>
  </si>
  <si>
    <t>581045989</t>
  </si>
  <si>
    <t xml:space="preserve">Bude demontován stávající zdroj vytápění a osazen nový i s příslušenstvím. </t>
  </si>
  <si>
    <t>Součástí bude revize a proškolení obsluhy.</t>
  </si>
  <si>
    <t>Podrobnosti viz samostatný projekt vytápění.</t>
  </si>
  <si>
    <t>029</t>
  </si>
  <si>
    <t>Předkolaudační úklid</t>
  </si>
  <si>
    <t>244</t>
  </si>
  <si>
    <t>952901111</t>
  </si>
  <si>
    <t>Vyčištění budov nebo objektů před předáním do užívání budov bytové nebo občanské výstavby, světlé výšky podlaží do 4 m</t>
  </si>
  <si>
    <t>210028998</t>
  </si>
  <si>
    <t>https://podminky.urs.cz/item/CS_URS_2024_01/952901111</t>
  </si>
  <si>
    <t>"1PP" 8,85*12,25</t>
  </si>
  <si>
    <t>"1NP" 8,85*8,85</t>
  </si>
  <si>
    <t>"2NP" 8,85*8,85</t>
  </si>
  <si>
    <t>"1PP-terasa" 8,85*3,60/3</t>
  </si>
  <si>
    <t>245</t>
  </si>
  <si>
    <t>1707974102</t>
  </si>
  <si>
    <t>VRN</t>
  </si>
  <si>
    <t>Vedlejší rozpočtové náklady</t>
  </si>
  <si>
    <t>246</t>
  </si>
  <si>
    <t>030001000</t>
  </si>
  <si>
    <t>Zařízení staveniště</t>
  </si>
  <si>
    <t>1024</t>
  </si>
  <si>
    <t>816064176</t>
  </si>
  <si>
    <t>https://podminky.urs.cz/item/CS_URS_2024_01/030001000</t>
  </si>
  <si>
    <t>247</t>
  </si>
  <si>
    <t>040001000</t>
  </si>
  <si>
    <t>Inženýrská činnost</t>
  </si>
  <si>
    <t>431416019</t>
  </si>
  <si>
    <t>https://podminky.urs.cz/item/CS_URS_2024_01/040001000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</si>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</sst>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66691914" TargetMode="External" /><Relationship Id="rId2" Type="http://schemas.openxmlformats.org/officeDocument/2006/relationships/hyperlink" Target="https://podminky.urs.cz/item/CS_URS_2024_01/766681811" TargetMode="External" /><Relationship Id="rId3" Type="http://schemas.openxmlformats.org/officeDocument/2006/relationships/hyperlink" Target="https://podminky.urs.cz/item/CS_URS_2024_01/978013191" TargetMode="External" /><Relationship Id="rId4" Type="http://schemas.openxmlformats.org/officeDocument/2006/relationships/hyperlink" Target="https://podminky.urs.cz/item/CS_URS_2024_01/997013153" TargetMode="External" /><Relationship Id="rId5" Type="http://schemas.openxmlformats.org/officeDocument/2006/relationships/hyperlink" Target="https://podminky.urs.cz/item/CS_URS_2024_01/997013871" TargetMode="External" /><Relationship Id="rId6" Type="http://schemas.openxmlformats.org/officeDocument/2006/relationships/hyperlink" Target="https://podminky.urs.cz/item/CS_URS_2024_01/340271045" TargetMode="External" /><Relationship Id="rId7" Type="http://schemas.openxmlformats.org/officeDocument/2006/relationships/hyperlink" Target="https://podminky.urs.cz/item/CS_URS_2024_01/612325225" TargetMode="External" /><Relationship Id="rId8" Type="http://schemas.openxmlformats.org/officeDocument/2006/relationships/hyperlink" Target="https://podminky.urs.cz/item/CS_URS_2024_01/612142001" TargetMode="External" /><Relationship Id="rId9" Type="http://schemas.openxmlformats.org/officeDocument/2006/relationships/hyperlink" Target="https://podminky.urs.cz/item/CS_URS_2024_01/619995001" TargetMode="External" /><Relationship Id="rId10" Type="http://schemas.openxmlformats.org/officeDocument/2006/relationships/hyperlink" Target="https://podminky.urs.cz/item/CS_URS_2024_01/949101111" TargetMode="External" /><Relationship Id="rId11" Type="http://schemas.openxmlformats.org/officeDocument/2006/relationships/hyperlink" Target="https://podminky.urs.cz/item/CS_URS_2024_01/998011009" TargetMode="External" /><Relationship Id="rId12" Type="http://schemas.openxmlformats.org/officeDocument/2006/relationships/hyperlink" Target="https://podminky.urs.cz/item/CS_URS_2024_01/978011191" TargetMode="External" /><Relationship Id="rId13" Type="http://schemas.openxmlformats.org/officeDocument/2006/relationships/hyperlink" Target="https://podminky.urs.cz/item/CS_URS_2024_01/978013191" TargetMode="External" /><Relationship Id="rId14" Type="http://schemas.openxmlformats.org/officeDocument/2006/relationships/hyperlink" Target="https://podminky.urs.cz/item/CS_URS_2024_01/997013153" TargetMode="External" /><Relationship Id="rId15" Type="http://schemas.openxmlformats.org/officeDocument/2006/relationships/hyperlink" Target="https://podminky.urs.cz/item/CS_URS_2024_01/997013871" TargetMode="External" /><Relationship Id="rId16" Type="http://schemas.openxmlformats.org/officeDocument/2006/relationships/hyperlink" Target="https://podminky.urs.cz/item/CS_URS_2024_01/611325225" TargetMode="External" /><Relationship Id="rId17" Type="http://schemas.openxmlformats.org/officeDocument/2006/relationships/hyperlink" Target="https://podminky.urs.cz/item/CS_URS_2024_01/612325223" TargetMode="External" /><Relationship Id="rId18" Type="http://schemas.openxmlformats.org/officeDocument/2006/relationships/hyperlink" Target="https://podminky.urs.cz/item/CS_URS_2024_01/612325225" TargetMode="External" /><Relationship Id="rId19" Type="http://schemas.openxmlformats.org/officeDocument/2006/relationships/hyperlink" Target="https://podminky.urs.cz/item/CS_URS_2024_01/949101111" TargetMode="External" /><Relationship Id="rId20" Type="http://schemas.openxmlformats.org/officeDocument/2006/relationships/hyperlink" Target="https://podminky.urs.cz/item/CS_URS_2024_01/998011009" TargetMode="External" /><Relationship Id="rId21" Type="http://schemas.openxmlformats.org/officeDocument/2006/relationships/hyperlink" Target="https://podminky.urs.cz/item/CS_URS_2024_01/784111001" TargetMode="External" /><Relationship Id="rId22" Type="http://schemas.openxmlformats.org/officeDocument/2006/relationships/hyperlink" Target="https://podminky.urs.cz/item/CS_URS_2024_01/784121031" TargetMode="External" /><Relationship Id="rId23" Type="http://schemas.openxmlformats.org/officeDocument/2006/relationships/hyperlink" Target="https://podminky.urs.cz/item/CS_URS_2024_01/784181111" TargetMode="External" /><Relationship Id="rId24" Type="http://schemas.openxmlformats.org/officeDocument/2006/relationships/hyperlink" Target="https://podminky.urs.cz/item/CS_URS_2024_01/784221101" TargetMode="External" /><Relationship Id="rId25" Type="http://schemas.openxmlformats.org/officeDocument/2006/relationships/hyperlink" Target="https://podminky.urs.cz/item/CS_URS_2024_01/949101111" TargetMode="External" /><Relationship Id="rId26" Type="http://schemas.openxmlformats.org/officeDocument/2006/relationships/hyperlink" Target="https://podminky.urs.cz/item/CS_URS_2024_01/998011009" TargetMode="External" /><Relationship Id="rId27" Type="http://schemas.openxmlformats.org/officeDocument/2006/relationships/hyperlink" Target="https://podminky.urs.cz/item/CS_URS_2024_01/949101111" TargetMode="External" /><Relationship Id="rId28" Type="http://schemas.openxmlformats.org/officeDocument/2006/relationships/hyperlink" Target="https://podminky.urs.cz/item/CS_URS_2024_01/998011009" TargetMode="External" /><Relationship Id="rId29" Type="http://schemas.openxmlformats.org/officeDocument/2006/relationships/hyperlink" Target="https://podminky.urs.cz/item/CS_URS_2024_01/795121811" TargetMode="External" /><Relationship Id="rId30" Type="http://schemas.openxmlformats.org/officeDocument/2006/relationships/hyperlink" Target="https://podminky.urs.cz/item/CS_URS_2024_01/795121812" TargetMode="External" /><Relationship Id="rId31" Type="http://schemas.openxmlformats.org/officeDocument/2006/relationships/hyperlink" Target="https://podminky.urs.cz/item/CS_URS_2024_01/997013153" TargetMode="External" /><Relationship Id="rId32" Type="http://schemas.openxmlformats.org/officeDocument/2006/relationships/hyperlink" Target="https://podminky.urs.cz/item/CS_URS_2024_01/997013871" TargetMode="External" /><Relationship Id="rId33" Type="http://schemas.openxmlformats.org/officeDocument/2006/relationships/hyperlink" Target="https://podminky.urs.cz/item/CS_URS_2024_01/949101111" TargetMode="External" /><Relationship Id="rId34" Type="http://schemas.openxmlformats.org/officeDocument/2006/relationships/hyperlink" Target="https://podminky.urs.cz/item/CS_URS_2024_01/998795212" TargetMode="External" /><Relationship Id="rId35" Type="http://schemas.openxmlformats.org/officeDocument/2006/relationships/hyperlink" Target="https://podminky.urs.cz/item/CS_URS_2024_01/997013213" TargetMode="External" /><Relationship Id="rId36" Type="http://schemas.openxmlformats.org/officeDocument/2006/relationships/hyperlink" Target="https://podminky.urs.cz/item/CS_URS_2024_01/766811116" TargetMode="External" /><Relationship Id="rId37" Type="http://schemas.openxmlformats.org/officeDocument/2006/relationships/hyperlink" Target="https://podminky.urs.cz/item/CS_URS_2024_01/766811151" TargetMode="External" /><Relationship Id="rId38" Type="http://schemas.openxmlformats.org/officeDocument/2006/relationships/hyperlink" Target="https://podminky.urs.cz/item/CS_URS_2024_01/766811152" TargetMode="External" /><Relationship Id="rId39" Type="http://schemas.openxmlformats.org/officeDocument/2006/relationships/hyperlink" Target="https://podminky.urs.cz/item/CS_URS_2024_01/766811141" TargetMode="External" /><Relationship Id="rId40" Type="http://schemas.openxmlformats.org/officeDocument/2006/relationships/hyperlink" Target="https://podminky.urs.cz/item/CS_URS_2024_01/766811213" TargetMode="External" /><Relationship Id="rId41" Type="http://schemas.openxmlformats.org/officeDocument/2006/relationships/hyperlink" Target="https://podminky.urs.cz/item/CS_URS_2024_01/766811223" TargetMode="External" /><Relationship Id="rId42" Type="http://schemas.openxmlformats.org/officeDocument/2006/relationships/hyperlink" Target="https://podminky.urs.cz/item/CS_URS_2024_01/766811233" TargetMode="External" /><Relationship Id="rId43" Type="http://schemas.openxmlformats.org/officeDocument/2006/relationships/hyperlink" Target="https://podminky.urs.cz/item/CS_URS_2024_01/725310919" TargetMode="External" /><Relationship Id="rId44" Type="http://schemas.openxmlformats.org/officeDocument/2006/relationships/hyperlink" Target="https://podminky.urs.cz/item/CS_URS_2024_01/725829111" TargetMode="External" /><Relationship Id="rId45" Type="http://schemas.openxmlformats.org/officeDocument/2006/relationships/hyperlink" Target="https://podminky.urs.cz/item/CS_URS_2024_01/998766312" TargetMode="External" /><Relationship Id="rId46" Type="http://schemas.openxmlformats.org/officeDocument/2006/relationships/hyperlink" Target="https://podminky.urs.cz/item/CS_URS_2024_01/776201811" TargetMode="External" /><Relationship Id="rId47" Type="http://schemas.openxmlformats.org/officeDocument/2006/relationships/hyperlink" Target="https://podminky.urs.cz/item/CS_URS_2024_01/776410811" TargetMode="External" /><Relationship Id="rId48" Type="http://schemas.openxmlformats.org/officeDocument/2006/relationships/hyperlink" Target="https://podminky.urs.cz/item/CS_URS_2024_01/776991821" TargetMode="External" /><Relationship Id="rId49" Type="http://schemas.openxmlformats.org/officeDocument/2006/relationships/hyperlink" Target="https://podminky.urs.cz/item/CS_URS_2024_01/997013153" TargetMode="External" /><Relationship Id="rId50" Type="http://schemas.openxmlformats.org/officeDocument/2006/relationships/hyperlink" Target="https://podminky.urs.cz/item/CS_URS_2024_01/997013871" TargetMode="External" /><Relationship Id="rId51" Type="http://schemas.openxmlformats.org/officeDocument/2006/relationships/hyperlink" Target="https://podminky.urs.cz/item/CS_URS_2024_01/776111131" TargetMode="External" /><Relationship Id="rId52" Type="http://schemas.openxmlformats.org/officeDocument/2006/relationships/hyperlink" Target="https://podminky.urs.cz/item/CS_URS_2024_01/776111115" TargetMode="External" /><Relationship Id="rId53" Type="http://schemas.openxmlformats.org/officeDocument/2006/relationships/hyperlink" Target="https://podminky.urs.cz/item/CS_URS_2024_01/776111311" TargetMode="External" /><Relationship Id="rId54" Type="http://schemas.openxmlformats.org/officeDocument/2006/relationships/hyperlink" Target="https://podminky.urs.cz/item/CS_URS_2024_01/776111331" TargetMode="External" /><Relationship Id="rId55" Type="http://schemas.openxmlformats.org/officeDocument/2006/relationships/hyperlink" Target="https://podminky.urs.cz/item/CS_URS_2024_01/776121321" TargetMode="External" /><Relationship Id="rId56" Type="http://schemas.openxmlformats.org/officeDocument/2006/relationships/hyperlink" Target="https://podminky.urs.cz/item/CS_URS_2024_01/776121324" TargetMode="External" /><Relationship Id="rId57" Type="http://schemas.openxmlformats.org/officeDocument/2006/relationships/hyperlink" Target="https://podminky.urs.cz/item/CS_URS_2024_01/776141111" TargetMode="External" /><Relationship Id="rId58" Type="http://schemas.openxmlformats.org/officeDocument/2006/relationships/hyperlink" Target="https://podminky.urs.cz/item/CS_URS_2024_01/776251111" TargetMode="External" /><Relationship Id="rId59" Type="http://schemas.openxmlformats.org/officeDocument/2006/relationships/hyperlink" Target="https://podminky.urs.cz/item/CS_URS_2024_01/776411222" TargetMode="External" /><Relationship Id="rId60" Type="http://schemas.openxmlformats.org/officeDocument/2006/relationships/hyperlink" Target="https://podminky.urs.cz/item/CS_URS_2024_01/998776212" TargetMode="External" /><Relationship Id="rId61" Type="http://schemas.openxmlformats.org/officeDocument/2006/relationships/hyperlink" Target="https://podminky.urs.cz/item/CS_URS_2024_01/997013153" TargetMode="External" /><Relationship Id="rId62" Type="http://schemas.openxmlformats.org/officeDocument/2006/relationships/hyperlink" Target="https://podminky.urs.cz/item/CS_URS_2024_01/997013871" TargetMode="External" /><Relationship Id="rId63" Type="http://schemas.openxmlformats.org/officeDocument/2006/relationships/hyperlink" Target="https://podminky.urs.cz/item/CS_URS_2024_01/998771212" TargetMode="External" /><Relationship Id="rId64" Type="http://schemas.openxmlformats.org/officeDocument/2006/relationships/hyperlink" Target="https://podminky.urs.cz/item/CS_URS_2024_01/998781212" TargetMode="External" /><Relationship Id="rId65" Type="http://schemas.openxmlformats.org/officeDocument/2006/relationships/hyperlink" Target="https://podminky.urs.cz/item/CS_URS_2024_01/978013191" TargetMode="External" /><Relationship Id="rId66" Type="http://schemas.openxmlformats.org/officeDocument/2006/relationships/hyperlink" Target="https://podminky.urs.cz/item/CS_URS_2024_01/997013153" TargetMode="External" /><Relationship Id="rId67" Type="http://schemas.openxmlformats.org/officeDocument/2006/relationships/hyperlink" Target="https://podminky.urs.cz/item/CS_URS_2024_01/997013871" TargetMode="External" /><Relationship Id="rId68" Type="http://schemas.openxmlformats.org/officeDocument/2006/relationships/hyperlink" Target="https://podminky.urs.cz/item/CS_URS_2024_01/612335215" TargetMode="External" /><Relationship Id="rId69" Type="http://schemas.openxmlformats.org/officeDocument/2006/relationships/hyperlink" Target="https://podminky.urs.cz/item/CS_URS_2024_01/781121011" TargetMode="External" /><Relationship Id="rId70" Type="http://schemas.openxmlformats.org/officeDocument/2006/relationships/hyperlink" Target="https://podminky.urs.cz/item/CS_URS_2024_01/781151031" TargetMode="External" /><Relationship Id="rId71" Type="http://schemas.openxmlformats.org/officeDocument/2006/relationships/hyperlink" Target="https://podminky.urs.cz/item/CS_URS_2024_01/781131112" TargetMode="External" /><Relationship Id="rId72" Type="http://schemas.openxmlformats.org/officeDocument/2006/relationships/hyperlink" Target="https://podminky.urs.cz/item/CS_URS_2024_01/781472219" TargetMode="External" /><Relationship Id="rId73" Type="http://schemas.openxmlformats.org/officeDocument/2006/relationships/hyperlink" Target="https://podminky.urs.cz/item/CS_URS_2024_01/998781212" TargetMode="External" /><Relationship Id="rId74" Type="http://schemas.openxmlformats.org/officeDocument/2006/relationships/hyperlink" Target="https://podminky.urs.cz/item/CS_URS_2024_01/763131412" TargetMode="External" /><Relationship Id="rId75" Type="http://schemas.openxmlformats.org/officeDocument/2006/relationships/hyperlink" Target="https://podminky.urs.cz/item/CS_URS_2024_01/763164531" TargetMode="External" /><Relationship Id="rId76" Type="http://schemas.openxmlformats.org/officeDocument/2006/relationships/hyperlink" Target="https://podminky.urs.cz/item/CS_URS_2024_01/763164631" TargetMode="External" /><Relationship Id="rId77" Type="http://schemas.openxmlformats.org/officeDocument/2006/relationships/hyperlink" Target="https://podminky.urs.cz/item/CS_URS_2024_01/763131714" TargetMode="External" /><Relationship Id="rId78" Type="http://schemas.openxmlformats.org/officeDocument/2006/relationships/hyperlink" Target="https://podminky.urs.cz/item/CS_URS_2024_01/763131712" TargetMode="External" /><Relationship Id="rId79" Type="http://schemas.openxmlformats.org/officeDocument/2006/relationships/hyperlink" Target="https://podminky.urs.cz/item/CS_URS_2024_01/949101111" TargetMode="External" /><Relationship Id="rId80" Type="http://schemas.openxmlformats.org/officeDocument/2006/relationships/hyperlink" Target="https://podminky.urs.cz/item/CS_URS_2024_01/998763412" TargetMode="External" /><Relationship Id="rId81" Type="http://schemas.openxmlformats.org/officeDocument/2006/relationships/hyperlink" Target="https://podminky.urs.cz/item/CS_URS_2024_01/733221102" TargetMode="External" /><Relationship Id="rId82" Type="http://schemas.openxmlformats.org/officeDocument/2006/relationships/hyperlink" Target="https://podminky.urs.cz/item/CS_URS_2024_01/733224222" TargetMode="External" /><Relationship Id="rId83" Type="http://schemas.openxmlformats.org/officeDocument/2006/relationships/hyperlink" Target="https://podminky.urs.cz/item/CS_URS_2024_01/733291101" TargetMode="External" /><Relationship Id="rId84" Type="http://schemas.openxmlformats.org/officeDocument/2006/relationships/hyperlink" Target="https://podminky.urs.cz/item/CS_URS_2024_01/733811241" TargetMode="External" /><Relationship Id="rId85" Type="http://schemas.openxmlformats.org/officeDocument/2006/relationships/hyperlink" Target="https://podminky.urs.cz/item/CS_URS_2024_01/949101111" TargetMode="External" /><Relationship Id="rId86" Type="http://schemas.openxmlformats.org/officeDocument/2006/relationships/hyperlink" Target="https://podminky.urs.cz/item/CS_URS_2024_01/998733212" TargetMode="External" /><Relationship Id="rId87" Type="http://schemas.openxmlformats.org/officeDocument/2006/relationships/hyperlink" Target="https://podminky.urs.cz/item/CS_URS_2024_01/949101111" TargetMode="External" /><Relationship Id="rId88" Type="http://schemas.openxmlformats.org/officeDocument/2006/relationships/hyperlink" Target="https://podminky.urs.cz/item/CS_URS_2024_01/998741212" TargetMode="External" /><Relationship Id="rId89" Type="http://schemas.openxmlformats.org/officeDocument/2006/relationships/hyperlink" Target="https://podminky.urs.cz/item/CS_URS_2024_01/997013153" TargetMode="External" /><Relationship Id="rId90" Type="http://schemas.openxmlformats.org/officeDocument/2006/relationships/hyperlink" Target="https://podminky.urs.cz/item/CS_URS_2024_01/997013871" TargetMode="External" /><Relationship Id="rId91" Type="http://schemas.openxmlformats.org/officeDocument/2006/relationships/hyperlink" Target="https://podminky.urs.cz/item/CS_URS_2024_01/771573810" TargetMode="External" /><Relationship Id="rId92" Type="http://schemas.openxmlformats.org/officeDocument/2006/relationships/hyperlink" Target="https://podminky.urs.cz/item/CS_URS_2024_01/712340832" TargetMode="External" /><Relationship Id="rId93" Type="http://schemas.openxmlformats.org/officeDocument/2006/relationships/hyperlink" Target="https://podminky.urs.cz/item/CS_URS_2024_01/965046111" TargetMode="External" /><Relationship Id="rId94" Type="http://schemas.openxmlformats.org/officeDocument/2006/relationships/hyperlink" Target="https://podminky.urs.cz/item/CS_URS_2024_01/764001801" TargetMode="External" /><Relationship Id="rId95" Type="http://schemas.openxmlformats.org/officeDocument/2006/relationships/hyperlink" Target="https://podminky.urs.cz/item/CS_URS_2024_01/997013153" TargetMode="External" /><Relationship Id="rId96" Type="http://schemas.openxmlformats.org/officeDocument/2006/relationships/hyperlink" Target="https://podminky.urs.cz/item/CS_URS_2024_01/997013871" TargetMode="External" /><Relationship Id="rId97" Type="http://schemas.openxmlformats.org/officeDocument/2006/relationships/hyperlink" Target="https://podminky.urs.cz/item/CS_URS_2024_01/632451032" TargetMode="External" /><Relationship Id="rId98" Type="http://schemas.openxmlformats.org/officeDocument/2006/relationships/hyperlink" Target="https://podminky.urs.cz/item/CS_URS_2024_01/771151021" TargetMode="External" /><Relationship Id="rId99" Type="http://schemas.openxmlformats.org/officeDocument/2006/relationships/hyperlink" Target="https://podminky.urs.cz/item/CS_URS_2024_01/771575636" TargetMode="External" /><Relationship Id="rId100" Type="http://schemas.openxmlformats.org/officeDocument/2006/relationships/hyperlink" Target="https://podminky.urs.cz/item/CS_URS_2024_01/949101111" TargetMode="External" /><Relationship Id="rId101" Type="http://schemas.openxmlformats.org/officeDocument/2006/relationships/hyperlink" Target="https://podminky.urs.cz/item/CS_URS_2024_01/998771212" TargetMode="External" /><Relationship Id="rId102" Type="http://schemas.openxmlformats.org/officeDocument/2006/relationships/hyperlink" Target="https://podminky.urs.cz/item/CS_URS_2024_01/132312131" TargetMode="External" /><Relationship Id="rId103" Type="http://schemas.openxmlformats.org/officeDocument/2006/relationships/hyperlink" Target="https://podminky.urs.cz/item/CS_URS_2024_01/139001101" TargetMode="External" /><Relationship Id="rId104" Type="http://schemas.openxmlformats.org/officeDocument/2006/relationships/hyperlink" Target="https://podminky.urs.cz/item/CS_URS_2024_01/713130851" TargetMode="External" /><Relationship Id="rId105" Type="http://schemas.openxmlformats.org/officeDocument/2006/relationships/hyperlink" Target="https://podminky.urs.cz/item/CS_URS_2024_01/997013153" TargetMode="External" /><Relationship Id="rId106" Type="http://schemas.openxmlformats.org/officeDocument/2006/relationships/hyperlink" Target="https://podminky.urs.cz/item/CS_URS_2024_01/997013871" TargetMode="External" /><Relationship Id="rId107" Type="http://schemas.openxmlformats.org/officeDocument/2006/relationships/hyperlink" Target="https://podminky.urs.cz/item/CS_URS_2024_01/985131311" TargetMode="External" /><Relationship Id="rId108" Type="http://schemas.openxmlformats.org/officeDocument/2006/relationships/hyperlink" Target="https://podminky.urs.cz/item/CS_URS_2024_01/985312111" TargetMode="External" /><Relationship Id="rId109" Type="http://schemas.openxmlformats.org/officeDocument/2006/relationships/hyperlink" Target="https://podminky.urs.cz/item/CS_URS_2024_01/711412002" TargetMode="External" /><Relationship Id="rId110" Type="http://schemas.openxmlformats.org/officeDocument/2006/relationships/hyperlink" Target="https://podminky.urs.cz/item/CS_URS_2024_01/713131141" TargetMode="External" /><Relationship Id="rId111" Type="http://schemas.openxmlformats.org/officeDocument/2006/relationships/hyperlink" Target="https://podminky.urs.cz/item/CS_URS_2024_01/174111101" TargetMode="External" /><Relationship Id="rId112" Type="http://schemas.openxmlformats.org/officeDocument/2006/relationships/hyperlink" Target="https://podminky.urs.cz/item/CS_URS_2024_01/998711212" TargetMode="External" /><Relationship Id="rId113" Type="http://schemas.openxmlformats.org/officeDocument/2006/relationships/hyperlink" Target="https://podminky.urs.cz/item/CS_URS_2024_01/966080103" TargetMode="External" /><Relationship Id="rId114" Type="http://schemas.openxmlformats.org/officeDocument/2006/relationships/hyperlink" Target="https://podminky.urs.cz/item/CS_URS_2024_01/997013153" TargetMode="External" /><Relationship Id="rId115" Type="http://schemas.openxmlformats.org/officeDocument/2006/relationships/hyperlink" Target="https://podminky.urs.cz/item/CS_URS_2024_01/997013871" TargetMode="External" /><Relationship Id="rId116" Type="http://schemas.openxmlformats.org/officeDocument/2006/relationships/hyperlink" Target="https://podminky.urs.cz/item/CS_URS_2024_01/622211021" TargetMode="External" /><Relationship Id="rId117" Type="http://schemas.openxmlformats.org/officeDocument/2006/relationships/hyperlink" Target="https://podminky.urs.cz/item/CS_URS_2024_01/622212001" TargetMode="External" /><Relationship Id="rId118" Type="http://schemas.openxmlformats.org/officeDocument/2006/relationships/hyperlink" Target="https://podminky.urs.cz/item/CS_URS_2024_01/622212051" TargetMode="External" /><Relationship Id="rId119" Type="http://schemas.openxmlformats.org/officeDocument/2006/relationships/hyperlink" Target="https://podminky.urs.cz/item/CS_URS_2024_01/622252001" TargetMode="External" /><Relationship Id="rId120" Type="http://schemas.openxmlformats.org/officeDocument/2006/relationships/hyperlink" Target="https://podminky.urs.cz/item/CS_URS_2024_01/622252002" TargetMode="External" /><Relationship Id="rId121" Type="http://schemas.openxmlformats.org/officeDocument/2006/relationships/hyperlink" Target="https://podminky.urs.cz/item/CS_URS_2024_01/622151031" TargetMode="External" /><Relationship Id="rId122" Type="http://schemas.openxmlformats.org/officeDocument/2006/relationships/hyperlink" Target="https://podminky.urs.cz/item/CS_URS_2024_01/622531012" TargetMode="External" /><Relationship Id="rId123" Type="http://schemas.openxmlformats.org/officeDocument/2006/relationships/hyperlink" Target="https://podminky.urs.cz/item/CS_URS_2024_01/629991011" TargetMode="External" /><Relationship Id="rId124" Type="http://schemas.openxmlformats.org/officeDocument/2006/relationships/hyperlink" Target="https://podminky.urs.cz/item/CS_URS_2024_01/949101111" TargetMode="External" /><Relationship Id="rId125" Type="http://schemas.openxmlformats.org/officeDocument/2006/relationships/hyperlink" Target="https://podminky.urs.cz/item/CS_URS_2024_01/998011009" TargetMode="External" /><Relationship Id="rId126" Type="http://schemas.openxmlformats.org/officeDocument/2006/relationships/hyperlink" Target="https://podminky.urs.cz/item/CS_URS_2024_01/122351101" TargetMode="External" /><Relationship Id="rId127" Type="http://schemas.openxmlformats.org/officeDocument/2006/relationships/hyperlink" Target="https://podminky.urs.cz/item/CS_URS_2024_01/162251122" TargetMode="External" /><Relationship Id="rId128" Type="http://schemas.openxmlformats.org/officeDocument/2006/relationships/hyperlink" Target="https://podminky.urs.cz/item/CS_URS_2024_01/171151103" TargetMode="External" /><Relationship Id="rId129" Type="http://schemas.openxmlformats.org/officeDocument/2006/relationships/hyperlink" Target="https://podminky.urs.cz/item/CS_URS_2024_01/181951114" TargetMode="External" /><Relationship Id="rId130" Type="http://schemas.openxmlformats.org/officeDocument/2006/relationships/hyperlink" Target="https://podminky.urs.cz/item/CS_URS_2024_01/596212212" TargetMode="External" /><Relationship Id="rId131" Type="http://schemas.openxmlformats.org/officeDocument/2006/relationships/hyperlink" Target="https://podminky.urs.cz/item/CS_URS_2024_01/998223011" TargetMode="External" /><Relationship Id="rId132" Type="http://schemas.openxmlformats.org/officeDocument/2006/relationships/hyperlink" Target="https://podminky.urs.cz/item/CS_URS_2024_01/998767212" TargetMode="External" /><Relationship Id="rId133" Type="http://schemas.openxmlformats.org/officeDocument/2006/relationships/hyperlink" Target="https://podminky.urs.cz/item/CS_URS_2024_01/965081313" TargetMode="External" /><Relationship Id="rId134" Type="http://schemas.openxmlformats.org/officeDocument/2006/relationships/hyperlink" Target="https://podminky.urs.cz/item/CS_URS_2024_01/965042141" TargetMode="External" /><Relationship Id="rId135" Type="http://schemas.openxmlformats.org/officeDocument/2006/relationships/hyperlink" Target="https://podminky.urs.cz/item/CS_URS_2024_01/997013153" TargetMode="External" /><Relationship Id="rId136" Type="http://schemas.openxmlformats.org/officeDocument/2006/relationships/hyperlink" Target="https://podminky.urs.cz/item/CS_URS_2024_01/174151101" TargetMode="External" /><Relationship Id="rId137" Type="http://schemas.openxmlformats.org/officeDocument/2006/relationships/hyperlink" Target="https://podminky.urs.cz/item/CS_URS_2024_01/596811221" TargetMode="External" /><Relationship Id="rId138" Type="http://schemas.openxmlformats.org/officeDocument/2006/relationships/hyperlink" Target="https://podminky.urs.cz/item/CS_URS_2024_01/451579777" TargetMode="External" /><Relationship Id="rId139" Type="http://schemas.openxmlformats.org/officeDocument/2006/relationships/hyperlink" Target="https://podminky.urs.cz/item/CS_URS_2024_01/998223011" TargetMode="External" /><Relationship Id="rId140" Type="http://schemas.openxmlformats.org/officeDocument/2006/relationships/hyperlink" Target="https://podminky.urs.cz/item/CS_URS_2024_01/981011112" TargetMode="External" /><Relationship Id="rId141" Type="http://schemas.openxmlformats.org/officeDocument/2006/relationships/hyperlink" Target="https://podminky.urs.cz/item/CS_URS_2024_01/997013153" TargetMode="External" /><Relationship Id="rId142" Type="http://schemas.openxmlformats.org/officeDocument/2006/relationships/hyperlink" Target="https://podminky.urs.cz/item/CS_URS_2024_01/997013871" TargetMode="External" /><Relationship Id="rId143" Type="http://schemas.openxmlformats.org/officeDocument/2006/relationships/hyperlink" Target="https://podminky.urs.cz/item/CS_URS_2024_01/122351101" TargetMode="External" /><Relationship Id="rId144" Type="http://schemas.openxmlformats.org/officeDocument/2006/relationships/hyperlink" Target="https://podminky.urs.cz/item/CS_URS_2024_01/162251122" TargetMode="External" /><Relationship Id="rId145" Type="http://schemas.openxmlformats.org/officeDocument/2006/relationships/hyperlink" Target="https://podminky.urs.cz/item/CS_URS_2024_01/113204111" TargetMode="External" /><Relationship Id="rId146" Type="http://schemas.openxmlformats.org/officeDocument/2006/relationships/hyperlink" Target="https://podminky.urs.cz/item/CS_URS_2024_01/979021111" TargetMode="External" /><Relationship Id="rId147" Type="http://schemas.openxmlformats.org/officeDocument/2006/relationships/hyperlink" Target="https://podminky.urs.cz/item/CS_URS_2024_01/916331112" TargetMode="External" /><Relationship Id="rId148" Type="http://schemas.openxmlformats.org/officeDocument/2006/relationships/hyperlink" Target="https://podminky.urs.cz/item/CS_URS_2024_01/916991121" TargetMode="External" /><Relationship Id="rId149" Type="http://schemas.openxmlformats.org/officeDocument/2006/relationships/hyperlink" Target="https://podminky.urs.cz/item/CS_URS_2024_01/181351003" TargetMode="External" /><Relationship Id="rId150" Type="http://schemas.openxmlformats.org/officeDocument/2006/relationships/hyperlink" Target="https://podminky.urs.cz/item/CS_URS_2024_01/998223011" TargetMode="External" /><Relationship Id="rId151" Type="http://schemas.openxmlformats.org/officeDocument/2006/relationships/hyperlink" Target="https://podminky.urs.cz/item/CS_URS_2024_01/311311972" TargetMode="External" /><Relationship Id="rId152" Type="http://schemas.openxmlformats.org/officeDocument/2006/relationships/hyperlink" Target="https://podminky.urs.cz/item/CS_URS_2024_01/998232110" TargetMode="External" /><Relationship Id="rId153" Type="http://schemas.openxmlformats.org/officeDocument/2006/relationships/hyperlink" Target="https://podminky.urs.cz/item/CS_URS_2024_01/783301303" TargetMode="External" /><Relationship Id="rId154" Type="http://schemas.openxmlformats.org/officeDocument/2006/relationships/hyperlink" Target="https://podminky.urs.cz/item/CS_URS_2024_01/783301311" TargetMode="External" /><Relationship Id="rId155" Type="http://schemas.openxmlformats.org/officeDocument/2006/relationships/hyperlink" Target="https://podminky.urs.cz/item/CS_URS_2024_01/783314101" TargetMode="External" /><Relationship Id="rId156" Type="http://schemas.openxmlformats.org/officeDocument/2006/relationships/hyperlink" Target="https://podminky.urs.cz/item/CS_URS_2024_01/783315101" TargetMode="External" /><Relationship Id="rId157" Type="http://schemas.openxmlformats.org/officeDocument/2006/relationships/hyperlink" Target="https://podminky.urs.cz/item/CS_URS_2024_01/783317101" TargetMode="External" /><Relationship Id="rId158" Type="http://schemas.openxmlformats.org/officeDocument/2006/relationships/hyperlink" Target="https://podminky.urs.cz/item/CS_URS_2024_01/952901111" TargetMode="External" /><Relationship Id="rId159" Type="http://schemas.openxmlformats.org/officeDocument/2006/relationships/hyperlink" Target="https://podminky.urs.cz/item/CS_URS_2024_01/998011009" TargetMode="External" /><Relationship Id="rId160" Type="http://schemas.openxmlformats.org/officeDocument/2006/relationships/hyperlink" Target="https://podminky.urs.cz/item/CS_URS_2024_01/030001000" TargetMode="External" /><Relationship Id="rId161" Type="http://schemas.openxmlformats.org/officeDocument/2006/relationships/hyperlink" Target="https://podminky.urs.cz/item/CS_URS_2024_01/040001000" TargetMode="External" /><Relationship Id="rId16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18</v>
      </c>
    </row>
    <row r="7" s="1" customFormat="1" ht="12" customHeight="1">
      <c r="B7" s="24"/>
      <c r="C7" s="25"/>
      <c r="D7" s="35" t="s">
        <v>19</v>
      </c>
      <c r="E7" s="25"/>
      <c r="F7" s="25"/>
      <c r="G7" s="25"/>
      <c r="H7" s="25"/>
      <c r="I7" s="25"/>
      <c r="J7" s="25"/>
      <c r="K7" s="30" t="s">
        <v>20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21</v>
      </c>
      <c r="AL7" s="25"/>
      <c r="AM7" s="25"/>
      <c r="AN7" s="30" t="s">
        <v>20</v>
      </c>
      <c r="AO7" s="25"/>
      <c r="AP7" s="25"/>
      <c r="AQ7" s="25"/>
      <c r="AR7" s="23"/>
      <c r="BE7" s="34"/>
      <c r="BS7" s="20" t="s">
        <v>22</v>
      </c>
    </row>
    <row r="8" s="1" customFormat="1" ht="12" customHeight="1">
      <c r="B8" s="24"/>
      <c r="C8" s="25"/>
      <c r="D8" s="35" t="s">
        <v>23</v>
      </c>
      <c r="E8" s="25"/>
      <c r="F8" s="25"/>
      <c r="G8" s="25"/>
      <c r="H8" s="25"/>
      <c r="I8" s="25"/>
      <c r="J8" s="25"/>
      <c r="K8" s="30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25</v>
      </c>
      <c r="AL8" s="25"/>
      <c r="AM8" s="25"/>
      <c r="AN8" s="36" t="s">
        <v>26</v>
      </c>
      <c r="AO8" s="25"/>
      <c r="AP8" s="25"/>
      <c r="AQ8" s="25"/>
      <c r="AR8" s="23"/>
      <c r="BE8" s="34"/>
      <c r="BS8" s="20" t="s">
        <v>27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28</v>
      </c>
    </row>
    <row r="10" s="1" customFormat="1" ht="12" customHeight="1">
      <c r="B10" s="24"/>
      <c r="C10" s="25"/>
      <c r="D10" s="35" t="s">
        <v>29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30</v>
      </c>
      <c r="AL10" s="25"/>
      <c r="AM10" s="25"/>
      <c r="AN10" s="30" t="s">
        <v>20</v>
      </c>
      <c r="AO10" s="25"/>
      <c r="AP10" s="25"/>
      <c r="AQ10" s="25"/>
      <c r="AR10" s="23"/>
      <c r="BE10" s="34"/>
      <c r="BS10" s="20" t="s">
        <v>18</v>
      </c>
    </row>
    <row r="11" s="1" customFormat="1" ht="18.48" customHeight="1">
      <c r="B11" s="24"/>
      <c r="C11" s="25"/>
      <c r="D11" s="25"/>
      <c r="E11" s="30" t="s">
        <v>31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32</v>
      </c>
      <c r="AL11" s="25"/>
      <c r="AM11" s="25"/>
      <c r="AN11" s="30" t="s">
        <v>20</v>
      </c>
      <c r="AO11" s="25"/>
      <c r="AP11" s="25"/>
      <c r="AQ11" s="25"/>
      <c r="AR11" s="23"/>
      <c r="BE11" s="34"/>
      <c r="BS11" s="20" t="s">
        <v>18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18</v>
      </c>
    </row>
    <row r="13" s="1" customFormat="1" ht="12" customHeight="1">
      <c r="B13" s="24"/>
      <c r="C13" s="25"/>
      <c r="D13" s="35" t="s">
        <v>33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30</v>
      </c>
      <c r="AL13" s="25"/>
      <c r="AM13" s="25"/>
      <c r="AN13" s="37" t="s">
        <v>34</v>
      </c>
      <c r="AO13" s="25"/>
      <c r="AP13" s="25"/>
      <c r="AQ13" s="25"/>
      <c r="AR13" s="23"/>
      <c r="BE13" s="34"/>
      <c r="BS13" s="20" t="s">
        <v>18</v>
      </c>
    </row>
    <row r="14">
      <c r="B14" s="24"/>
      <c r="C14" s="25"/>
      <c r="D14" s="25"/>
      <c r="E14" s="37" t="s">
        <v>34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32</v>
      </c>
      <c r="AL14" s="25"/>
      <c r="AM14" s="25"/>
      <c r="AN14" s="37" t="s">
        <v>34</v>
      </c>
      <c r="AO14" s="25"/>
      <c r="AP14" s="25"/>
      <c r="AQ14" s="25"/>
      <c r="AR14" s="23"/>
      <c r="BE14" s="34"/>
      <c r="BS14" s="20" t="s">
        <v>18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30</v>
      </c>
      <c r="AL16" s="25"/>
      <c r="AM16" s="25"/>
      <c r="AN16" s="30" t="s">
        <v>20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31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32</v>
      </c>
      <c r="AL17" s="25"/>
      <c r="AM17" s="25"/>
      <c r="AN17" s="30" t="s">
        <v>20</v>
      </c>
      <c r="AO17" s="25"/>
      <c r="AP17" s="25"/>
      <c r="AQ17" s="25"/>
      <c r="AR17" s="23"/>
      <c r="BE17" s="34"/>
      <c r="BS17" s="20" t="s">
        <v>36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30</v>
      </c>
      <c r="AL19" s="25"/>
      <c r="AM19" s="25"/>
      <c r="AN19" s="30" t="s">
        <v>20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32</v>
      </c>
      <c r="AL20" s="25"/>
      <c r="AM20" s="25"/>
      <c r="AN20" s="30" t="s">
        <v>20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20240014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Udržovací práce na objektu č.p. 139, Stradonice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23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Stradonice 139, 267 05 Nižbor - Stradonice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25</v>
      </c>
      <c r="AJ47" s="43"/>
      <c r="AK47" s="43"/>
      <c r="AL47" s="43"/>
      <c r="AM47" s="75" t="str">
        <f>IF(AN8= "","",AN8)</f>
        <v>20. 3. 2024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29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35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33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37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20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20</v>
      </c>
    </row>
    <row r="55" s="7" customFormat="1" ht="24.7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17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'0001 - Udržovací práce na...'!J30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80</v>
      </c>
      <c r="AR55" s="121"/>
      <c r="AS55" s="122">
        <v>0</v>
      </c>
      <c r="AT55" s="123">
        <f>ROUND(SUM(AV55:AW55),2)</f>
        <v>0</v>
      </c>
      <c r="AU55" s="124">
        <f>'0001 - Udržovací práce na...'!P110</f>
        <v>0</v>
      </c>
      <c r="AV55" s="123">
        <f>'0001 - Udržovací práce na...'!J33</f>
        <v>0</v>
      </c>
      <c r="AW55" s="123">
        <f>'0001 - Udržovací práce na...'!J34</f>
        <v>0</v>
      </c>
      <c r="AX55" s="123">
        <f>'0001 - Udržovací práce na...'!J35</f>
        <v>0</v>
      </c>
      <c r="AY55" s="123">
        <f>'0001 - Udržovací práce na...'!J36</f>
        <v>0</v>
      </c>
      <c r="AZ55" s="123">
        <f>'0001 - Udržovací práce na...'!F33</f>
        <v>0</v>
      </c>
      <c r="BA55" s="123">
        <f>'0001 - Udržovací práce na...'!F34</f>
        <v>0</v>
      </c>
      <c r="BB55" s="123">
        <f>'0001 - Udržovací práce na...'!F35</f>
        <v>0</v>
      </c>
      <c r="BC55" s="123">
        <f>'0001 - Udržovací práce na...'!F36</f>
        <v>0</v>
      </c>
      <c r="BD55" s="125">
        <f>'0001 - Udržovací práce na...'!F37</f>
        <v>0</v>
      </c>
      <c r="BE55" s="7"/>
      <c r="BT55" s="126" t="s">
        <v>22</v>
      </c>
      <c r="BV55" s="126" t="s">
        <v>76</v>
      </c>
      <c r="BW55" s="126" t="s">
        <v>81</v>
      </c>
      <c r="BX55" s="126" t="s">
        <v>5</v>
      </c>
      <c r="CL55" s="126" t="s">
        <v>82</v>
      </c>
      <c r="CM55" s="126" t="s">
        <v>22</v>
      </c>
    </row>
    <row r="56" s="2" customFormat="1" ht="30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7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</row>
    <row r="57" s="2" customFormat="1" ht="6.96" customHeight="1">
      <c r="A57" s="4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</sheetData>
  <sheetProtection sheet="1" formatColumns="0" formatRows="0" objects="1" scenarios="1" spinCount="100000" saltValue="RJcO8Kdr38Oi/ZElJEvZJlhWf6HJ67EzPA0kfy5JxjPKnTZ7bLzOeRnzjWS/EvhMQT6+ZZ/rnllux+4RCx+zcQ==" hashValue="51kHtYnkGUpWJodpDMQJ/E0/U+QFyvMWGz5x/91JBRrVbeAwEgX371nz9DHqQu+k6nZ0TcEkcshZzi7vYxlC3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01 - Udržovací práce n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23"/>
      <c r="AT3" s="20" t="s">
        <v>22</v>
      </c>
    </row>
    <row r="4" s="1" customFormat="1" ht="24.96" customHeight="1">
      <c r="B4" s="23"/>
      <c r="D4" s="129" t="s">
        <v>83</v>
      </c>
      <c r="L4" s="23"/>
      <c r="M4" s="130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1" t="s">
        <v>16</v>
      </c>
      <c r="L6" s="23"/>
    </row>
    <row r="7" s="1" customFormat="1" ht="16.5" customHeight="1">
      <c r="B7" s="23"/>
      <c r="E7" s="132" t="str">
        <f>'Rekapitulace stavby'!K6</f>
        <v>Udržovací práce na objektu č.p. 139, Stradonice</v>
      </c>
      <c r="F7" s="131"/>
      <c r="G7" s="131"/>
      <c r="H7" s="131"/>
      <c r="L7" s="23"/>
    </row>
    <row r="8" s="2" customFormat="1" ht="12" customHeight="1">
      <c r="A8" s="41"/>
      <c r="B8" s="47"/>
      <c r="C8" s="41"/>
      <c r="D8" s="131" t="s">
        <v>84</v>
      </c>
      <c r="E8" s="41"/>
      <c r="F8" s="41"/>
      <c r="G8" s="41"/>
      <c r="H8" s="41"/>
      <c r="I8" s="41"/>
      <c r="J8" s="41"/>
      <c r="K8" s="41"/>
      <c r="L8" s="133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4" t="s">
        <v>85</v>
      </c>
      <c r="F9" s="41"/>
      <c r="G9" s="41"/>
      <c r="H9" s="41"/>
      <c r="I9" s="41"/>
      <c r="J9" s="41"/>
      <c r="K9" s="41"/>
      <c r="L9" s="133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3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1" t="s">
        <v>19</v>
      </c>
      <c r="E11" s="41"/>
      <c r="F11" s="135" t="s">
        <v>82</v>
      </c>
      <c r="G11" s="41"/>
      <c r="H11" s="41"/>
      <c r="I11" s="131" t="s">
        <v>21</v>
      </c>
      <c r="J11" s="135" t="s">
        <v>20</v>
      </c>
      <c r="K11" s="41"/>
      <c r="L11" s="133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1" t="s">
        <v>23</v>
      </c>
      <c r="E12" s="41"/>
      <c r="F12" s="135" t="s">
        <v>24</v>
      </c>
      <c r="G12" s="41"/>
      <c r="H12" s="41"/>
      <c r="I12" s="131" t="s">
        <v>25</v>
      </c>
      <c r="J12" s="136" t="str">
        <f>'Rekapitulace stavby'!AN8</f>
        <v>20. 3. 2024</v>
      </c>
      <c r="K12" s="41"/>
      <c r="L12" s="133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3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1" t="s">
        <v>29</v>
      </c>
      <c r="E14" s="41"/>
      <c r="F14" s="41"/>
      <c r="G14" s="41"/>
      <c r="H14" s="41"/>
      <c r="I14" s="131" t="s">
        <v>30</v>
      </c>
      <c r="J14" s="135" t="str">
        <f>IF('Rekapitulace stavby'!AN10="","",'Rekapitulace stavby'!AN10)</f>
        <v/>
      </c>
      <c r="K14" s="41"/>
      <c r="L14" s="133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5" t="str">
        <f>IF('Rekapitulace stavby'!E11="","",'Rekapitulace stavby'!E11)</f>
        <v xml:space="preserve"> </v>
      </c>
      <c r="F15" s="41"/>
      <c r="G15" s="41"/>
      <c r="H15" s="41"/>
      <c r="I15" s="131" t="s">
        <v>32</v>
      </c>
      <c r="J15" s="135" t="str">
        <f>IF('Rekapitulace stavby'!AN11="","",'Rekapitulace stavby'!AN11)</f>
        <v/>
      </c>
      <c r="K15" s="41"/>
      <c r="L15" s="133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3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1" t="s">
        <v>33</v>
      </c>
      <c r="E17" s="41"/>
      <c r="F17" s="41"/>
      <c r="G17" s="41"/>
      <c r="H17" s="41"/>
      <c r="I17" s="131" t="s">
        <v>30</v>
      </c>
      <c r="J17" s="36" t="str">
        <f>'Rekapitulace stavby'!AN13</f>
        <v>Vyplň údaj</v>
      </c>
      <c r="K17" s="41"/>
      <c r="L17" s="133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5"/>
      <c r="G18" s="135"/>
      <c r="H18" s="135"/>
      <c r="I18" s="131" t="s">
        <v>32</v>
      </c>
      <c r="J18" s="36" t="str">
        <f>'Rekapitulace stavby'!AN14</f>
        <v>Vyplň údaj</v>
      </c>
      <c r="K18" s="41"/>
      <c r="L18" s="133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3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1" t="s">
        <v>35</v>
      </c>
      <c r="E20" s="41"/>
      <c r="F20" s="41"/>
      <c r="G20" s="41"/>
      <c r="H20" s="41"/>
      <c r="I20" s="131" t="s">
        <v>30</v>
      </c>
      <c r="J20" s="135" t="str">
        <f>IF('Rekapitulace stavby'!AN16="","",'Rekapitulace stavby'!AN16)</f>
        <v/>
      </c>
      <c r="K20" s="41"/>
      <c r="L20" s="133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5" t="str">
        <f>IF('Rekapitulace stavby'!E17="","",'Rekapitulace stavby'!E17)</f>
        <v xml:space="preserve"> </v>
      </c>
      <c r="F21" s="41"/>
      <c r="G21" s="41"/>
      <c r="H21" s="41"/>
      <c r="I21" s="131" t="s">
        <v>32</v>
      </c>
      <c r="J21" s="135" t="str">
        <f>IF('Rekapitulace stavby'!AN17="","",'Rekapitulace stavby'!AN17)</f>
        <v/>
      </c>
      <c r="K21" s="41"/>
      <c r="L21" s="133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3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1" t="s">
        <v>37</v>
      </c>
      <c r="E23" s="41"/>
      <c r="F23" s="41"/>
      <c r="G23" s="41"/>
      <c r="H23" s="41"/>
      <c r="I23" s="131" t="s">
        <v>30</v>
      </c>
      <c r="J23" s="135" t="str">
        <f>IF('Rekapitulace stavby'!AN19="","",'Rekapitulace stavby'!AN19)</f>
        <v/>
      </c>
      <c r="K23" s="41"/>
      <c r="L23" s="133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5" t="str">
        <f>IF('Rekapitulace stavby'!E20="","",'Rekapitulace stavby'!E20)</f>
        <v xml:space="preserve"> </v>
      </c>
      <c r="F24" s="41"/>
      <c r="G24" s="41"/>
      <c r="H24" s="41"/>
      <c r="I24" s="131" t="s">
        <v>32</v>
      </c>
      <c r="J24" s="135" t="str">
        <f>IF('Rekapitulace stavby'!AN20="","",'Rekapitulace stavby'!AN20)</f>
        <v/>
      </c>
      <c r="K24" s="41"/>
      <c r="L24" s="133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3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1" t="s">
        <v>38</v>
      </c>
      <c r="E26" s="41"/>
      <c r="F26" s="41"/>
      <c r="G26" s="41"/>
      <c r="H26" s="41"/>
      <c r="I26" s="41"/>
      <c r="J26" s="41"/>
      <c r="K26" s="41"/>
      <c r="L26" s="133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37"/>
      <c r="B27" s="138"/>
      <c r="C27" s="137"/>
      <c r="D27" s="137"/>
      <c r="E27" s="139" t="s">
        <v>20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3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1"/>
      <c r="E29" s="141"/>
      <c r="F29" s="141"/>
      <c r="G29" s="141"/>
      <c r="H29" s="141"/>
      <c r="I29" s="141"/>
      <c r="J29" s="141"/>
      <c r="K29" s="141"/>
      <c r="L29" s="133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2" t="s">
        <v>40</v>
      </c>
      <c r="E30" s="41"/>
      <c r="F30" s="41"/>
      <c r="G30" s="41"/>
      <c r="H30" s="41"/>
      <c r="I30" s="41"/>
      <c r="J30" s="143">
        <f>ROUND(J110, 2)</f>
        <v>0</v>
      </c>
      <c r="K30" s="41"/>
      <c r="L30" s="133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1"/>
      <c r="E31" s="141"/>
      <c r="F31" s="141"/>
      <c r="G31" s="141"/>
      <c r="H31" s="141"/>
      <c r="I31" s="141"/>
      <c r="J31" s="141"/>
      <c r="K31" s="141"/>
      <c r="L31" s="133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4" t="s">
        <v>42</v>
      </c>
      <c r="G32" s="41"/>
      <c r="H32" s="41"/>
      <c r="I32" s="144" t="s">
        <v>41</v>
      </c>
      <c r="J32" s="144" t="s">
        <v>43</v>
      </c>
      <c r="K32" s="41"/>
      <c r="L32" s="133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5" t="s">
        <v>44</v>
      </c>
      <c r="E33" s="131" t="s">
        <v>45</v>
      </c>
      <c r="F33" s="146">
        <f>ROUND((SUM(BE110:BE777)),  2)</f>
        <v>0</v>
      </c>
      <c r="G33" s="41"/>
      <c r="H33" s="41"/>
      <c r="I33" s="147">
        <v>0.20999999999999999</v>
      </c>
      <c r="J33" s="146">
        <f>ROUND(((SUM(BE110:BE777))*I33),  2)</f>
        <v>0</v>
      </c>
      <c r="K33" s="41"/>
      <c r="L33" s="133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1" t="s">
        <v>46</v>
      </c>
      <c r="F34" s="146">
        <f>ROUND((SUM(BF110:BF777)),  2)</f>
        <v>0</v>
      </c>
      <c r="G34" s="41"/>
      <c r="H34" s="41"/>
      <c r="I34" s="147">
        <v>0.12</v>
      </c>
      <c r="J34" s="146">
        <f>ROUND(((SUM(BF110:BF777))*I34),  2)</f>
        <v>0</v>
      </c>
      <c r="K34" s="41"/>
      <c r="L34" s="133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1" t="s">
        <v>47</v>
      </c>
      <c r="F35" s="146">
        <f>ROUND((SUM(BG110:BG777)),  2)</f>
        <v>0</v>
      </c>
      <c r="G35" s="41"/>
      <c r="H35" s="41"/>
      <c r="I35" s="147">
        <v>0.20999999999999999</v>
      </c>
      <c r="J35" s="146">
        <f>0</f>
        <v>0</v>
      </c>
      <c r="K35" s="41"/>
      <c r="L35" s="133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1" t="s">
        <v>48</v>
      </c>
      <c r="F36" s="146">
        <f>ROUND((SUM(BH110:BH777)),  2)</f>
        <v>0</v>
      </c>
      <c r="G36" s="41"/>
      <c r="H36" s="41"/>
      <c r="I36" s="147">
        <v>0.12</v>
      </c>
      <c r="J36" s="146">
        <f>0</f>
        <v>0</v>
      </c>
      <c r="K36" s="41"/>
      <c r="L36" s="133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1" t="s">
        <v>49</v>
      </c>
      <c r="F37" s="146">
        <f>ROUND((SUM(BI110:BI777)),  2)</f>
        <v>0</v>
      </c>
      <c r="G37" s="41"/>
      <c r="H37" s="41"/>
      <c r="I37" s="147">
        <v>0</v>
      </c>
      <c r="J37" s="146">
        <f>0</f>
        <v>0</v>
      </c>
      <c r="K37" s="41"/>
      <c r="L37" s="133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3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3">
        <f>SUM(J30:J37)</f>
        <v>0</v>
      </c>
      <c r="K39" s="154"/>
      <c r="L39" s="133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86</v>
      </c>
      <c r="D45" s="43"/>
      <c r="E45" s="43"/>
      <c r="F45" s="43"/>
      <c r="G45" s="43"/>
      <c r="H45" s="43"/>
      <c r="I45" s="43"/>
      <c r="J45" s="43"/>
      <c r="K45" s="43"/>
      <c r="L45" s="133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3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3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59" t="str">
        <f>E7</f>
        <v>Udržovací práce na objektu č.p. 139, Stradonice</v>
      </c>
      <c r="F48" s="35"/>
      <c r="G48" s="35"/>
      <c r="H48" s="35"/>
      <c r="I48" s="43"/>
      <c r="J48" s="43"/>
      <c r="K48" s="43"/>
      <c r="L48" s="133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84</v>
      </c>
      <c r="D49" s="43"/>
      <c r="E49" s="43"/>
      <c r="F49" s="43"/>
      <c r="G49" s="43"/>
      <c r="H49" s="43"/>
      <c r="I49" s="43"/>
      <c r="J49" s="43"/>
      <c r="K49" s="43"/>
      <c r="L49" s="133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0001 - Udržovací práce na objektu č.p. 139, Stradonice</v>
      </c>
      <c r="F50" s="43"/>
      <c r="G50" s="43"/>
      <c r="H50" s="43"/>
      <c r="I50" s="43"/>
      <c r="J50" s="43"/>
      <c r="K50" s="43"/>
      <c r="L50" s="133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3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23</v>
      </c>
      <c r="D52" s="43"/>
      <c r="E52" s="43"/>
      <c r="F52" s="30" t="str">
        <f>F12</f>
        <v>Stradonice 139, 267 05 Nižbor - Stradonice</v>
      </c>
      <c r="G52" s="43"/>
      <c r="H52" s="43"/>
      <c r="I52" s="35" t="s">
        <v>25</v>
      </c>
      <c r="J52" s="75" t="str">
        <f>IF(J12="","",J12)</f>
        <v>20. 3. 2024</v>
      </c>
      <c r="K52" s="43"/>
      <c r="L52" s="133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3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29</v>
      </c>
      <c r="D54" s="43"/>
      <c r="E54" s="43"/>
      <c r="F54" s="30" t="str">
        <f>E15</f>
        <v xml:space="preserve"> </v>
      </c>
      <c r="G54" s="43"/>
      <c r="H54" s="43"/>
      <c r="I54" s="35" t="s">
        <v>35</v>
      </c>
      <c r="J54" s="39" t="str">
        <f>E21</f>
        <v xml:space="preserve"> </v>
      </c>
      <c r="K54" s="43"/>
      <c r="L54" s="133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33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 xml:space="preserve"> </v>
      </c>
      <c r="K55" s="43"/>
      <c r="L55" s="133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3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0" t="s">
        <v>87</v>
      </c>
      <c r="D57" s="161"/>
      <c r="E57" s="161"/>
      <c r="F57" s="161"/>
      <c r="G57" s="161"/>
      <c r="H57" s="161"/>
      <c r="I57" s="161"/>
      <c r="J57" s="162" t="s">
        <v>88</v>
      </c>
      <c r="K57" s="161"/>
      <c r="L57" s="133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3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3" t="s">
        <v>72</v>
      </c>
      <c r="D59" s="43"/>
      <c r="E59" s="43"/>
      <c r="F59" s="43"/>
      <c r="G59" s="43"/>
      <c r="H59" s="43"/>
      <c r="I59" s="43"/>
      <c r="J59" s="105">
        <f>J110</f>
        <v>0</v>
      </c>
      <c r="K59" s="43"/>
      <c r="L59" s="133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89</v>
      </c>
    </row>
    <row r="60" s="9" customFormat="1" ht="24.96" customHeight="1">
      <c r="A60" s="9"/>
      <c r="B60" s="164"/>
      <c r="C60" s="165"/>
      <c r="D60" s="166" t="s">
        <v>90</v>
      </c>
      <c r="E60" s="167"/>
      <c r="F60" s="167"/>
      <c r="G60" s="167"/>
      <c r="H60" s="167"/>
      <c r="I60" s="167"/>
      <c r="J60" s="168">
        <f>J111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91</v>
      </c>
      <c r="E61" s="173"/>
      <c r="F61" s="173"/>
      <c r="G61" s="173"/>
      <c r="H61" s="173"/>
      <c r="I61" s="173"/>
      <c r="J61" s="174">
        <f>J112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92</v>
      </c>
      <c r="E62" s="173"/>
      <c r="F62" s="173"/>
      <c r="G62" s="173"/>
      <c r="H62" s="173"/>
      <c r="I62" s="173"/>
      <c r="J62" s="174">
        <f>J145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93</v>
      </c>
      <c r="E63" s="173"/>
      <c r="F63" s="173"/>
      <c r="G63" s="173"/>
      <c r="H63" s="173"/>
      <c r="I63" s="173"/>
      <c r="J63" s="174">
        <f>J181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94</v>
      </c>
      <c r="E64" s="173"/>
      <c r="F64" s="173"/>
      <c r="G64" s="173"/>
      <c r="H64" s="173"/>
      <c r="I64" s="173"/>
      <c r="J64" s="174">
        <f>J213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95</v>
      </c>
      <c r="E65" s="173"/>
      <c r="F65" s="173"/>
      <c r="G65" s="173"/>
      <c r="H65" s="173"/>
      <c r="I65" s="173"/>
      <c r="J65" s="174">
        <f>J222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96</v>
      </c>
      <c r="E66" s="173"/>
      <c r="F66" s="173"/>
      <c r="G66" s="173"/>
      <c r="H66" s="173"/>
      <c r="I66" s="173"/>
      <c r="J66" s="174">
        <f>J249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0"/>
      <c r="C67" s="171"/>
      <c r="D67" s="172" t="s">
        <v>97</v>
      </c>
      <c r="E67" s="173"/>
      <c r="F67" s="173"/>
      <c r="G67" s="173"/>
      <c r="H67" s="173"/>
      <c r="I67" s="173"/>
      <c r="J67" s="174">
        <f>J305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98</v>
      </c>
      <c r="E68" s="173"/>
      <c r="F68" s="173"/>
      <c r="G68" s="173"/>
      <c r="H68" s="173"/>
      <c r="I68" s="173"/>
      <c r="J68" s="174">
        <f>J357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0"/>
      <c r="C69" s="171"/>
      <c r="D69" s="172" t="s">
        <v>99</v>
      </c>
      <c r="E69" s="173"/>
      <c r="F69" s="173"/>
      <c r="G69" s="173"/>
      <c r="H69" s="173"/>
      <c r="I69" s="173"/>
      <c r="J69" s="174">
        <f>J368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0"/>
      <c r="C70" s="171"/>
      <c r="D70" s="172" t="s">
        <v>100</v>
      </c>
      <c r="E70" s="173"/>
      <c r="F70" s="173"/>
      <c r="G70" s="173"/>
      <c r="H70" s="173"/>
      <c r="I70" s="173"/>
      <c r="J70" s="174">
        <f>J372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0"/>
      <c r="C71" s="171"/>
      <c r="D71" s="172" t="s">
        <v>101</v>
      </c>
      <c r="E71" s="173"/>
      <c r="F71" s="173"/>
      <c r="G71" s="173"/>
      <c r="H71" s="173"/>
      <c r="I71" s="173"/>
      <c r="J71" s="174">
        <f>J395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0"/>
      <c r="C72" s="171"/>
      <c r="D72" s="172" t="s">
        <v>102</v>
      </c>
      <c r="E72" s="173"/>
      <c r="F72" s="173"/>
      <c r="G72" s="173"/>
      <c r="H72" s="173"/>
      <c r="I72" s="173"/>
      <c r="J72" s="174">
        <f>J420</f>
        <v>0</v>
      </c>
      <c r="K72" s="171"/>
      <c r="L72" s="17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0"/>
      <c r="C73" s="171"/>
      <c r="D73" s="172" t="s">
        <v>103</v>
      </c>
      <c r="E73" s="173"/>
      <c r="F73" s="173"/>
      <c r="G73" s="173"/>
      <c r="H73" s="173"/>
      <c r="I73" s="173"/>
      <c r="J73" s="174">
        <f>J443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0"/>
      <c r="C74" s="171"/>
      <c r="D74" s="172" t="s">
        <v>104</v>
      </c>
      <c r="E74" s="173"/>
      <c r="F74" s="173"/>
      <c r="G74" s="173"/>
      <c r="H74" s="173"/>
      <c r="I74" s="173"/>
      <c r="J74" s="174">
        <f>J455</f>
        <v>0</v>
      </c>
      <c r="K74" s="171"/>
      <c r="L74" s="17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0"/>
      <c r="C75" s="171"/>
      <c r="D75" s="172" t="s">
        <v>105</v>
      </c>
      <c r="E75" s="173"/>
      <c r="F75" s="173"/>
      <c r="G75" s="173"/>
      <c r="H75" s="173"/>
      <c r="I75" s="173"/>
      <c r="J75" s="174">
        <f>J462</f>
        <v>0</v>
      </c>
      <c r="K75" s="171"/>
      <c r="L75" s="17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0"/>
      <c r="C76" s="171"/>
      <c r="D76" s="172" t="s">
        <v>106</v>
      </c>
      <c r="E76" s="173"/>
      <c r="F76" s="173"/>
      <c r="G76" s="173"/>
      <c r="H76" s="173"/>
      <c r="I76" s="173"/>
      <c r="J76" s="174">
        <f>J506</f>
        <v>0</v>
      </c>
      <c r="K76" s="171"/>
      <c r="L76" s="17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0"/>
      <c r="C77" s="171"/>
      <c r="D77" s="172" t="s">
        <v>107</v>
      </c>
      <c r="E77" s="173"/>
      <c r="F77" s="173"/>
      <c r="G77" s="173"/>
      <c r="H77" s="173"/>
      <c r="I77" s="173"/>
      <c r="J77" s="174">
        <f>J551</f>
        <v>0</v>
      </c>
      <c r="K77" s="171"/>
      <c r="L77" s="17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0"/>
      <c r="C78" s="171"/>
      <c r="D78" s="172" t="s">
        <v>108</v>
      </c>
      <c r="E78" s="173"/>
      <c r="F78" s="173"/>
      <c r="G78" s="173"/>
      <c r="H78" s="173"/>
      <c r="I78" s="173"/>
      <c r="J78" s="174">
        <f>J636</f>
        <v>0</v>
      </c>
      <c r="K78" s="171"/>
      <c r="L78" s="17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0"/>
      <c r="C79" s="171"/>
      <c r="D79" s="172" t="s">
        <v>109</v>
      </c>
      <c r="E79" s="173"/>
      <c r="F79" s="173"/>
      <c r="G79" s="173"/>
      <c r="H79" s="173"/>
      <c r="I79" s="173"/>
      <c r="J79" s="174">
        <f>J652</f>
        <v>0</v>
      </c>
      <c r="K79" s="171"/>
      <c r="L79" s="17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0"/>
      <c r="C80" s="171"/>
      <c r="D80" s="172" t="s">
        <v>110</v>
      </c>
      <c r="E80" s="173"/>
      <c r="F80" s="173"/>
      <c r="G80" s="173"/>
      <c r="H80" s="173"/>
      <c r="I80" s="173"/>
      <c r="J80" s="174">
        <f>J657</f>
        <v>0</v>
      </c>
      <c r="K80" s="171"/>
      <c r="L80" s="17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0"/>
      <c r="C81" s="171"/>
      <c r="D81" s="172" t="s">
        <v>111</v>
      </c>
      <c r="E81" s="173"/>
      <c r="F81" s="173"/>
      <c r="G81" s="173"/>
      <c r="H81" s="173"/>
      <c r="I81" s="173"/>
      <c r="J81" s="174">
        <f>J687</f>
        <v>0</v>
      </c>
      <c r="K81" s="171"/>
      <c r="L81" s="17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0"/>
      <c r="C82" s="171"/>
      <c r="D82" s="172" t="s">
        <v>112</v>
      </c>
      <c r="E82" s="173"/>
      <c r="F82" s="173"/>
      <c r="G82" s="173"/>
      <c r="H82" s="173"/>
      <c r="I82" s="173"/>
      <c r="J82" s="174">
        <f>J721</f>
        <v>0</v>
      </c>
      <c r="K82" s="171"/>
      <c r="L82" s="17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0"/>
      <c r="C83" s="171"/>
      <c r="D83" s="172" t="s">
        <v>113</v>
      </c>
      <c r="E83" s="173"/>
      <c r="F83" s="173"/>
      <c r="G83" s="173"/>
      <c r="H83" s="173"/>
      <c r="I83" s="173"/>
      <c r="J83" s="174">
        <f>J727</f>
        <v>0</v>
      </c>
      <c r="K83" s="171"/>
      <c r="L83" s="17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0"/>
      <c r="C84" s="171"/>
      <c r="D84" s="172" t="s">
        <v>114</v>
      </c>
      <c r="E84" s="173"/>
      <c r="F84" s="173"/>
      <c r="G84" s="173"/>
      <c r="H84" s="173"/>
      <c r="I84" s="173"/>
      <c r="J84" s="174">
        <f>J730</f>
        <v>0</v>
      </c>
      <c r="K84" s="171"/>
      <c r="L84" s="17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0"/>
      <c r="C85" s="171"/>
      <c r="D85" s="172" t="s">
        <v>115</v>
      </c>
      <c r="E85" s="173"/>
      <c r="F85" s="173"/>
      <c r="G85" s="173"/>
      <c r="H85" s="173"/>
      <c r="I85" s="173"/>
      <c r="J85" s="174">
        <f>J744</f>
        <v>0</v>
      </c>
      <c r="K85" s="171"/>
      <c r="L85" s="175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0"/>
      <c r="C86" s="171"/>
      <c r="D86" s="172" t="s">
        <v>116</v>
      </c>
      <c r="E86" s="173"/>
      <c r="F86" s="173"/>
      <c r="G86" s="173"/>
      <c r="H86" s="173"/>
      <c r="I86" s="173"/>
      <c r="J86" s="174">
        <f>J746</f>
        <v>0</v>
      </c>
      <c r="K86" s="171"/>
      <c r="L86" s="175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0"/>
      <c r="C87" s="171"/>
      <c r="D87" s="172" t="s">
        <v>117</v>
      </c>
      <c r="E87" s="173"/>
      <c r="F87" s="173"/>
      <c r="G87" s="173"/>
      <c r="H87" s="173"/>
      <c r="I87" s="173"/>
      <c r="J87" s="174">
        <f>J751</f>
        <v>0</v>
      </c>
      <c r="K87" s="171"/>
      <c r="L87" s="175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0"/>
      <c r="C88" s="171"/>
      <c r="D88" s="172" t="s">
        <v>118</v>
      </c>
      <c r="E88" s="173"/>
      <c r="F88" s="173"/>
      <c r="G88" s="173"/>
      <c r="H88" s="173"/>
      <c r="I88" s="173"/>
      <c r="J88" s="174">
        <f>J757</f>
        <v>0</v>
      </c>
      <c r="K88" s="171"/>
      <c r="L88" s="175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0"/>
      <c r="C89" s="171"/>
      <c r="D89" s="172" t="s">
        <v>119</v>
      </c>
      <c r="E89" s="173"/>
      <c r="F89" s="173"/>
      <c r="G89" s="173"/>
      <c r="H89" s="173"/>
      <c r="I89" s="173"/>
      <c r="J89" s="174">
        <f>J763</f>
        <v>0</v>
      </c>
      <c r="K89" s="171"/>
      <c r="L89" s="175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9" customFormat="1" ht="24.96" customHeight="1">
      <c r="A90" s="9"/>
      <c r="B90" s="164"/>
      <c r="C90" s="165"/>
      <c r="D90" s="166" t="s">
        <v>120</v>
      </c>
      <c r="E90" s="167"/>
      <c r="F90" s="167"/>
      <c r="G90" s="167"/>
      <c r="H90" s="167"/>
      <c r="I90" s="167"/>
      <c r="J90" s="168">
        <f>J773</f>
        <v>0</v>
      </c>
      <c r="K90" s="165"/>
      <c r="L90" s="16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2" customFormat="1" ht="21.84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3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133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6" s="2" customFormat="1" ht="6.96" customHeight="1">
      <c r="A96" s="41"/>
      <c r="B96" s="64"/>
      <c r="C96" s="65"/>
      <c r="D96" s="65"/>
      <c r="E96" s="65"/>
      <c r="F96" s="65"/>
      <c r="G96" s="65"/>
      <c r="H96" s="65"/>
      <c r="I96" s="65"/>
      <c r="J96" s="65"/>
      <c r="K96" s="65"/>
      <c r="L96" s="133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24.96" customHeight="1">
      <c r="A97" s="41"/>
      <c r="B97" s="42"/>
      <c r="C97" s="26" t="s">
        <v>121</v>
      </c>
      <c r="D97" s="43"/>
      <c r="E97" s="43"/>
      <c r="F97" s="43"/>
      <c r="G97" s="43"/>
      <c r="H97" s="43"/>
      <c r="I97" s="43"/>
      <c r="J97" s="43"/>
      <c r="K97" s="43"/>
      <c r="L97" s="133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3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16</v>
      </c>
      <c r="D99" s="43"/>
      <c r="E99" s="43"/>
      <c r="F99" s="43"/>
      <c r="G99" s="43"/>
      <c r="H99" s="43"/>
      <c r="I99" s="43"/>
      <c r="J99" s="43"/>
      <c r="K99" s="43"/>
      <c r="L99" s="133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6.5" customHeight="1">
      <c r="A100" s="41"/>
      <c r="B100" s="42"/>
      <c r="C100" s="43"/>
      <c r="D100" s="43"/>
      <c r="E100" s="159" t="str">
        <f>E7</f>
        <v>Udržovací práce na objektu č.p. 139, Stradonice</v>
      </c>
      <c r="F100" s="35"/>
      <c r="G100" s="35"/>
      <c r="H100" s="35"/>
      <c r="I100" s="43"/>
      <c r="J100" s="43"/>
      <c r="K100" s="43"/>
      <c r="L100" s="133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84</v>
      </c>
      <c r="D101" s="43"/>
      <c r="E101" s="43"/>
      <c r="F101" s="43"/>
      <c r="G101" s="43"/>
      <c r="H101" s="43"/>
      <c r="I101" s="43"/>
      <c r="J101" s="43"/>
      <c r="K101" s="43"/>
      <c r="L101" s="133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E9</f>
        <v>0001 - Udržovací práce na objektu č.p. 139, Stradonice</v>
      </c>
      <c r="F102" s="43"/>
      <c r="G102" s="43"/>
      <c r="H102" s="43"/>
      <c r="I102" s="43"/>
      <c r="J102" s="43"/>
      <c r="K102" s="43"/>
      <c r="L102" s="133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33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23</v>
      </c>
      <c r="D104" s="43"/>
      <c r="E104" s="43"/>
      <c r="F104" s="30" t="str">
        <f>F12</f>
        <v>Stradonice 139, 267 05 Nižbor - Stradonice</v>
      </c>
      <c r="G104" s="43"/>
      <c r="H104" s="43"/>
      <c r="I104" s="35" t="s">
        <v>25</v>
      </c>
      <c r="J104" s="75" t="str">
        <f>IF(J12="","",J12)</f>
        <v>20. 3. 2024</v>
      </c>
      <c r="K104" s="43"/>
      <c r="L104" s="133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33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29</v>
      </c>
      <c r="D106" s="43"/>
      <c r="E106" s="43"/>
      <c r="F106" s="30" t="str">
        <f>E15</f>
        <v xml:space="preserve"> </v>
      </c>
      <c r="G106" s="43"/>
      <c r="H106" s="43"/>
      <c r="I106" s="35" t="s">
        <v>35</v>
      </c>
      <c r="J106" s="39" t="str">
        <f>E21</f>
        <v xml:space="preserve"> </v>
      </c>
      <c r="K106" s="43"/>
      <c r="L106" s="133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5.15" customHeight="1">
      <c r="A107" s="41"/>
      <c r="B107" s="42"/>
      <c r="C107" s="35" t="s">
        <v>33</v>
      </c>
      <c r="D107" s="43"/>
      <c r="E107" s="43"/>
      <c r="F107" s="30" t="str">
        <f>IF(E18="","",E18)</f>
        <v>Vyplň údaj</v>
      </c>
      <c r="G107" s="43"/>
      <c r="H107" s="43"/>
      <c r="I107" s="35" t="s">
        <v>37</v>
      </c>
      <c r="J107" s="39" t="str">
        <f>E24</f>
        <v xml:space="preserve"> </v>
      </c>
      <c r="K107" s="43"/>
      <c r="L107" s="133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33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76"/>
      <c r="B109" s="177"/>
      <c r="C109" s="178" t="s">
        <v>122</v>
      </c>
      <c r="D109" s="179" t="s">
        <v>59</v>
      </c>
      <c r="E109" s="179" t="s">
        <v>55</v>
      </c>
      <c r="F109" s="179" t="s">
        <v>56</v>
      </c>
      <c r="G109" s="179" t="s">
        <v>123</v>
      </c>
      <c r="H109" s="179" t="s">
        <v>124</v>
      </c>
      <c r="I109" s="179" t="s">
        <v>125</v>
      </c>
      <c r="J109" s="179" t="s">
        <v>88</v>
      </c>
      <c r="K109" s="180" t="s">
        <v>126</v>
      </c>
      <c r="L109" s="181"/>
      <c r="M109" s="95" t="s">
        <v>20</v>
      </c>
      <c r="N109" s="96" t="s">
        <v>44</v>
      </c>
      <c r="O109" s="96" t="s">
        <v>127</v>
      </c>
      <c r="P109" s="96" t="s">
        <v>128</v>
      </c>
      <c r="Q109" s="96" t="s">
        <v>129</v>
      </c>
      <c r="R109" s="96" t="s">
        <v>130</v>
      </c>
      <c r="S109" s="96" t="s">
        <v>131</v>
      </c>
      <c r="T109" s="97" t="s">
        <v>132</v>
      </c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</row>
    <row r="110" s="2" customFormat="1" ht="22.8" customHeight="1">
      <c r="A110" s="41"/>
      <c r="B110" s="42"/>
      <c r="C110" s="102" t="s">
        <v>133</v>
      </c>
      <c r="D110" s="43"/>
      <c r="E110" s="43"/>
      <c r="F110" s="43"/>
      <c r="G110" s="43"/>
      <c r="H110" s="43"/>
      <c r="I110" s="43"/>
      <c r="J110" s="182">
        <f>BK110</f>
        <v>0</v>
      </c>
      <c r="K110" s="43"/>
      <c r="L110" s="47"/>
      <c r="M110" s="98"/>
      <c r="N110" s="183"/>
      <c r="O110" s="99"/>
      <c r="P110" s="184">
        <f>P111+P773</f>
        <v>0</v>
      </c>
      <c r="Q110" s="99"/>
      <c r="R110" s="184">
        <f>R111+R773</f>
        <v>180.40266635999998</v>
      </c>
      <c r="S110" s="99"/>
      <c r="T110" s="185">
        <f>T111+T773</f>
        <v>46.734415950000006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73</v>
      </c>
      <c r="AU110" s="20" t="s">
        <v>89</v>
      </c>
      <c r="BK110" s="186">
        <f>BK111+BK773</f>
        <v>0</v>
      </c>
    </row>
    <row r="111" s="12" customFormat="1" ht="25.92" customHeight="1">
      <c r="A111" s="12"/>
      <c r="B111" s="187"/>
      <c r="C111" s="188"/>
      <c r="D111" s="189" t="s">
        <v>73</v>
      </c>
      <c r="E111" s="190" t="s">
        <v>134</v>
      </c>
      <c r="F111" s="190" t="s">
        <v>134</v>
      </c>
      <c r="G111" s="188"/>
      <c r="H111" s="188"/>
      <c r="I111" s="191"/>
      <c r="J111" s="192">
        <f>BK111</f>
        <v>0</v>
      </c>
      <c r="K111" s="188"/>
      <c r="L111" s="193"/>
      <c r="M111" s="194"/>
      <c r="N111" s="195"/>
      <c r="O111" s="195"/>
      <c r="P111" s="196">
        <f>P112+P145+P181+P213+P222+P249+P305+P357+P368+P372+P395+P420+P443+P455+P462+P506+P551+P636+P652+P657+P687+P721+P727+P730+P744+P746+P751+P757+P763</f>
        <v>0</v>
      </c>
      <c r="Q111" s="195"/>
      <c r="R111" s="196">
        <f>R112+R145+R181+R213+R222+R249+R305+R357+R368+R372+R395+R420+R443+R455+R462+R506+R551+R636+R652+R657+R687+R721+R727+R730+R744+R746+R751+R757+R763</f>
        <v>180.40266635999998</v>
      </c>
      <c r="S111" s="195"/>
      <c r="T111" s="197">
        <f>T112+T145+T181+T213+T222+T249+T305+T357+T368+T372+T395+T420+T443+T455+T462+T506+T551+T636+T652+T657+T687+T721+T727+T730+T744+T746+T751+T757+T763</f>
        <v>46.734415950000006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8" t="s">
        <v>22</v>
      </c>
      <c r="AT111" s="199" t="s">
        <v>73</v>
      </c>
      <c r="AU111" s="199" t="s">
        <v>74</v>
      </c>
      <c r="AY111" s="198" t="s">
        <v>135</v>
      </c>
      <c r="BK111" s="200">
        <f>BK112+BK145+BK181+BK213+BK222+BK249+BK305+BK357+BK368+BK372+BK395+BK420+BK443+BK455+BK462+BK506+BK551+BK636+BK652+BK657+BK687+BK721+BK727+BK730+BK744+BK746+BK751+BK757+BK763</f>
        <v>0</v>
      </c>
    </row>
    <row r="112" s="12" customFormat="1" ht="22.8" customHeight="1">
      <c r="A112" s="12"/>
      <c r="B112" s="187"/>
      <c r="C112" s="188"/>
      <c r="D112" s="189" t="s">
        <v>73</v>
      </c>
      <c r="E112" s="201" t="s">
        <v>136</v>
      </c>
      <c r="F112" s="201" t="s">
        <v>137</v>
      </c>
      <c r="G112" s="188"/>
      <c r="H112" s="188"/>
      <c r="I112" s="191"/>
      <c r="J112" s="202">
        <f>BK112</f>
        <v>0</v>
      </c>
      <c r="K112" s="188"/>
      <c r="L112" s="193"/>
      <c r="M112" s="194"/>
      <c r="N112" s="195"/>
      <c r="O112" s="195"/>
      <c r="P112" s="196">
        <f>SUM(P113:P144)</f>
        <v>0</v>
      </c>
      <c r="Q112" s="195"/>
      <c r="R112" s="196">
        <f>SUM(R113:R144)</f>
        <v>0.47370015999999998</v>
      </c>
      <c r="S112" s="195"/>
      <c r="T112" s="197">
        <f>SUM(T113:T144)</f>
        <v>0.045447999999999995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8" t="s">
        <v>22</v>
      </c>
      <c r="AT112" s="199" t="s">
        <v>73</v>
      </c>
      <c r="AU112" s="199" t="s">
        <v>22</v>
      </c>
      <c r="AY112" s="198" t="s">
        <v>135</v>
      </c>
      <c r="BK112" s="200">
        <f>SUM(BK113:BK144)</f>
        <v>0</v>
      </c>
    </row>
    <row r="113" s="2" customFormat="1" ht="24.15" customHeight="1">
      <c r="A113" s="41"/>
      <c r="B113" s="42"/>
      <c r="C113" s="203" t="s">
        <v>22</v>
      </c>
      <c r="D113" s="203" t="s">
        <v>138</v>
      </c>
      <c r="E113" s="204" t="s">
        <v>139</v>
      </c>
      <c r="F113" s="205" t="s">
        <v>140</v>
      </c>
      <c r="G113" s="206" t="s">
        <v>141</v>
      </c>
      <c r="H113" s="207">
        <v>1</v>
      </c>
      <c r="I113" s="208"/>
      <c r="J113" s="209">
        <f>ROUND(I113*H113,2)</f>
        <v>0</v>
      </c>
      <c r="K113" s="205" t="s">
        <v>142</v>
      </c>
      <c r="L113" s="47"/>
      <c r="M113" s="210" t="s">
        <v>20</v>
      </c>
      <c r="N113" s="211" t="s">
        <v>46</v>
      </c>
      <c r="O113" s="87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4" t="s">
        <v>143</v>
      </c>
      <c r="AT113" s="214" t="s">
        <v>138</v>
      </c>
      <c r="AU113" s="214" t="s">
        <v>144</v>
      </c>
      <c r="AY113" s="20" t="s">
        <v>135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0" t="s">
        <v>144</v>
      </c>
      <c r="BK113" s="215">
        <f>ROUND(I113*H113,2)</f>
        <v>0</v>
      </c>
      <c r="BL113" s="20" t="s">
        <v>143</v>
      </c>
      <c r="BM113" s="214" t="s">
        <v>145</v>
      </c>
    </row>
    <row r="114" s="2" customFormat="1">
      <c r="A114" s="41"/>
      <c r="B114" s="42"/>
      <c r="C114" s="43"/>
      <c r="D114" s="216" t="s">
        <v>146</v>
      </c>
      <c r="E114" s="43"/>
      <c r="F114" s="217" t="s">
        <v>147</v>
      </c>
      <c r="G114" s="43"/>
      <c r="H114" s="43"/>
      <c r="I114" s="218"/>
      <c r="J114" s="43"/>
      <c r="K114" s="43"/>
      <c r="L114" s="47"/>
      <c r="M114" s="219"/>
      <c r="N114" s="220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146</v>
      </c>
      <c r="AU114" s="20" t="s">
        <v>144</v>
      </c>
    </row>
    <row r="115" s="2" customFormat="1" ht="24.15" customHeight="1">
      <c r="A115" s="41"/>
      <c r="B115" s="42"/>
      <c r="C115" s="203" t="s">
        <v>144</v>
      </c>
      <c r="D115" s="203" t="s">
        <v>138</v>
      </c>
      <c r="E115" s="204" t="s">
        <v>148</v>
      </c>
      <c r="F115" s="205" t="s">
        <v>149</v>
      </c>
      <c r="G115" s="206" t="s">
        <v>150</v>
      </c>
      <c r="H115" s="207">
        <v>1.5760000000000001</v>
      </c>
      <c r="I115" s="208"/>
      <c r="J115" s="209">
        <f>ROUND(I115*H115,2)</f>
        <v>0</v>
      </c>
      <c r="K115" s="205" t="s">
        <v>142</v>
      </c>
      <c r="L115" s="47"/>
      <c r="M115" s="210" t="s">
        <v>20</v>
      </c>
      <c r="N115" s="211" t="s">
        <v>46</v>
      </c>
      <c r="O115" s="87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4" t="s">
        <v>143</v>
      </c>
      <c r="AT115" s="214" t="s">
        <v>138</v>
      </c>
      <c r="AU115" s="214" t="s">
        <v>144</v>
      </c>
      <c r="AY115" s="20" t="s">
        <v>135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0" t="s">
        <v>144</v>
      </c>
      <c r="BK115" s="215">
        <f>ROUND(I115*H115,2)</f>
        <v>0</v>
      </c>
      <c r="BL115" s="20" t="s">
        <v>143</v>
      </c>
      <c r="BM115" s="214" t="s">
        <v>151</v>
      </c>
    </row>
    <row r="116" s="2" customFormat="1">
      <c r="A116" s="41"/>
      <c r="B116" s="42"/>
      <c r="C116" s="43"/>
      <c r="D116" s="216" t="s">
        <v>146</v>
      </c>
      <c r="E116" s="43"/>
      <c r="F116" s="217" t="s">
        <v>152</v>
      </c>
      <c r="G116" s="43"/>
      <c r="H116" s="43"/>
      <c r="I116" s="218"/>
      <c r="J116" s="43"/>
      <c r="K116" s="43"/>
      <c r="L116" s="47"/>
      <c r="M116" s="219"/>
      <c r="N116" s="220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146</v>
      </c>
      <c r="AU116" s="20" t="s">
        <v>144</v>
      </c>
    </row>
    <row r="117" s="13" customFormat="1">
      <c r="A117" s="13"/>
      <c r="B117" s="221"/>
      <c r="C117" s="222"/>
      <c r="D117" s="223" t="s">
        <v>153</v>
      </c>
      <c r="E117" s="224" t="s">
        <v>20</v>
      </c>
      <c r="F117" s="225" t="s">
        <v>154</v>
      </c>
      <c r="G117" s="222"/>
      <c r="H117" s="226">
        <v>1.5760000000000001</v>
      </c>
      <c r="I117" s="227"/>
      <c r="J117" s="222"/>
      <c r="K117" s="222"/>
      <c r="L117" s="228"/>
      <c r="M117" s="229"/>
      <c r="N117" s="230"/>
      <c r="O117" s="230"/>
      <c r="P117" s="230"/>
      <c r="Q117" s="230"/>
      <c r="R117" s="230"/>
      <c r="S117" s="230"/>
      <c r="T117" s="23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2" t="s">
        <v>153</v>
      </c>
      <c r="AU117" s="232" t="s">
        <v>144</v>
      </c>
      <c r="AV117" s="13" t="s">
        <v>144</v>
      </c>
      <c r="AW117" s="13" t="s">
        <v>36</v>
      </c>
      <c r="AX117" s="13" t="s">
        <v>22</v>
      </c>
      <c r="AY117" s="232" t="s">
        <v>135</v>
      </c>
    </row>
    <row r="118" s="2" customFormat="1" ht="44.25" customHeight="1">
      <c r="A118" s="41"/>
      <c r="B118" s="42"/>
      <c r="C118" s="203" t="s">
        <v>155</v>
      </c>
      <c r="D118" s="203" t="s">
        <v>138</v>
      </c>
      <c r="E118" s="204" t="s">
        <v>156</v>
      </c>
      <c r="F118" s="205" t="s">
        <v>157</v>
      </c>
      <c r="G118" s="206" t="s">
        <v>150</v>
      </c>
      <c r="H118" s="207">
        <v>0.98799999999999999</v>
      </c>
      <c r="I118" s="208"/>
      <c r="J118" s="209">
        <f>ROUND(I118*H118,2)</f>
        <v>0</v>
      </c>
      <c r="K118" s="205" t="s">
        <v>142</v>
      </c>
      <c r="L118" s="47"/>
      <c r="M118" s="210" t="s">
        <v>20</v>
      </c>
      <c r="N118" s="211" t="s">
        <v>46</v>
      </c>
      <c r="O118" s="87"/>
      <c r="P118" s="212">
        <f>O118*H118</f>
        <v>0</v>
      </c>
      <c r="Q118" s="212">
        <v>0</v>
      </c>
      <c r="R118" s="212">
        <f>Q118*H118</f>
        <v>0</v>
      </c>
      <c r="S118" s="212">
        <v>0.045999999999999999</v>
      </c>
      <c r="T118" s="213">
        <f>S118*H118</f>
        <v>0.045447999999999995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4" t="s">
        <v>143</v>
      </c>
      <c r="AT118" s="214" t="s">
        <v>138</v>
      </c>
      <c r="AU118" s="214" t="s">
        <v>144</v>
      </c>
      <c r="AY118" s="20" t="s">
        <v>135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0" t="s">
        <v>144</v>
      </c>
      <c r="BK118" s="215">
        <f>ROUND(I118*H118,2)</f>
        <v>0</v>
      </c>
      <c r="BL118" s="20" t="s">
        <v>143</v>
      </c>
      <c r="BM118" s="214" t="s">
        <v>158</v>
      </c>
    </row>
    <row r="119" s="2" customFormat="1">
      <c r="A119" s="41"/>
      <c r="B119" s="42"/>
      <c r="C119" s="43"/>
      <c r="D119" s="216" t="s">
        <v>146</v>
      </c>
      <c r="E119" s="43"/>
      <c r="F119" s="217" t="s">
        <v>159</v>
      </c>
      <c r="G119" s="43"/>
      <c r="H119" s="43"/>
      <c r="I119" s="218"/>
      <c r="J119" s="43"/>
      <c r="K119" s="43"/>
      <c r="L119" s="47"/>
      <c r="M119" s="219"/>
      <c r="N119" s="220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146</v>
      </c>
      <c r="AU119" s="20" t="s">
        <v>144</v>
      </c>
    </row>
    <row r="120" s="13" customFormat="1">
      <c r="A120" s="13"/>
      <c r="B120" s="221"/>
      <c r="C120" s="222"/>
      <c r="D120" s="223" t="s">
        <v>153</v>
      </c>
      <c r="E120" s="224" t="s">
        <v>20</v>
      </c>
      <c r="F120" s="225" t="s">
        <v>160</v>
      </c>
      <c r="G120" s="222"/>
      <c r="H120" s="226">
        <v>0.98799999999999999</v>
      </c>
      <c r="I120" s="227"/>
      <c r="J120" s="222"/>
      <c r="K120" s="222"/>
      <c r="L120" s="228"/>
      <c r="M120" s="229"/>
      <c r="N120" s="230"/>
      <c r="O120" s="230"/>
      <c r="P120" s="230"/>
      <c r="Q120" s="230"/>
      <c r="R120" s="230"/>
      <c r="S120" s="230"/>
      <c r="T120" s="23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2" t="s">
        <v>153</v>
      </c>
      <c r="AU120" s="232" t="s">
        <v>144</v>
      </c>
      <c r="AV120" s="13" t="s">
        <v>144</v>
      </c>
      <c r="AW120" s="13" t="s">
        <v>36</v>
      </c>
      <c r="AX120" s="13" t="s">
        <v>22</v>
      </c>
      <c r="AY120" s="232" t="s">
        <v>135</v>
      </c>
    </row>
    <row r="121" s="2" customFormat="1" ht="44.25" customHeight="1">
      <c r="A121" s="41"/>
      <c r="B121" s="42"/>
      <c r="C121" s="203" t="s">
        <v>143</v>
      </c>
      <c r="D121" s="203" t="s">
        <v>138</v>
      </c>
      <c r="E121" s="204" t="s">
        <v>161</v>
      </c>
      <c r="F121" s="205" t="s">
        <v>162</v>
      </c>
      <c r="G121" s="206" t="s">
        <v>163</v>
      </c>
      <c r="H121" s="207">
        <v>0.044999999999999998</v>
      </c>
      <c r="I121" s="208"/>
      <c r="J121" s="209">
        <f>ROUND(I121*H121,2)</f>
        <v>0</v>
      </c>
      <c r="K121" s="205" t="s">
        <v>142</v>
      </c>
      <c r="L121" s="47"/>
      <c r="M121" s="210" t="s">
        <v>20</v>
      </c>
      <c r="N121" s="211" t="s">
        <v>46</v>
      </c>
      <c r="O121" s="87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4" t="s">
        <v>143</v>
      </c>
      <c r="AT121" s="214" t="s">
        <v>138</v>
      </c>
      <c r="AU121" s="214" t="s">
        <v>144</v>
      </c>
      <c r="AY121" s="20" t="s">
        <v>135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0" t="s">
        <v>144</v>
      </c>
      <c r="BK121" s="215">
        <f>ROUND(I121*H121,2)</f>
        <v>0</v>
      </c>
      <c r="BL121" s="20" t="s">
        <v>143</v>
      </c>
      <c r="BM121" s="214" t="s">
        <v>164</v>
      </c>
    </row>
    <row r="122" s="2" customFormat="1">
      <c r="A122" s="41"/>
      <c r="B122" s="42"/>
      <c r="C122" s="43"/>
      <c r="D122" s="216" t="s">
        <v>146</v>
      </c>
      <c r="E122" s="43"/>
      <c r="F122" s="217" t="s">
        <v>165</v>
      </c>
      <c r="G122" s="43"/>
      <c r="H122" s="43"/>
      <c r="I122" s="218"/>
      <c r="J122" s="43"/>
      <c r="K122" s="43"/>
      <c r="L122" s="47"/>
      <c r="M122" s="219"/>
      <c r="N122" s="220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146</v>
      </c>
      <c r="AU122" s="20" t="s">
        <v>144</v>
      </c>
    </row>
    <row r="123" s="2" customFormat="1" ht="24.15" customHeight="1">
      <c r="A123" s="41"/>
      <c r="B123" s="42"/>
      <c r="C123" s="203" t="s">
        <v>166</v>
      </c>
      <c r="D123" s="203" t="s">
        <v>138</v>
      </c>
      <c r="E123" s="204" t="s">
        <v>167</v>
      </c>
      <c r="F123" s="205" t="s">
        <v>168</v>
      </c>
      <c r="G123" s="206" t="s">
        <v>163</v>
      </c>
      <c r="H123" s="207">
        <v>0.044999999999999998</v>
      </c>
      <c r="I123" s="208"/>
      <c r="J123" s="209">
        <f>ROUND(I123*H123,2)</f>
        <v>0</v>
      </c>
      <c r="K123" s="205" t="s">
        <v>20</v>
      </c>
      <c r="L123" s="47"/>
      <c r="M123" s="210" t="s">
        <v>20</v>
      </c>
      <c r="N123" s="211" t="s">
        <v>46</v>
      </c>
      <c r="O123" s="87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4" t="s">
        <v>143</v>
      </c>
      <c r="AT123" s="214" t="s">
        <v>138</v>
      </c>
      <c r="AU123" s="214" t="s">
        <v>144</v>
      </c>
      <c r="AY123" s="20" t="s">
        <v>135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0" t="s">
        <v>144</v>
      </c>
      <c r="BK123" s="215">
        <f>ROUND(I123*H123,2)</f>
        <v>0</v>
      </c>
      <c r="BL123" s="20" t="s">
        <v>143</v>
      </c>
      <c r="BM123" s="214" t="s">
        <v>169</v>
      </c>
    </row>
    <row r="124" s="2" customFormat="1" ht="49.05" customHeight="1">
      <c r="A124" s="41"/>
      <c r="B124" s="42"/>
      <c r="C124" s="203" t="s">
        <v>170</v>
      </c>
      <c r="D124" s="203" t="s">
        <v>138</v>
      </c>
      <c r="E124" s="204" t="s">
        <v>171</v>
      </c>
      <c r="F124" s="205" t="s">
        <v>172</v>
      </c>
      <c r="G124" s="206" t="s">
        <v>163</v>
      </c>
      <c r="H124" s="207">
        <v>0.044999999999999998</v>
      </c>
      <c r="I124" s="208"/>
      <c r="J124" s="209">
        <f>ROUND(I124*H124,2)</f>
        <v>0</v>
      </c>
      <c r="K124" s="205" t="s">
        <v>142</v>
      </c>
      <c r="L124" s="47"/>
      <c r="M124" s="210" t="s">
        <v>20</v>
      </c>
      <c r="N124" s="211" t="s">
        <v>46</v>
      </c>
      <c r="O124" s="87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4" t="s">
        <v>143</v>
      </c>
      <c r="AT124" s="214" t="s">
        <v>138</v>
      </c>
      <c r="AU124" s="214" t="s">
        <v>144</v>
      </c>
      <c r="AY124" s="20" t="s">
        <v>135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0" t="s">
        <v>144</v>
      </c>
      <c r="BK124" s="215">
        <f>ROUND(I124*H124,2)</f>
        <v>0</v>
      </c>
      <c r="BL124" s="20" t="s">
        <v>143</v>
      </c>
      <c r="BM124" s="214" t="s">
        <v>173</v>
      </c>
    </row>
    <row r="125" s="2" customFormat="1">
      <c r="A125" s="41"/>
      <c r="B125" s="42"/>
      <c r="C125" s="43"/>
      <c r="D125" s="216" t="s">
        <v>146</v>
      </c>
      <c r="E125" s="43"/>
      <c r="F125" s="217" t="s">
        <v>174</v>
      </c>
      <c r="G125" s="43"/>
      <c r="H125" s="43"/>
      <c r="I125" s="218"/>
      <c r="J125" s="43"/>
      <c r="K125" s="43"/>
      <c r="L125" s="47"/>
      <c r="M125" s="219"/>
      <c r="N125" s="220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146</v>
      </c>
      <c r="AU125" s="20" t="s">
        <v>144</v>
      </c>
    </row>
    <row r="126" s="2" customFormat="1" ht="49.05" customHeight="1">
      <c r="A126" s="41"/>
      <c r="B126" s="42"/>
      <c r="C126" s="203" t="s">
        <v>175</v>
      </c>
      <c r="D126" s="203" t="s">
        <v>138</v>
      </c>
      <c r="E126" s="204" t="s">
        <v>176</v>
      </c>
      <c r="F126" s="205" t="s">
        <v>177</v>
      </c>
      <c r="G126" s="206" t="s">
        <v>150</v>
      </c>
      <c r="H126" s="207">
        <v>1.5760000000000001</v>
      </c>
      <c r="I126" s="208"/>
      <c r="J126" s="209">
        <f>ROUND(I126*H126,2)</f>
        <v>0</v>
      </c>
      <c r="K126" s="205" t="s">
        <v>142</v>
      </c>
      <c r="L126" s="47"/>
      <c r="M126" s="210" t="s">
        <v>20</v>
      </c>
      <c r="N126" s="211" t="s">
        <v>46</v>
      </c>
      <c r="O126" s="87"/>
      <c r="P126" s="212">
        <f>O126*H126</f>
        <v>0</v>
      </c>
      <c r="Q126" s="212">
        <v>0.079210000000000003</v>
      </c>
      <c r="R126" s="212">
        <f>Q126*H126</f>
        <v>0.12483496000000001</v>
      </c>
      <c r="S126" s="212">
        <v>0</v>
      </c>
      <c r="T126" s="213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4" t="s">
        <v>143</v>
      </c>
      <c r="AT126" s="214" t="s">
        <v>138</v>
      </c>
      <c r="AU126" s="214" t="s">
        <v>144</v>
      </c>
      <c r="AY126" s="20" t="s">
        <v>135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0" t="s">
        <v>144</v>
      </c>
      <c r="BK126" s="215">
        <f>ROUND(I126*H126,2)</f>
        <v>0</v>
      </c>
      <c r="BL126" s="20" t="s">
        <v>143</v>
      </c>
      <c r="BM126" s="214" t="s">
        <v>178</v>
      </c>
    </row>
    <row r="127" s="2" customFormat="1">
      <c r="A127" s="41"/>
      <c r="B127" s="42"/>
      <c r="C127" s="43"/>
      <c r="D127" s="216" t="s">
        <v>146</v>
      </c>
      <c r="E127" s="43"/>
      <c r="F127" s="217" t="s">
        <v>179</v>
      </c>
      <c r="G127" s="43"/>
      <c r="H127" s="43"/>
      <c r="I127" s="218"/>
      <c r="J127" s="43"/>
      <c r="K127" s="43"/>
      <c r="L127" s="47"/>
      <c r="M127" s="219"/>
      <c r="N127" s="220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146</v>
      </c>
      <c r="AU127" s="20" t="s">
        <v>144</v>
      </c>
    </row>
    <row r="128" s="13" customFormat="1">
      <c r="A128" s="13"/>
      <c r="B128" s="221"/>
      <c r="C128" s="222"/>
      <c r="D128" s="223" t="s">
        <v>153</v>
      </c>
      <c r="E128" s="224" t="s">
        <v>20</v>
      </c>
      <c r="F128" s="225" t="s">
        <v>154</v>
      </c>
      <c r="G128" s="222"/>
      <c r="H128" s="226">
        <v>1.5760000000000001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2" t="s">
        <v>153</v>
      </c>
      <c r="AU128" s="232" t="s">
        <v>144</v>
      </c>
      <c r="AV128" s="13" t="s">
        <v>144</v>
      </c>
      <c r="AW128" s="13" t="s">
        <v>36</v>
      </c>
      <c r="AX128" s="13" t="s">
        <v>22</v>
      </c>
      <c r="AY128" s="232" t="s">
        <v>135</v>
      </c>
    </row>
    <row r="129" s="2" customFormat="1" ht="33" customHeight="1">
      <c r="A129" s="41"/>
      <c r="B129" s="42"/>
      <c r="C129" s="203" t="s">
        <v>180</v>
      </c>
      <c r="D129" s="203" t="s">
        <v>138</v>
      </c>
      <c r="E129" s="204" t="s">
        <v>181</v>
      </c>
      <c r="F129" s="205" t="s">
        <v>182</v>
      </c>
      <c r="G129" s="206" t="s">
        <v>141</v>
      </c>
      <c r="H129" s="207">
        <v>2</v>
      </c>
      <c r="I129" s="208"/>
      <c r="J129" s="209">
        <f>ROUND(I129*H129,2)</f>
        <v>0</v>
      </c>
      <c r="K129" s="205" t="s">
        <v>142</v>
      </c>
      <c r="L129" s="47"/>
      <c r="M129" s="210" t="s">
        <v>20</v>
      </c>
      <c r="N129" s="211" t="s">
        <v>46</v>
      </c>
      <c r="O129" s="87"/>
      <c r="P129" s="212">
        <f>O129*H129</f>
        <v>0</v>
      </c>
      <c r="Q129" s="212">
        <v>0.1575</v>
      </c>
      <c r="R129" s="212">
        <f>Q129*H129</f>
        <v>0.315</v>
      </c>
      <c r="S129" s="212">
        <v>0</v>
      </c>
      <c r="T129" s="213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4" t="s">
        <v>143</v>
      </c>
      <c r="AT129" s="214" t="s">
        <v>138</v>
      </c>
      <c r="AU129" s="214" t="s">
        <v>144</v>
      </c>
      <c r="AY129" s="20" t="s">
        <v>135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0" t="s">
        <v>144</v>
      </c>
      <c r="BK129" s="215">
        <f>ROUND(I129*H129,2)</f>
        <v>0</v>
      </c>
      <c r="BL129" s="20" t="s">
        <v>143</v>
      </c>
      <c r="BM129" s="214" t="s">
        <v>183</v>
      </c>
    </row>
    <row r="130" s="2" customFormat="1">
      <c r="A130" s="41"/>
      <c r="B130" s="42"/>
      <c r="C130" s="43"/>
      <c r="D130" s="216" t="s">
        <v>146</v>
      </c>
      <c r="E130" s="43"/>
      <c r="F130" s="217" t="s">
        <v>184</v>
      </c>
      <c r="G130" s="43"/>
      <c r="H130" s="43"/>
      <c r="I130" s="218"/>
      <c r="J130" s="43"/>
      <c r="K130" s="43"/>
      <c r="L130" s="47"/>
      <c r="M130" s="219"/>
      <c r="N130" s="220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146</v>
      </c>
      <c r="AU130" s="20" t="s">
        <v>144</v>
      </c>
    </row>
    <row r="131" s="13" customFormat="1">
      <c r="A131" s="13"/>
      <c r="B131" s="221"/>
      <c r="C131" s="222"/>
      <c r="D131" s="223" t="s">
        <v>153</v>
      </c>
      <c r="E131" s="224" t="s">
        <v>20</v>
      </c>
      <c r="F131" s="225" t="s">
        <v>185</v>
      </c>
      <c r="G131" s="222"/>
      <c r="H131" s="226">
        <v>2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2" t="s">
        <v>153</v>
      </c>
      <c r="AU131" s="232" t="s">
        <v>144</v>
      </c>
      <c r="AV131" s="13" t="s">
        <v>144</v>
      </c>
      <c r="AW131" s="13" t="s">
        <v>36</v>
      </c>
      <c r="AX131" s="13" t="s">
        <v>22</v>
      </c>
      <c r="AY131" s="232" t="s">
        <v>135</v>
      </c>
    </row>
    <row r="132" s="2" customFormat="1" ht="37.8" customHeight="1">
      <c r="A132" s="41"/>
      <c r="B132" s="42"/>
      <c r="C132" s="203" t="s">
        <v>186</v>
      </c>
      <c r="D132" s="203" t="s">
        <v>138</v>
      </c>
      <c r="E132" s="204" t="s">
        <v>187</v>
      </c>
      <c r="F132" s="205" t="s">
        <v>188</v>
      </c>
      <c r="G132" s="206" t="s">
        <v>150</v>
      </c>
      <c r="H132" s="207">
        <v>4.1399999999999997</v>
      </c>
      <c r="I132" s="208"/>
      <c r="J132" s="209">
        <f>ROUND(I132*H132,2)</f>
        <v>0</v>
      </c>
      <c r="K132" s="205" t="s">
        <v>142</v>
      </c>
      <c r="L132" s="47"/>
      <c r="M132" s="210" t="s">
        <v>20</v>
      </c>
      <c r="N132" s="211" t="s">
        <v>46</v>
      </c>
      <c r="O132" s="87"/>
      <c r="P132" s="212">
        <f>O132*H132</f>
        <v>0</v>
      </c>
      <c r="Q132" s="212">
        <v>0.0043800000000000002</v>
      </c>
      <c r="R132" s="212">
        <f>Q132*H132</f>
        <v>0.018133199999999999</v>
      </c>
      <c r="S132" s="212">
        <v>0</v>
      </c>
      <c r="T132" s="213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4" t="s">
        <v>143</v>
      </c>
      <c r="AT132" s="214" t="s">
        <v>138</v>
      </c>
      <c r="AU132" s="214" t="s">
        <v>144</v>
      </c>
      <c r="AY132" s="20" t="s">
        <v>135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0" t="s">
        <v>144</v>
      </c>
      <c r="BK132" s="215">
        <f>ROUND(I132*H132,2)</f>
        <v>0</v>
      </c>
      <c r="BL132" s="20" t="s">
        <v>143</v>
      </c>
      <c r="BM132" s="214" t="s">
        <v>189</v>
      </c>
    </row>
    <row r="133" s="2" customFormat="1">
      <c r="A133" s="41"/>
      <c r="B133" s="42"/>
      <c r="C133" s="43"/>
      <c r="D133" s="216" t="s">
        <v>146</v>
      </c>
      <c r="E133" s="43"/>
      <c r="F133" s="217" t="s">
        <v>190</v>
      </c>
      <c r="G133" s="43"/>
      <c r="H133" s="43"/>
      <c r="I133" s="218"/>
      <c r="J133" s="43"/>
      <c r="K133" s="43"/>
      <c r="L133" s="47"/>
      <c r="M133" s="219"/>
      <c r="N133" s="220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146</v>
      </c>
      <c r="AU133" s="20" t="s">
        <v>144</v>
      </c>
    </row>
    <row r="134" s="13" customFormat="1">
      <c r="A134" s="13"/>
      <c r="B134" s="221"/>
      <c r="C134" s="222"/>
      <c r="D134" s="223" t="s">
        <v>153</v>
      </c>
      <c r="E134" s="224" t="s">
        <v>20</v>
      </c>
      <c r="F134" s="225" t="s">
        <v>191</v>
      </c>
      <c r="G134" s="222"/>
      <c r="H134" s="226">
        <v>4.1399999999999997</v>
      </c>
      <c r="I134" s="227"/>
      <c r="J134" s="222"/>
      <c r="K134" s="222"/>
      <c r="L134" s="228"/>
      <c r="M134" s="229"/>
      <c r="N134" s="230"/>
      <c r="O134" s="230"/>
      <c r="P134" s="230"/>
      <c r="Q134" s="230"/>
      <c r="R134" s="230"/>
      <c r="S134" s="230"/>
      <c r="T134" s="23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2" t="s">
        <v>153</v>
      </c>
      <c r="AU134" s="232" t="s">
        <v>144</v>
      </c>
      <c r="AV134" s="13" t="s">
        <v>144</v>
      </c>
      <c r="AW134" s="13" t="s">
        <v>36</v>
      </c>
      <c r="AX134" s="13" t="s">
        <v>22</v>
      </c>
      <c r="AY134" s="232" t="s">
        <v>135</v>
      </c>
    </row>
    <row r="135" s="2" customFormat="1" ht="24.15" customHeight="1">
      <c r="A135" s="41"/>
      <c r="B135" s="42"/>
      <c r="C135" s="203" t="s">
        <v>27</v>
      </c>
      <c r="D135" s="203" t="s">
        <v>138</v>
      </c>
      <c r="E135" s="204" t="s">
        <v>192</v>
      </c>
      <c r="F135" s="205" t="s">
        <v>193</v>
      </c>
      <c r="G135" s="206" t="s">
        <v>194</v>
      </c>
      <c r="H135" s="207">
        <v>10.279999999999999</v>
      </c>
      <c r="I135" s="208"/>
      <c r="J135" s="209">
        <f>ROUND(I135*H135,2)</f>
        <v>0</v>
      </c>
      <c r="K135" s="205" t="s">
        <v>142</v>
      </c>
      <c r="L135" s="47"/>
      <c r="M135" s="210" t="s">
        <v>20</v>
      </c>
      <c r="N135" s="211" t="s">
        <v>46</v>
      </c>
      <c r="O135" s="87"/>
      <c r="P135" s="212">
        <f>O135*H135</f>
        <v>0</v>
      </c>
      <c r="Q135" s="212">
        <v>0.0015</v>
      </c>
      <c r="R135" s="212">
        <f>Q135*H135</f>
        <v>0.01542</v>
      </c>
      <c r="S135" s="212">
        <v>0</v>
      </c>
      <c r="T135" s="213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4" t="s">
        <v>143</v>
      </c>
      <c r="AT135" s="214" t="s">
        <v>138</v>
      </c>
      <c r="AU135" s="214" t="s">
        <v>144</v>
      </c>
      <c r="AY135" s="20" t="s">
        <v>135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0" t="s">
        <v>144</v>
      </c>
      <c r="BK135" s="215">
        <f>ROUND(I135*H135,2)</f>
        <v>0</v>
      </c>
      <c r="BL135" s="20" t="s">
        <v>143</v>
      </c>
      <c r="BM135" s="214" t="s">
        <v>195</v>
      </c>
    </row>
    <row r="136" s="2" customFormat="1">
      <c r="A136" s="41"/>
      <c r="B136" s="42"/>
      <c r="C136" s="43"/>
      <c r="D136" s="216" t="s">
        <v>146</v>
      </c>
      <c r="E136" s="43"/>
      <c r="F136" s="217" t="s">
        <v>196</v>
      </c>
      <c r="G136" s="43"/>
      <c r="H136" s="43"/>
      <c r="I136" s="218"/>
      <c r="J136" s="43"/>
      <c r="K136" s="43"/>
      <c r="L136" s="47"/>
      <c r="M136" s="219"/>
      <c r="N136" s="220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146</v>
      </c>
      <c r="AU136" s="20" t="s">
        <v>144</v>
      </c>
    </row>
    <row r="137" s="13" customFormat="1">
      <c r="A137" s="13"/>
      <c r="B137" s="221"/>
      <c r="C137" s="222"/>
      <c r="D137" s="223" t="s">
        <v>153</v>
      </c>
      <c r="E137" s="224" t="s">
        <v>20</v>
      </c>
      <c r="F137" s="225" t="s">
        <v>197</v>
      </c>
      <c r="G137" s="222"/>
      <c r="H137" s="226">
        <v>10.279999999999999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2" t="s">
        <v>153</v>
      </c>
      <c r="AU137" s="232" t="s">
        <v>144</v>
      </c>
      <c r="AV137" s="13" t="s">
        <v>144</v>
      </c>
      <c r="AW137" s="13" t="s">
        <v>36</v>
      </c>
      <c r="AX137" s="13" t="s">
        <v>22</v>
      </c>
      <c r="AY137" s="232" t="s">
        <v>135</v>
      </c>
    </row>
    <row r="138" s="2" customFormat="1" ht="37.8" customHeight="1">
      <c r="A138" s="41"/>
      <c r="B138" s="42"/>
      <c r="C138" s="203" t="s">
        <v>198</v>
      </c>
      <c r="D138" s="203" t="s">
        <v>138</v>
      </c>
      <c r="E138" s="204" t="s">
        <v>199</v>
      </c>
      <c r="F138" s="205" t="s">
        <v>200</v>
      </c>
      <c r="G138" s="206" t="s">
        <v>150</v>
      </c>
      <c r="H138" s="207">
        <v>2.3999999999999999</v>
      </c>
      <c r="I138" s="208"/>
      <c r="J138" s="209">
        <f>ROUND(I138*H138,2)</f>
        <v>0</v>
      </c>
      <c r="K138" s="205" t="s">
        <v>142</v>
      </c>
      <c r="L138" s="47"/>
      <c r="M138" s="210" t="s">
        <v>20</v>
      </c>
      <c r="N138" s="211" t="s">
        <v>46</v>
      </c>
      <c r="O138" s="87"/>
      <c r="P138" s="212">
        <f>O138*H138</f>
        <v>0</v>
      </c>
      <c r="Q138" s="212">
        <v>0.00012999999999999999</v>
      </c>
      <c r="R138" s="212">
        <f>Q138*H138</f>
        <v>0.00031199999999999994</v>
      </c>
      <c r="S138" s="212">
        <v>0</v>
      </c>
      <c r="T138" s="213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4" t="s">
        <v>143</v>
      </c>
      <c r="AT138" s="214" t="s">
        <v>138</v>
      </c>
      <c r="AU138" s="214" t="s">
        <v>144</v>
      </c>
      <c r="AY138" s="20" t="s">
        <v>135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0" t="s">
        <v>144</v>
      </c>
      <c r="BK138" s="215">
        <f>ROUND(I138*H138,2)</f>
        <v>0</v>
      </c>
      <c r="BL138" s="20" t="s">
        <v>143</v>
      </c>
      <c r="BM138" s="214" t="s">
        <v>201</v>
      </c>
    </row>
    <row r="139" s="2" customFormat="1">
      <c r="A139" s="41"/>
      <c r="B139" s="42"/>
      <c r="C139" s="43"/>
      <c r="D139" s="216" t="s">
        <v>146</v>
      </c>
      <c r="E139" s="43"/>
      <c r="F139" s="217" t="s">
        <v>202</v>
      </c>
      <c r="G139" s="43"/>
      <c r="H139" s="43"/>
      <c r="I139" s="218"/>
      <c r="J139" s="43"/>
      <c r="K139" s="43"/>
      <c r="L139" s="47"/>
      <c r="M139" s="219"/>
      <c r="N139" s="220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146</v>
      </c>
      <c r="AU139" s="20" t="s">
        <v>144</v>
      </c>
    </row>
    <row r="140" s="13" customFormat="1">
      <c r="A140" s="13"/>
      <c r="B140" s="221"/>
      <c r="C140" s="222"/>
      <c r="D140" s="223" t="s">
        <v>153</v>
      </c>
      <c r="E140" s="224" t="s">
        <v>20</v>
      </c>
      <c r="F140" s="225" t="s">
        <v>203</v>
      </c>
      <c r="G140" s="222"/>
      <c r="H140" s="226">
        <v>2.3999999999999999</v>
      </c>
      <c r="I140" s="227"/>
      <c r="J140" s="222"/>
      <c r="K140" s="222"/>
      <c r="L140" s="228"/>
      <c r="M140" s="229"/>
      <c r="N140" s="230"/>
      <c r="O140" s="230"/>
      <c r="P140" s="230"/>
      <c r="Q140" s="230"/>
      <c r="R140" s="230"/>
      <c r="S140" s="230"/>
      <c r="T140" s="23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2" t="s">
        <v>153</v>
      </c>
      <c r="AU140" s="232" t="s">
        <v>144</v>
      </c>
      <c r="AV140" s="13" t="s">
        <v>144</v>
      </c>
      <c r="AW140" s="13" t="s">
        <v>36</v>
      </c>
      <c r="AX140" s="13" t="s">
        <v>22</v>
      </c>
      <c r="AY140" s="232" t="s">
        <v>135</v>
      </c>
    </row>
    <row r="141" s="2" customFormat="1" ht="24.15" customHeight="1">
      <c r="A141" s="41"/>
      <c r="B141" s="42"/>
      <c r="C141" s="203" t="s">
        <v>8</v>
      </c>
      <c r="D141" s="203" t="s">
        <v>138</v>
      </c>
      <c r="E141" s="204" t="s">
        <v>204</v>
      </c>
      <c r="F141" s="205" t="s">
        <v>205</v>
      </c>
      <c r="G141" s="206" t="s">
        <v>206</v>
      </c>
      <c r="H141" s="207">
        <v>4.5599999999999996</v>
      </c>
      <c r="I141" s="208"/>
      <c r="J141" s="209">
        <f>ROUND(I141*H141,2)</f>
        <v>0</v>
      </c>
      <c r="K141" s="205" t="s">
        <v>20</v>
      </c>
      <c r="L141" s="47"/>
      <c r="M141" s="210" t="s">
        <v>20</v>
      </c>
      <c r="N141" s="211" t="s">
        <v>46</v>
      </c>
      <c r="O141" s="87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4" t="s">
        <v>143</v>
      </c>
      <c r="AT141" s="214" t="s">
        <v>138</v>
      </c>
      <c r="AU141" s="214" t="s">
        <v>144</v>
      </c>
      <c r="AY141" s="20" t="s">
        <v>135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0" t="s">
        <v>144</v>
      </c>
      <c r="BK141" s="215">
        <f>ROUND(I141*H141,2)</f>
        <v>0</v>
      </c>
      <c r="BL141" s="20" t="s">
        <v>143</v>
      </c>
      <c r="BM141" s="214" t="s">
        <v>207</v>
      </c>
    </row>
    <row r="142" s="13" customFormat="1">
      <c r="A142" s="13"/>
      <c r="B142" s="221"/>
      <c r="C142" s="222"/>
      <c r="D142" s="223" t="s">
        <v>153</v>
      </c>
      <c r="E142" s="224" t="s">
        <v>20</v>
      </c>
      <c r="F142" s="225" t="s">
        <v>208</v>
      </c>
      <c r="G142" s="222"/>
      <c r="H142" s="226">
        <v>4.5599999999999996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2" t="s">
        <v>153</v>
      </c>
      <c r="AU142" s="232" t="s">
        <v>144</v>
      </c>
      <c r="AV142" s="13" t="s">
        <v>144</v>
      </c>
      <c r="AW142" s="13" t="s">
        <v>36</v>
      </c>
      <c r="AX142" s="13" t="s">
        <v>22</v>
      </c>
      <c r="AY142" s="232" t="s">
        <v>135</v>
      </c>
    </row>
    <row r="143" s="2" customFormat="1" ht="66.75" customHeight="1">
      <c r="A143" s="41"/>
      <c r="B143" s="42"/>
      <c r="C143" s="203" t="s">
        <v>209</v>
      </c>
      <c r="D143" s="203" t="s">
        <v>138</v>
      </c>
      <c r="E143" s="204" t="s">
        <v>210</v>
      </c>
      <c r="F143" s="205" t="s">
        <v>211</v>
      </c>
      <c r="G143" s="206" t="s">
        <v>163</v>
      </c>
      <c r="H143" s="207">
        <v>0.47399999999999998</v>
      </c>
      <c r="I143" s="208"/>
      <c r="J143" s="209">
        <f>ROUND(I143*H143,2)</f>
        <v>0</v>
      </c>
      <c r="K143" s="205" t="s">
        <v>142</v>
      </c>
      <c r="L143" s="47"/>
      <c r="M143" s="210" t="s">
        <v>20</v>
      </c>
      <c r="N143" s="211" t="s">
        <v>46</v>
      </c>
      <c r="O143" s="87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4" t="s">
        <v>143</v>
      </c>
      <c r="AT143" s="214" t="s">
        <v>138</v>
      </c>
      <c r="AU143" s="214" t="s">
        <v>144</v>
      </c>
      <c r="AY143" s="20" t="s">
        <v>135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0" t="s">
        <v>144</v>
      </c>
      <c r="BK143" s="215">
        <f>ROUND(I143*H143,2)</f>
        <v>0</v>
      </c>
      <c r="BL143" s="20" t="s">
        <v>143</v>
      </c>
      <c r="BM143" s="214" t="s">
        <v>212</v>
      </c>
    </row>
    <row r="144" s="2" customFormat="1">
      <c r="A144" s="41"/>
      <c r="B144" s="42"/>
      <c r="C144" s="43"/>
      <c r="D144" s="216" t="s">
        <v>146</v>
      </c>
      <c r="E144" s="43"/>
      <c r="F144" s="217" t="s">
        <v>213</v>
      </c>
      <c r="G144" s="43"/>
      <c r="H144" s="43"/>
      <c r="I144" s="218"/>
      <c r="J144" s="43"/>
      <c r="K144" s="43"/>
      <c r="L144" s="47"/>
      <c r="M144" s="219"/>
      <c r="N144" s="220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146</v>
      </c>
      <c r="AU144" s="20" t="s">
        <v>144</v>
      </c>
    </row>
    <row r="145" s="12" customFormat="1" ht="22.8" customHeight="1">
      <c r="A145" s="12"/>
      <c r="B145" s="187"/>
      <c r="C145" s="188"/>
      <c r="D145" s="189" t="s">
        <v>73</v>
      </c>
      <c r="E145" s="201" t="s">
        <v>214</v>
      </c>
      <c r="F145" s="201" t="s">
        <v>215</v>
      </c>
      <c r="G145" s="188"/>
      <c r="H145" s="188"/>
      <c r="I145" s="191"/>
      <c r="J145" s="202">
        <f>BK145</f>
        <v>0</v>
      </c>
      <c r="K145" s="188"/>
      <c r="L145" s="193"/>
      <c r="M145" s="194"/>
      <c r="N145" s="195"/>
      <c r="O145" s="195"/>
      <c r="P145" s="196">
        <f>SUM(P146:P180)</f>
        <v>0</v>
      </c>
      <c r="Q145" s="195"/>
      <c r="R145" s="196">
        <f>SUM(R146:R180)</f>
        <v>1.6802000000000001</v>
      </c>
      <c r="S145" s="195"/>
      <c r="T145" s="197">
        <f>SUM(T146:T180)</f>
        <v>1.3919999999999999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8" t="s">
        <v>22</v>
      </c>
      <c r="AT145" s="199" t="s">
        <v>73</v>
      </c>
      <c r="AU145" s="199" t="s">
        <v>22</v>
      </c>
      <c r="AY145" s="198" t="s">
        <v>135</v>
      </c>
      <c r="BK145" s="200">
        <f>SUM(BK146:BK180)</f>
        <v>0</v>
      </c>
    </row>
    <row r="146" s="2" customFormat="1" ht="33" customHeight="1">
      <c r="A146" s="41"/>
      <c r="B146" s="42"/>
      <c r="C146" s="203" t="s">
        <v>216</v>
      </c>
      <c r="D146" s="203" t="s">
        <v>138</v>
      </c>
      <c r="E146" s="204" t="s">
        <v>217</v>
      </c>
      <c r="F146" s="205" t="s">
        <v>218</v>
      </c>
      <c r="G146" s="206" t="s">
        <v>150</v>
      </c>
      <c r="H146" s="207">
        <v>3</v>
      </c>
      <c r="I146" s="208"/>
      <c r="J146" s="209">
        <f>ROUND(I146*H146,2)</f>
        <v>0</v>
      </c>
      <c r="K146" s="205" t="s">
        <v>142</v>
      </c>
      <c r="L146" s="47"/>
      <c r="M146" s="210" t="s">
        <v>20</v>
      </c>
      <c r="N146" s="211" t="s">
        <v>46</v>
      </c>
      <c r="O146" s="87"/>
      <c r="P146" s="212">
        <f>O146*H146</f>
        <v>0</v>
      </c>
      <c r="Q146" s="212">
        <v>0</v>
      </c>
      <c r="R146" s="212">
        <f>Q146*H146</f>
        <v>0</v>
      </c>
      <c r="S146" s="212">
        <v>0.050000000000000003</v>
      </c>
      <c r="T146" s="213">
        <f>S146*H146</f>
        <v>0.15000000000000002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4" t="s">
        <v>143</v>
      </c>
      <c r="AT146" s="214" t="s">
        <v>138</v>
      </c>
      <c r="AU146" s="214" t="s">
        <v>144</v>
      </c>
      <c r="AY146" s="20" t="s">
        <v>135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20" t="s">
        <v>144</v>
      </c>
      <c r="BK146" s="215">
        <f>ROUND(I146*H146,2)</f>
        <v>0</v>
      </c>
      <c r="BL146" s="20" t="s">
        <v>143</v>
      </c>
      <c r="BM146" s="214" t="s">
        <v>219</v>
      </c>
    </row>
    <row r="147" s="2" customFormat="1">
      <c r="A147" s="41"/>
      <c r="B147" s="42"/>
      <c r="C147" s="43"/>
      <c r="D147" s="216" t="s">
        <v>146</v>
      </c>
      <c r="E147" s="43"/>
      <c r="F147" s="217" t="s">
        <v>220</v>
      </c>
      <c r="G147" s="43"/>
      <c r="H147" s="43"/>
      <c r="I147" s="218"/>
      <c r="J147" s="43"/>
      <c r="K147" s="43"/>
      <c r="L147" s="47"/>
      <c r="M147" s="219"/>
      <c r="N147" s="220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146</v>
      </c>
      <c r="AU147" s="20" t="s">
        <v>144</v>
      </c>
    </row>
    <row r="148" s="13" customFormat="1">
      <c r="A148" s="13"/>
      <c r="B148" s="221"/>
      <c r="C148" s="222"/>
      <c r="D148" s="223" t="s">
        <v>153</v>
      </c>
      <c r="E148" s="224" t="s">
        <v>20</v>
      </c>
      <c r="F148" s="225" t="s">
        <v>221</v>
      </c>
      <c r="G148" s="222"/>
      <c r="H148" s="226">
        <v>3</v>
      </c>
      <c r="I148" s="227"/>
      <c r="J148" s="222"/>
      <c r="K148" s="222"/>
      <c r="L148" s="228"/>
      <c r="M148" s="229"/>
      <c r="N148" s="230"/>
      <c r="O148" s="230"/>
      <c r="P148" s="230"/>
      <c r="Q148" s="230"/>
      <c r="R148" s="230"/>
      <c r="S148" s="230"/>
      <c r="T148" s="23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2" t="s">
        <v>153</v>
      </c>
      <c r="AU148" s="232" t="s">
        <v>144</v>
      </c>
      <c r="AV148" s="13" t="s">
        <v>144</v>
      </c>
      <c r="AW148" s="13" t="s">
        <v>36</v>
      </c>
      <c r="AX148" s="13" t="s">
        <v>22</v>
      </c>
      <c r="AY148" s="232" t="s">
        <v>135</v>
      </c>
    </row>
    <row r="149" s="2" customFormat="1" ht="44.25" customHeight="1">
      <c r="A149" s="41"/>
      <c r="B149" s="42"/>
      <c r="C149" s="203" t="s">
        <v>222</v>
      </c>
      <c r="D149" s="203" t="s">
        <v>138</v>
      </c>
      <c r="E149" s="204" t="s">
        <v>156</v>
      </c>
      <c r="F149" s="205" t="s">
        <v>157</v>
      </c>
      <c r="G149" s="206" t="s">
        <v>150</v>
      </c>
      <c r="H149" s="207">
        <v>27</v>
      </c>
      <c r="I149" s="208"/>
      <c r="J149" s="209">
        <f>ROUND(I149*H149,2)</f>
        <v>0</v>
      </c>
      <c r="K149" s="205" t="s">
        <v>142</v>
      </c>
      <c r="L149" s="47"/>
      <c r="M149" s="210" t="s">
        <v>20</v>
      </c>
      <c r="N149" s="211" t="s">
        <v>46</v>
      </c>
      <c r="O149" s="87"/>
      <c r="P149" s="212">
        <f>O149*H149</f>
        <v>0</v>
      </c>
      <c r="Q149" s="212">
        <v>0</v>
      </c>
      <c r="R149" s="212">
        <f>Q149*H149</f>
        <v>0</v>
      </c>
      <c r="S149" s="212">
        <v>0.045999999999999999</v>
      </c>
      <c r="T149" s="213">
        <f>S149*H149</f>
        <v>1.242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4" t="s">
        <v>143</v>
      </c>
      <c r="AT149" s="214" t="s">
        <v>138</v>
      </c>
      <c r="AU149" s="214" t="s">
        <v>144</v>
      </c>
      <c r="AY149" s="20" t="s">
        <v>135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0" t="s">
        <v>144</v>
      </c>
      <c r="BK149" s="215">
        <f>ROUND(I149*H149,2)</f>
        <v>0</v>
      </c>
      <c r="BL149" s="20" t="s">
        <v>143</v>
      </c>
      <c r="BM149" s="214" t="s">
        <v>223</v>
      </c>
    </row>
    <row r="150" s="2" customFormat="1">
      <c r="A150" s="41"/>
      <c r="B150" s="42"/>
      <c r="C150" s="43"/>
      <c r="D150" s="216" t="s">
        <v>146</v>
      </c>
      <c r="E150" s="43"/>
      <c r="F150" s="217" t="s">
        <v>159</v>
      </c>
      <c r="G150" s="43"/>
      <c r="H150" s="43"/>
      <c r="I150" s="218"/>
      <c r="J150" s="43"/>
      <c r="K150" s="43"/>
      <c r="L150" s="47"/>
      <c r="M150" s="219"/>
      <c r="N150" s="220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146</v>
      </c>
      <c r="AU150" s="20" t="s">
        <v>144</v>
      </c>
    </row>
    <row r="151" s="13" customFormat="1">
      <c r="A151" s="13"/>
      <c r="B151" s="221"/>
      <c r="C151" s="222"/>
      <c r="D151" s="223" t="s">
        <v>153</v>
      </c>
      <c r="E151" s="224" t="s">
        <v>20</v>
      </c>
      <c r="F151" s="225" t="s">
        <v>224</v>
      </c>
      <c r="G151" s="222"/>
      <c r="H151" s="226">
        <v>27</v>
      </c>
      <c r="I151" s="227"/>
      <c r="J151" s="222"/>
      <c r="K151" s="222"/>
      <c r="L151" s="228"/>
      <c r="M151" s="229"/>
      <c r="N151" s="230"/>
      <c r="O151" s="230"/>
      <c r="P151" s="230"/>
      <c r="Q151" s="230"/>
      <c r="R151" s="230"/>
      <c r="S151" s="230"/>
      <c r="T151" s="23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2" t="s">
        <v>153</v>
      </c>
      <c r="AU151" s="232" t="s">
        <v>144</v>
      </c>
      <c r="AV151" s="13" t="s">
        <v>144</v>
      </c>
      <c r="AW151" s="13" t="s">
        <v>36</v>
      </c>
      <c r="AX151" s="13" t="s">
        <v>22</v>
      </c>
      <c r="AY151" s="232" t="s">
        <v>135</v>
      </c>
    </row>
    <row r="152" s="2" customFormat="1" ht="44.25" customHeight="1">
      <c r="A152" s="41"/>
      <c r="B152" s="42"/>
      <c r="C152" s="203" t="s">
        <v>225</v>
      </c>
      <c r="D152" s="203" t="s">
        <v>138</v>
      </c>
      <c r="E152" s="204" t="s">
        <v>161</v>
      </c>
      <c r="F152" s="205" t="s">
        <v>162</v>
      </c>
      <c r="G152" s="206" t="s">
        <v>163</v>
      </c>
      <c r="H152" s="207">
        <v>1.3919999999999999</v>
      </c>
      <c r="I152" s="208"/>
      <c r="J152" s="209">
        <f>ROUND(I152*H152,2)</f>
        <v>0</v>
      </c>
      <c r="K152" s="205" t="s">
        <v>142</v>
      </c>
      <c r="L152" s="47"/>
      <c r="M152" s="210" t="s">
        <v>20</v>
      </c>
      <c r="N152" s="211" t="s">
        <v>46</v>
      </c>
      <c r="O152" s="87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4" t="s">
        <v>143</v>
      </c>
      <c r="AT152" s="214" t="s">
        <v>138</v>
      </c>
      <c r="AU152" s="214" t="s">
        <v>144</v>
      </c>
      <c r="AY152" s="20" t="s">
        <v>135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0" t="s">
        <v>144</v>
      </c>
      <c r="BK152" s="215">
        <f>ROUND(I152*H152,2)</f>
        <v>0</v>
      </c>
      <c r="BL152" s="20" t="s">
        <v>143</v>
      </c>
      <c r="BM152" s="214" t="s">
        <v>226</v>
      </c>
    </row>
    <row r="153" s="2" customFormat="1">
      <c r="A153" s="41"/>
      <c r="B153" s="42"/>
      <c r="C153" s="43"/>
      <c r="D153" s="216" t="s">
        <v>146</v>
      </c>
      <c r="E153" s="43"/>
      <c r="F153" s="217" t="s">
        <v>165</v>
      </c>
      <c r="G153" s="43"/>
      <c r="H153" s="43"/>
      <c r="I153" s="218"/>
      <c r="J153" s="43"/>
      <c r="K153" s="43"/>
      <c r="L153" s="47"/>
      <c r="M153" s="219"/>
      <c r="N153" s="220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146</v>
      </c>
      <c r="AU153" s="20" t="s">
        <v>144</v>
      </c>
    </row>
    <row r="154" s="2" customFormat="1" ht="24.15" customHeight="1">
      <c r="A154" s="41"/>
      <c r="B154" s="42"/>
      <c r="C154" s="203" t="s">
        <v>227</v>
      </c>
      <c r="D154" s="203" t="s">
        <v>138</v>
      </c>
      <c r="E154" s="204" t="s">
        <v>167</v>
      </c>
      <c r="F154" s="205" t="s">
        <v>168</v>
      </c>
      <c r="G154" s="206" t="s">
        <v>163</v>
      </c>
      <c r="H154" s="207">
        <v>1.3919999999999999</v>
      </c>
      <c r="I154" s="208"/>
      <c r="J154" s="209">
        <f>ROUND(I154*H154,2)</f>
        <v>0</v>
      </c>
      <c r="K154" s="205" t="s">
        <v>20</v>
      </c>
      <c r="L154" s="47"/>
      <c r="M154" s="210" t="s">
        <v>20</v>
      </c>
      <c r="N154" s="211" t="s">
        <v>46</v>
      </c>
      <c r="O154" s="87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4" t="s">
        <v>143</v>
      </c>
      <c r="AT154" s="214" t="s">
        <v>138</v>
      </c>
      <c r="AU154" s="214" t="s">
        <v>144</v>
      </c>
      <c r="AY154" s="20" t="s">
        <v>135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0" t="s">
        <v>144</v>
      </c>
      <c r="BK154" s="215">
        <f>ROUND(I154*H154,2)</f>
        <v>0</v>
      </c>
      <c r="BL154" s="20" t="s">
        <v>143</v>
      </c>
      <c r="BM154" s="214" t="s">
        <v>228</v>
      </c>
    </row>
    <row r="155" s="2" customFormat="1" ht="49.05" customHeight="1">
      <c r="A155" s="41"/>
      <c r="B155" s="42"/>
      <c r="C155" s="203" t="s">
        <v>229</v>
      </c>
      <c r="D155" s="203" t="s">
        <v>138</v>
      </c>
      <c r="E155" s="204" t="s">
        <v>171</v>
      </c>
      <c r="F155" s="205" t="s">
        <v>172</v>
      </c>
      <c r="G155" s="206" t="s">
        <v>163</v>
      </c>
      <c r="H155" s="207">
        <v>1.3919999999999999</v>
      </c>
      <c r="I155" s="208"/>
      <c r="J155" s="209">
        <f>ROUND(I155*H155,2)</f>
        <v>0</v>
      </c>
      <c r="K155" s="205" t="s">
        <v>142</v>
      </c>
      <c r="L155" s="47"/>
      <c r="M155" s="210" t="s">
        <v>20</v>
      </c>
      <c r="N155" s="211" t="s">
        <v>46</v>
      </c>
      <c r="O155" s="87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4" t="s">
        <v>143</v>
      </c>
      <c r="AT155" s="214" t="s">
        <v>138</v>
      </c>
      <c r="AU155" s="214" t="s">
        <v>144</v>
      </c>
      <c r="AY155" s="20" t="s">
        <v>135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0" t="s">
        <v>144</v>
      </c>
      <c r="BK155" s="215">
        <f>ROUND(I155*H155,2)</f>
        <v>0</v>
      </c>
      <c r="BL155" s="20" t="s">
        <v>143</v>
      </c>
      <c r="BM155" s="214" t="s">
        <v>230</v>
      </c>
    </row>
    <row r="156" s="2" customFormat="1">
      <c r="A156" s="41"/>
      <c r="B156" s="42"/>
      <c r="C156" s="43"/>
      <c r="D156" s="216" t="s">
        <v>146</v>
      </c>
      <c r="E156" s="43"/>
      <c r="F156" s="217" t="s">
        <v>174</v>
      </c>
      <c r="G156" s="43"/>
      <c r="H156" s="43"/>
      <c r="I156" s="218"/>
      <c r="J156" s="43"/>
      <c r="K156" s="43"/>
      <c r="L156" s="47"/>
      <c r="M156" s="219"/>
      <c r="N156" s="220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146</v>
      </c>
      <c r="AU156" s="20" t="s">
        <v>144</v>
      </c>
    </row>
    <row r="157" s="2" customFormat="1" ht="33" customHeight="1">
      <c r="A157" s="41"/>
      <c r="B157" s="42"/>
      <c r="C157" s="203" t="s">
        <v>231</v>
      </c>
      <c r="D157" s="203" t="s">
        <v>138</v>
      </c>
      <c r="E157" s="204" t="s">
        <v>232</v>
      </c>
      <c r="F157" s="205" t="s">
        <v>233</v>
      </c>
      <c r="G157" s="206" t="s">
        <v>141</v>
      </c>
      <c r="H157" s="207">
        <v>1</v>
      </c>
      <c r="I157" s="208"/>
      <c r="J157" s="209">
        <f>ROUND(I157*H157,2)</f>
        <v>0</v>
      </c>
      <c r="K157" s="205" t="s">
        <v>142</v>
      </c>
      <c r="L157" s="47"/>
      <c r="M157" s="210" t="s">
        <v>20</v>
      </c>
      <c r="N157" s="211" t="s">
        <v>46</v>
      </c>
      <c r="O157" s="87"/>
      <c r="P157" s="212">
        <f>O157*H157</f>
        <v>0</v>
      </c>
      <c r="Q157" s="212">
        <v>0.1575</v>
      </c>
      <c r="R157" s="212">
        <f>Q157*H157</f>
        <v>0.1575</v>
      </c>
      <c r="S157" s="212">
        <v>0</v>
      </c>
      <c r="T157" s="213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4" t="s">
        <v>143</v>
      </c>
      <c r="AT157" s="214" t="s">
        <v>138</v>
      </c>
      <c r="AU157" s="214" t="s">
        <v>144</v>
      </c>
      <c r="AY157" s="20" t="s">
        <v>135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0" t="s">
        <v>144</v>
      </c>
      <c r="BK157" s="215">
        <f>ROUND(I157*H157,2)</f>
        <v>0</v>
      </c>
      <c r="BL157" s="20" t="s">
        <v>143</v>
      </c>
      <c r="BM157" s="214" t="s">
        <v>234</v>
      </c>
    </row>
    <row r="158" s="2" customFormat="1">
      <c r="A158" s="41"/>
      <c r="B158" s="42"/>
      <c r="C158" s="43"/>
      <c r="D158" s="216" t="s">
        <v>146</v>
      </c>
      <c r="E158" s="43"/>
      <c r="F158" s="217" t="s">
        <v>235</v>
      </c>
      <c r="G158" s="43"/>
      <c r="H158" s="43"/>
      <c r="I158" s="218"/>
      <c r="J158" s="43"/>
      <c r="K158" s="43"/>
      <c r="L158" s="47"/>
      <c r="M158" s="219"/>
      <c r="N158" s="220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146</v>
      </c>
      <c r="AU158" s="20" t="s">
        <v>144</v>
      </c>
    </row>
    <row r="159" s="13" customFormat="1">
      <c r="A159" s="13"/>
      <c r="B159" s="221"/>
      <c r="C159" s="222"/>
      <c r="D159" s="223" t="s">
        <v>153</v>
      </c>
      <c r="E159" s="224" t="s">
        <v>20</v>
      </c>
      <c r="F159" s="225" t="s">
        <v>236</v>
      </c>
      <c r="G159" s="222"/>
      <c r="H159" s="226">
        <v>1</v>
      </c>
      <c r="I159" s="227"/>
      <c r="J159" s="222"/>
      <c r="K159" s="222"/>
      <c r="L159" s="228"/>
      <c r="M159" s="229"/>
      <c r="N159" s="230"/>
      <c r="O159" s="230"/>
      <c r="P159" s="230"/>
      <c r="Q159" s="230"/>
      <c r="R159" s="230"/>
      <c r="S159" s="230"/>
      <c r="T159" s="23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2" t="s">
        <v>153</v>
      </c>
      <c r="AU159" s="232" t="s">
        <v>144</v>
      </c>
      <c r="AV159" s="13" t="s">
        <v>144</v>
      </c>
      <c r="AW159" s="13" t="s">
        <v>36</v>
      </c>
      <c r="AX159" s="13" t="s">
        <v>22</v>
      </c>
      <c r="AY159" s="232" t="s">
        <v>135</v>
      </c>
    </row>
    <row r="160" s="2" customFormat="1" ht="37.8" customHeight="1">
      <c r="A160" s="41"/>
      <c r="B160" s="42"/>
      <c r="C160" s="203" t="s">
        <v>237</v>
      </c>
      <c r="D160" s="203" t="s">
        <v>138</v>
      </c>
      <c r="E160" s="204" t="s">
        <v>238</v>
      </c>
      <c r="F160" s="205" t="s">
        <v>239</v>
      </c>
      <c r="G160" s="206" t="s">
        <v>141</v>
      </c>
      <c r="H160" s="207">
        <v>10</v>
      </c>
      <c r="I160" s="208"/>
      <c r="J160" s="209">
        <f>ROUND(I160*H160,2)</f>
        <v>0</v>
      </c>
      <c r="K160" s="205" t="s">
        <v>142</v>
      </c>
      <c r="L160" s="47"/>
      <c r="M160" s="210" t="s">
        <v>20</v>
      </c>
      <c r="N160" s="211" t="s">
        <v>46</v>
      </c>
      <c r="O160" s="87"/>
      <c r="P160" s="212">
        <f>O160*H160</f>
        <v>0</v>
      </c>
      <c r="Q160" s="212">
        <v>0.041500000000000002</v>
      </c>
      <c r="R160" s="212">
        <f>Q160*H160</f>
        <v>0.41500000000000004</v>
      </c>
      <c r="S160" s="212">
        <v>0</v>
      </c>
      <c r="T160" s="213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4" t="s">
        <v>143</v>
      </c>
      <c r="AT160" s="214" t="s">
        <v>138</v>
      </c>
      <c r="AU160" s="214" t="s">
        <v>144</v>
      </c>
      <c r="AY160" s="20" t="s">
        <v>135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0" t="s">
        <v>144</v>
      </c>
      <c r="BK160" s="215">
        <f>ROUND(I160*H160,2)</f>
        <v>0</v>
      </c>
      <c r="BL160" s="20" t="s">
        <v>143</v>
      </c>
      <c r="BM160" s="214" t="s">
        <v>240</v>
      </c>
    </row>
    <row r="161" s="2" customFormat="1">
      <c r="A161" s="41"/>
      <c r="B161" s="42"/>
      <c r="C161" s="43"/>
      <c r="D161" s="216" t="s">
        <v>146</v>
      </c>
      <c r="E161" s="43"/>
      <c r="F161" s="217" t="s">
        <v>241</v>
      </c>
      <c r="G161" s="43"/>
      <c r="H161" s="43"/>
      <c r="I161" s="218"/>
      <c r="J161" s="43"/>
      <c r="K161" s="43"/>
      <c r="L161" s="47"/>
      <c r="M161" s="219"/>
      <c r="N161" s="220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146</v>
      </c>
      <c r="AU161" s="20" t="s">
        <v>144</v>
      </c>
    </row>
    <row r="162" s="13" customFormat="1">
      <c r="A162" s="13"/>
      <c r="B162" s="221"/>
      <c r="C162" s="222"/>
      <c r="D162" s="223" t="s">
        <v>153</v>
      </c>
      <c r="E162" s="224" t="s">
        <v>20</v>
      </c>
      <c r="F162" s="225" t="s">
        <v>242</v>
      </c>
      <c r="G162" s="222"/>
      <c r="H162" s="226">
        <v>3</v>
      </c>
      <c r="I162" s="227"/>
      <c r="J162" s="222"/>
      <c r="K162" s="222"/>
      <c r="L162" s="228"/>
      <c r="M162" s="229"/>
      <c r="N162" s="230"/>
      <c r="O162" s="230"/>
      <c r="P162" s="230"/>
      <c r="Q162" s="230"/>
      <c r="R162" s="230"/>
      <c r="S162" s="230"/>
      <c r="T162" s="23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2" t="s">
        <v>153</v>
      </c>
      <c r="AU162" s="232" t="s">
        <v>144</v>
      </c>
      <c r="AV162" s="13" t="s">
        <v>144</v>
      </c>
      <c r="AW162" s="13" t="s">
        <v>36</v>
      </c>
      <c r="AX162" s="13" t="s">
        <v>74</v>
      </c>
      <c r="AY162" s="232" t="s">
        <v>135</v>
      </c>
    </row>
    <row r="163" s="13" customFormat="1">
      <c r="A163" s="13"/>
      <c r="B163" s="221"/>
      <c r="C163" s="222"/>
      <c r="D163" s="223" t="s">
        <v>153</v>
      </c>
      <c r="E163" s="224" t="s">
        <v>20</v>
      </c>
      <c r="F163" s="225" t="s">
        <v>243</v>
      </c>
      <c r="G163" s="222"/>
      <c r="H163" s="226">
        <v>5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2" t="s">
        <v>153</v>
      </c>
      <c r="AU163" s="232" t="s">
        <v>144</v>
      </c>
      <c r="AV163" s="13" t="s">
        <v>144</v>
      </c>
      <c r="AW163" s="13" t="s">
        <v>36</v>
      </c>
      <c r="AX163" s="13" t="s">
        <v>74</v>
      </c>
      <c r="AY163" s="232" t="s">
        <v>135</v>
      </c>
    </row>
    <row r="164" s="13" customFormat="1">
      <c r="A164" s="13"/>
      <c r="B164" s="221"/>
      <c r="C164" s="222"/>
      <c r="D164" s="223" t="s">
        <v>153</v>
      </c>
      <c r="E164" s="224" t="s">
        <v>20</v>
      </c>
      <c r="F164" s="225" t="s">
        <v>244</v>
      </c>
      <c r="G164" s="222"/>
      <c r="H164" s="226">
        <v>2</v>
      </c>
      <c r="I164" s="227"/>
      <c r="J164" s="222"/>
      <c r="K164" s="222"/>
      <c r="L164" s="228"/>
      <c r="M164" s="229"/>
      <c r="N164" s="230"/>
      <c r="O164" s="230"/>
      <c r="P164" s="230"/>
      <c r="Q164" s="230"/>
      <c r="R164" s="230"/>
      <c r="S164" s="230"/>
      <c r="T164" s="23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2" t="s">
        <v>153</v>
      </c>
      <c r="AU164" s="232" t="s">
        <v>144</v>
      </c>
      <c r="AV164" s="13" t="s">
        <v>144</v>
      </c>
      <c r="AW164" s="13" t="s">
        <v>36</v>
      </c>
      <c r="AX164" s="13" t="s">
        <v>74</v>
      </c>
      <c r="AY164" s="232" t="s">
        <v>135</v>
      </c>
    </row>
    <row r="165" s="14" customFormat="1">
      <c r="A165" s="14"/>
      <c r="B165" s="233"/>
      <c r="C165" s="234"/>
      <c r="D165" s="223" t="s">
        <v>153</v>
      </c>
      <c r="E165" s="235" t="s">
        <v>20</v>
      </c>
      <c r="F165" s="236" t="s">
        <v>245</v>
      </c>
      <c r="G165" s="234"/>
      <c r="H165" s="237">
        <v>10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153</v>
      </c>
      <c r="AU165" s="243" t="s">
        <v>144</v>
      </c>
      <c r="AV165" s="14" t="s">
        <v>143</v>
      </c>
      <c r="AW165" s="14" t="s">
        <v>36</v>
      </c>
      <c r="AX165" s="14" t="s">
        <v>22</v>
      </c>
      <c r="AY165" s="243" t="s">
        <v>135</v>
      </c>
    </row>
    <row r="166" s="2" customFormat="1" ht="33" customHeight="1">
      <c r="A166" s="41"/>
      <c r="B166" s="42"/>
      <c r="C166" s="203" t="s">
        <v>7</v>
      </c>
      <c r="D166" s="203" t="s">
        <v>138</v>
      </c>
      <c r="E166" s="204" t="s">
        <v>181</v>
      </c>
      <c r="F166" s="205" t="s">
        <v>182</v>
      </c>
      <c r="G166" s="206" t="s">
        <v>141</v>
      </c>
      <c r="H166" s="207">
        <v>7</v>
      </c>
      <c r="I166" s="208"/>
      <c r="J166" s="209">
        <f>ROUND(I166*H166,2)</f>
        <v>0</v>
      </c>
      <c r="K166" s="205" t="s">
        <v>142</v>
      </c>
      <c r="L166" s="47"/>
      <c r="M166" s="210" t="s">
        <v>20</v>
      </c>
      <c r="N166" s="211" t="s">
        <v>46</v>
      </c>
      <c r="O166" s="87"/>
      <c r="P166" s="212">
        <f>O166*H166</f>
        <v>0</v>
      </c>
      <c r="Q166" s="212">
        <v>0.1575</v>
      </c>
      <c r="R166" s="212">
        <f>Q166*H166</f>
        <v>1.1025</v>
      </c>
      <c r="S166" s="212">
        <v>0</v>
      </c>
      <c r="T166" s="213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4" t="s">
        <v>143</v>
      </c>
      <c r="AT166" s="214" t="s">
        <v>138</v>
      </c>
      <c r="AU166" s="214" t="s">
        <v>144</v>
      </c>
      <c r="AY166" s="20" t="s">
        <v>135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20" t="s">
        <v>144</v>
      </c>
      <c r="BK166" s="215">
        <f>ROUND(I166*H166,2)</f>
        <v>0</v>
      </c>
      <c r="BL166" s="20" t="s">
        <v>143</v>
      </c>
      <c r="BM166" s="214" t="s">
        <v>246</v>
      </c>
    </row>
    <row r="167" s="2" customFormat="1">
      <c r="A167" s="41"/>
      <c r="B167" s="42"/>
      <c r="C167" s="43"/>
      <c r="D167" s="216" t="s">
        <v>146</v>
      </c>
      <c r="E167" s="43"/>
      <c r="F167" s="217" t="s">
        <v>184</v>
      </c>
      <c r="G167" s="43"/>
      <c r="H167" s="43"/>
      <c r="I167" s="218"/>
      <c r="J167" s="43"/>
      <c r="K167" s="43"/>
      <c r="L167" s="47"/>
      <c r="M167" s="219"/>
      <c r="N167" s="220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146</v>
      </c>
      <c r="AU167" s="20" t="s">
        <v>144</v>
      </c>
    </row>
    <row r="168" s="13" customFormat="1">
      <c r="A168" s="13"/>
      <c r="B168" s="221"/>
      <c r="C168" s="222"/>
      <c r="D168" s="223" t="s">
        <v>153</v>
      </c>
      <c r="E168" s="224" t="s">
        <v>20</v>
      </c>
      <c r="F168" s="225" t="s">
        <v>236</v>
      </c>
      <c r="G168" s="222"/>
      <c r="H168" s="226">
        <v>1</v>
      </c>
      <c r="I168" s="227"/>
      <c r="J168" s="222"/>
      <c r="K168" s="222"/>
      <c r="L168" s="228"/>
      <c r="M168" s="229"/>
      <c r="N168" s="230"/>
      <c r="O168" s="230"/>
      <c r="P168" s="230"/>
      <c r="Q168" s="230"/>
      <c r="R168" s="230"/>
      <c r="S168" s="230"/>
      <c r="T168" s="23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2" t="s">
        <v>153</v>
      </c>
      <c r="AU168" s="232" t="s">
        <v>144</v>
      </c>
      <c r="AV168" s="13" t="s">
        <v>144</v>
      </c>
      <c r="AW168" s="13" t="s">
        <v>36</v>
      </c>
      <c r="AX168" s="13" t="s">
        <v>74</v>
      </c>
      <c r="AY168" s="232" t="s">
        <v>135</v>
      </c>
    </row>
    <row r="169" s="13" customFormat="1">
      <c r="A169" s="13"/>
      <c r="B169" s="221"/>
      <c r="C169" s="222"/>
      <c r="D169" s="223" t="s">
        <v>153</v>
      </c>
      <c r="E169" s="224" t="s">
        <v>20</v>
      </c>
      <c r="F169" s="225" t="s">
        <v>247</v>
      </c>
      <c r="G169" s="222"/>
      <c r="H169" s="226">
        <v>3</v>
      </c>
      <c r="I169" s="227"/>
      <c r="J169" s="222"/>
      <c r="K169" s="222"/>
      <c r="L169" s="228"/>
      <c r="M169" s="229"/>
      <c r="N169" s="230"/>
      <c r="O169" s="230"/>
      <c r="P169" s="230"/>
      <c r="Q169" s="230"/>
      <c r="R169" s="230"/>
      <c r="S169" s="230"/>
      <c r="T169" s="23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2" t="s">
        <v>153</v>
      </c>
      <c r="AU169" s="232" t="s">
        <v>144</v>
      </c>
      <c r="AV169" s="13" t="s">
        <v>144</v>
      </c>
      <c r="AW169" s="13" t="s">
        <v>36</v>
      </c>
      <c r="AX169" s="13" t="s">
        <v>74</v>
      </c>
      <c r="AY169" s="232" t="s">
        <v>135</v>
      </c>
    </row>
    <row r="170" s="13" customFormat="1">
      <c r="A170" s="13"/>
      <c r="B170" s="221"/>
      <c r="C170" s="222"/>
      <c r="D170" s="223" t="s">
        <v>153</v>
      </c>
      <c r="E170" s="224" t="s">
        <v>20</v>
      </c>
      <c r="F170" s="225" t="s">
        <v>248</v>
      </c>
      <c r="G170" s="222"/>
      <c r="H170" s="226">
        <v>3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2" t="s">
        <v>153</v>
      </c>
      <c r="AU170" s="232" t="s">
        <v>144</v>
      </c>
      <c r="AV170" s="13" t="s">
        <v>144</v>
      </c>
      <c r="AW170" s="13" t="s">
        <v>36</v>
      </c>
      <c r="AX170" s="13" t="s">
        <v>74</v>
      </c>
      <c r="AY170" s="232" t="s">
        <v>135</v>
      </c>
    </row>
    <row r="171" s="14" customFormat="1">
      <c r="A171" s="14"/>
      <c r="B171" s="233"/>
      <c r="C171" s="234"/>
      <c r="D171" s="223" t="s">
        <v>153</v>
      </c>
      <c r="E171" s="235" t="s">
        <v>20</v>
      </c>
      <c r="F171" s="236" t="s">
        <v>245</v>
      </c>
      <c r="G171" s="234"/>
      <c r="H171" s="237">
        <v>7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3" t="s">
        <v>153</v>
      </c>
      <c r="AU171" s="243" t="s">
        <v>144</v>
      </c>
      <c r="AV171" s="14" t="s">
        <v>143</v>
      </c>
      <c r="AW171" s="14" t="s">
        <v>36</v>
      </c>
      <c r="AX171" s="14" t="s">
        <v>22</v>
      </c>
      <c r="AY171" s="243" t="s">
        <v>135</v>
      </c>
    </row>
    <row r="172" s="2" customFormat="1" ht="37.8" customHeight="1">
      <c r="A172" s="41"/>
      <c r="B172" s="42"/>
      <c r="C172" s="203" t="s">
        <v>249</v>
      </c>
      <c r="D172" s="203" t="s">
        <v>138</v>
      </c>
      <c r="E172" s="204" t="s">
        <v>199</v>
      </c>
      <c r="F172" s="205" t="s">
        <v>200</v>
      </c>
      <c r="G172" s="206" t="s">
        <v>150</v>
      </c>
      <c r="H172" s="207">
        <v>40</v>
      </c>
      <c r="I172" s="208"/>
      <c r="J172" s="209">
        <f>ROUND(I172*H172,2)</f>
        <v>0</v>
      </c>
      <c r="K172" s="205" t="s">
        <v>142</v>
      </c>
      <c r="L172" s="47"/>
      <c r="M172" s="210" t="s">
        <v>20</v>
      </c>
      <c r="N172" s="211" t="s">
        <v>46</v>
      </c>
      <c r="O172" s="87"/>
      <c r="P172" s="212">
        <f>O172*H172</f>
        <v>0</v>
      </c>
      <c r="Q172" s="212">
        <v>0.00012999999999999999</v>
      </c>
      <c r="R172" s="212">
        <f>Q172*H172</f>
        <v>0.0051999999999999998</v>
      </c>
      <c r="S172" s="212">
        <v>0</v>
      </c>
      <c r="T172" s="213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4" t="s">
        <v>143</v>
      </c>
      <c r="AT172" s="214" t="s">
        <v>138</v>
      </c>
      <c r="AU172" s="214" t="s">
        <v>144</v>
      </c>
      <c r="AY172" s="20" t="s">
        <v>135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0" t="s">
        <v>144</v>
      </c>
      <c r="BK172" s="215">
        <f>ROUND(I172*H172,2)</f>
        <v>0</v>
      </c>
      <c r="BL172" s="20" t="s">
        <v>143</v>
      </c>
      <c r="BM172" s="214" t="s">
        <v>250</v>
      </c>
    </row>
    <row r="173" s="2" customFormat="1">
      <c r="A173" s="41"/>
      <c r="B173" s="42"/>
      <c r="C173" s="43"/>
      <c r="D173" s="216" t="s">
        <v>146</v>
      </c>
      <c r="E173" s="43"/>
      <c r="F173" s="217" t="s">
        <v>202</v>
      </c>
      <c r="G173" s="43"/>
      <c r="H173" s="43"/>
      <c r="I173" s="218"/>
      <c r="J173" s="43"/>
      <c r="K173" s="43"/>
      <c r="L173" s="47"/>
      <c r="M173" s="219"/>
      <c r="N173" s="220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146</v>
      </c>
      <c r="AU173" s="20" t="s">
        <v>144</v>
      </c>
    </row>
    <row r="174" s="13" customFormat="1">
      <c r="A174" s="13"/>
      <c r="B174" s="221"/>
      <c r="C174" s="222"/>
      <c r="D174" s="223" t="s">
        <v>153</v>
      </c>
      <c r="E174" s="224" t="s">
        <v>20</v>
      </c>
      <c r="F174" s="225" t="s">
        <v>251</v>
      </c>
      <c r="G174" s="222"/>
      <c r="H174" s="226">
        <v>6</v>
      </c>
      <c r="I174" s="227"/>
      <c r="J174" s="222"/>
      <c r="K174" s="222"/>
      <c r="L174" s="228"/>
      <c r="M174" s="229"/>
      <c r="N174" s="230"/>
      <c r="O174" s="230"/>
      <c r="P174" s="230"/>
      <c r="Q174" s="230"/>
      <c r="R174" s="230"/>
      <c r="S174" s="230"/>
      <c r="T174" s="23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2" t="s">
        <v>153</v>
      </c>
      <c r="AU174" s="232" t="s">
        <v>144</v>
      </c>
      <c r="AV174" s="13" t="s">
        <v>144</v>
      </c>
      <c r="AW174" s="13" t="s">
        <v>36</v>
      </c>
      <c r="AX174" s="13" t="s">
        <v>74</v>
      </c>
      <c r="AY174" s="232" t="s">
        <v>135</v>
      </c>
    </row>
    <row r="175" s="13" customFormat="1">
      <c r="A175" s="13"/>
      <c r="B175" s="221"/>
      <c r="C175" s="222"/>
      <c r="D175" s="223" t="s">
        <v>153</v>
      </c>
      <c r="E175" s="224" t="s">
        <v>20</v>
      </c>
      <c r="F175" s="225" t="s">
        <v>252</v>
      </c>
      <c r="G175" s="222"/>
      <c r="H175" s="226">
        <v>34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2" t="s">
        <v>153</v>
      </c>
      <c r="AU175" s="232" t="s">
        <v>144</v>
      </c>
      <c r="AV175" s="13" t="s">
        <v>144</v>
      </c>
      <c r="AW175" s="13" t="s">
        <v>36</v>
      </c>
      <c r="AX175" s="13" t="s">
        <v>74</v>
      </c>
      <c r="AY175" s="232" t="s">
        <v>135</v>
      </c>
    </row>
    <row r="176" s="14" customFormat="1">
      <c r="A176" s="14"/>
      <c r="B176" s="233"/>
      <c r="C176" s="234"/>
      <c r="D176" s="223" t="s">
        <v>153</v>
      </c>
      <c r="E176" s="235" t="s">
        <v>20</v>
      </c>
      <c r="F176" s="236" t="s">
        <v>245</v>
      </c>
      <c r="G176" s="234"/>
      <c r="H176" s="237">
        <v>40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3" t="s">
        <v>153</v>
      </c>
      <c r="AU176" s="243" t="s">
        <v>144</v>
      </c>
      <c r="AV176" s="14" t="s">
        <v>143</v>
      </c>
      <c r="AW176" s="14" t="s">
        <v>36</v>
      </c>
      <c r="AX176" s="14" t="s">
        <v>22</v>
      </c>
      <c r="AY176" s="243" t="s">
        <v>135</v>
      </c>
    </row>
    <row r="177" s="2" customFormat="1" ht="24.15" customHeight="1">
      <c r="A177" s="41"/>
      <c r="B177" s="42"/>
      <c r="C177" s="203" t="s">
        <v>253</v>
      </c>
      <c r="D177" s="203" t="s">
        <v>138</v>
      </c>
      <c r="E177" s="204" t="s">
        <v>204</v>
      </c>
      <c r="F177" s="205" t="s">
        <v>205</v>
      </c>
      <c r="G177" s="206" t="s">
        <v>206</v>
      </c>
      <c r="H177" s="207">
        <v>76</v>
      </c>
      <c r="I177" s="208"/>
      <c r="J177" s="209">
        <f>ROUND(I177*H177,2)</f>
        <v>0</v>
      </c>
      <c r="K177" s="205" t="s">
        <v>20</v>
      </c>
      <c r="L177" s="47"/>
      <c r="M177" s="210" t="s">
        <v>20</v>
      </c>
      <c r="N177" s="211" t="s">
        <v>46</v>
      </c>
      <c r="O177" s="87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4" t="s">
        <v>143</v>
      </c>
      <c r="AT177" s="214" t="s">
        <v>138</v>
      </c>
      <c r="AU177" s="214" t="s">
        <v>144</v>
      </c>
      <c r="AY177" s="20" t="s">
        <v>135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0" t="s">
        <v>144</v>
      </c>
      <c r="BK177" s="215">
        <f>ROUND(I177*H177,2)</f>
        <v>0</v>
      </c>
      <c r="BL177" s="20" t="s">
        <v>143</v>
      </c>
      <c r="BM177" s="214" t="s">
        <v>254</v>
      </c>
    </row>
    <row r="178" s="13" customFormat="1">
      <c r="A178" s="13"/>
      <c r="B178" s="221"/>
      <c r="C178" s="222"/>
      <c r="D178" s="223" t="s">
        <v>153</v>
      </c>
      <c r="E178" s="224" t="s">
        <v>20</v>
      </c>
      <c r="F178" s="225" t="s">
        <v>255</v>
      </c>
      <c r="G178" s="222"/>
      <c r="H178" s="226">
        <v>76</v>
      </c>
      <c r="I178" s="227"/>
      <c r="J178" s="222"/>
      <c r="K178" s="222"/>
      <c r="L178" s="228"/>
      <c r="M178" s="229"/>
      <c r="N178" s="230"/>
      <c r="O178" s="230"/>
      <c r="P178" s="230"/>
      <c r="Q178" s="230"/>
      <c r="R178" s="230"/>
      <c r="S178" s="230"/>
      <c r="T178" s="23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2" t="s">
        <v>153</v>
      </c>
      <c r="AU178" s="232" t="s">
        <v>144</v>
      </c>
      <c r="AV178" s="13" t="s">
        <v>144</v>
      </c>
      <c r="AW178" s="13" t="s">
        <v>36</v>
      </c>
      <c r="AX178" s="13" t="s">
        <v>22</v>
      </c>
      <c r="AY178" s="232" t="s">
        <v>135</v>
      </c>
    </row>
    <row r="179" s="2" customFormat="1" ht="66.75" customHeight="1">
      <c r="A179" s="41"/>
      <c r="B179" s="42"/>
      <c r="C179" s="203" t="s">
        <v>256</v>
      </c>
      <c r="D179" s="203" t="s">
        <v>138</v>
      </c>
      <c r="E179" s="204" t="s">
        <v>210</v>
      </c>
      <c r="F179" s="205" t="s">
        <v>211</v>
      </c>
      <c r="G179" s="206" t="s">
        <v>163</v>
      </c>
      <c r="H179" s="207">
        <v>1.6799999999999999</v>
      </c>
      <c r="I179" s="208"/>
      <c r="J179" s="209">
        <f>ROUND(I179*H179,2)</f>
        <v>0</v>
      </c>
      <c r="K179" s="205" t="s">
        <v>142</v>
      </c>
      <c r="L179" s="47"/>
      <c r="M179" s="210" t="s">
        <v>20</v>
      </c>
      <c r="N179" s="211" t="s">
        <v>46</v>
      </c>
      <c r="O179" s="87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4" t="s">
        <v>143</v>
      </c>
      <c r="AT179" s="214" t="s">
        <v>138</v>
      </c>
      <c r="AU179" s="214" t="s">
        <v>144</v>
      </c>
      <c r="AY179" s="20" t="s">
        <v>135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20" t="s">
        <v>144</v>
      </c>
      <c r="BK179" s="215">
        <f>ROUND(I179*H179,2)</f>
        <v>0</v>
      </c>
      <c r="BL179" s="20" t="s">
        <v>143</v>
      </c>
      <c r="BM179" s="214" t="s">
        <v>257</v>
      </c>
    </row>
    <row r="180" s="2" customFormat="1">
      <c r="A180" s="41"/>
      <c r="B180" s="42"/>
      <c r="C180" s="43"/>
      <c r="D180" s="216" t="s">
        <v>146</v>
      </c>
      <c r="E180" s="43"/>
      <c r="F180" s="217" t="s">
        <v>213</v>
      </c>
      <c r="G180" s="43"/>
      <c r="H180" s="43"/>
      <c r="I180" s="218"/>
      <c r="J180" s="43"/>
      <c r="K180" s="43"/>
      <c r="L180" s="47"/>
      <c r="M180" s="219"/>
      <c r="N180" s="220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146</v>
      </c>
      <c r="AU180" s="20" t="s">
        <v>144</v>
      </c>
    </row>
    <row r="181" s="12" customFormat="1" ht="22.8" customHeight="1">
      <c r="A181" s="12"/>
      <c r="B181" s="187"/>
      <c r="C181" s="188"/>
      <c r="D181" s="189" t="s">
        <v>73</v>
      </c>
      <c r="E181" s="201" t="s">
        <v>258</v>
      </c>
      <c r="F181" s="201" t="s">
        <v>259</v>
      </c>
      <c r="G181" s="188"/>
      <c r="H181" s="188"/>
      <c r="I181" s="191"/>
      <c r="J181" s="202">
        <f>BK181</f>
        <v>0</v>
      </c>
      <c r="K181" s="188"/>
      <c r="L181" s="193"/>
      <c r="M181" s="194"/>
      <c r="N181" s="195"/>
      <c r="O181" s="195"/>
      <c r="P181" s="196">
        <f>SUM(P182:P212)</f>
        <v>0</v>
      </c>
      <c r="Q181" s="195"/>
      <c r="R181" s="196">
        <f>SUM(R182:R212)</f>
        <v>0.46929578999999999</v>
      </c>
      <c r="S181" s="195"/>
      <c r="T181" s="197">
        <f>SUM(T182:T212)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98" t="s">
        <v>22</v>
      </c>
      <c r="AT181" s="199" t="s">
        <v>73</v>
      </c>
      <c r="AU181" s="199" t="s">
        <v>22</v>
      </c>
      <c r="AY181" s="198" t="s">
        <v>135</v>
      </c>
      <c r="BK181" s="200">
        <f>SUM(BK182:BK212)</f>
        <v>0</v>
      </c>
    </row>
    <row r="182" s="2" customFormat="1" ht="24.15" customHeight="1">
      <c r="A182" s="41"/>
      <c r="B182" s="42"/>
      <c r="C182" s="203" t="s">
        <v>260</v>
      </c>
      <c r="D182" s="203" t="s">
        <v>138</v>
      </c>
      <c r="E182" s="204" t="s">
        <v>261</v>
      </c>
      <c r="F182" s="205" t="s">
        <v>262</v>
      </c>
      <c r="G182" s="206" t="s">
        <v>150</v>
      </c>
      <c r="H182" s="207">
        <v>832.85299999999995</v>
      </c>
      <c r="I182" s="208"/>
      <c r="J182" s="209">
        <f>ROUND(I182*H182,2)</f>
        <v>0</v>
      </c>
      <c r="K182" s="205" t="s">
        <v>142</v>
      </c>
      <c r="L182" s="47"/>
      <c r="M182" s="210" t="s">
        <v>20</v>
      </c>
      <c r="N182" s="211" t="s">
        <v>46</v>
      </c>
      <c r="O182" s="87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4" t="s">
        <v>143</v>
      </c>
      <c r="AT182" s="214" t="s">
        <v>138</v>
      </c>
      <c r="AU182" s="214" t="s">
        <v>144</v>
      </c>
      <c r="AY182" s="20" t="s">
        <v>135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20" t="s">
        <v>144</v>
      </c>
      <c r="BK182" s="215">
        <f>ROUND(I182*H182,2)</f>
        <v>0</v>
      </c>
      <c r="BL182" s="20" t="s">
        <v>143</v>
      </c>
      <c r="BM182" s="214" t="s">
        <v>263</v>
      </c>
    </row>
    <row r="183" s="2" customFormat="1">
      <c r="A183" s="41"/>
      <c r="B183" s="42"/>
      <c r="C183" s="43"/>
      <c r="D183" s="216" t="s">
        <v>146</v>
      </c>
      <c r="E183" s="43"/>
      <c r="F183" s="217" t="s">
        <v>264</v>
      </c>
      <c r="G183" s="43"/>
      <c r="H183" s="43"/>
      <c r="I183" s="218"/>
      <c r="J183" s="43"/>
      <c r="K183" s="43"/>
      <c r="L183" s="47"/>
      <c r="M183" s="219"/>
      <c r="N183" s="220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146</v>
      </c>
      <c r="AU183" s="20" t="s">
        <v>144</v>
      </c>
    </row>
    <row r="184" s="2" customFormat="1" ht="21.75" customHeight="1">
      <c r="A184" s="41"/>
      <c r="B184" s="42"/>
      <c r="C184" s="203" t="s">
        <v>265</v>
      </c>
      <c r="D184" s="203" t="s">
        <v>138</v>
      </c>
      <c r="E184" s="204" t="s">
        <v>266</v>
      </c>
      <c r="F184" s="205" t="s">
        <v>267</v>
      </c>
      <c r="G184" s="206" t="s">
        <v>150</v>
      </c>
      <c r="H184" s="207">
        <v>832.85299999999995</v>
      </c>
      <c r="I184" s="208"/>
      <c r="J184" s="209">
        <f>ROUND(I184*H184,2)</f>
        <v>0</v>
      </c>
      <c r="K184" s="205" t="s">
        <v>142</v>
      </c>
      <c r="L184" s="47"/>
      <c r="M184" s="210" t="s">
        <v>20</v>
      </c>
      <c r="N184" s="211" t="s">
        <v>46</v>
      </c>
      <c r="O184" s="87"/>
      <c r="P184" s="212">
        <f>O184*H184</f>
        <v>0</v>
      </c>
      <c r="Q184" s="212">
        <v>3.0000000000000001E-05</v>
      </c>
      <c r="R184" s="212">
        <f>Q184*H184</f>
        <v>0.024985589999999998</v>
      </c>
      <c r="S184" s="212">
        <v>0</v>
      </c>
      <c r="T184" s="213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4" t="s">
        <v>143</v>
      </c>
      <c r="AT184" s="214" t="s">
        <v>138</v>
      </c>
      <c r="AU184" s="214" t="s">
        <v>144</v>
      </c>
      <c r="AY184" s="20" t="s">
        <v>135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20" t="s">
        <v>144</v>
      </c>
      <c r="BK184" s="215">
        <f>ROUND(I184*H184,2)</f>
        <v>0</v>
      </c>
      <c r="BL184" s="20" t="s">
        <v>143</v>
      </c>
      <c r="BM184" s="214" t="s">
        <v>268</v>
      </c>
    </row>
    <row r="185" s="2" customFormat="1">
      <c r="A185" s="41"/>
      <c r="B185" s="42"/>
      <c r="C185" s="43"/>
      <c r="D185" s="216" t="s">
        <v>146</v>
      </c>
      <c r="E185" s="43"/>
      <c r="F185" s="217" t="s">
        <v>269</v>
      </c>
      <c r="G185" s="43"/>
      <c r="H185" s="43"/>
      <c r="I185" s="218"/>
      <c r="J185" s="43"/>
      <c r="K185" s="43"/>
      <c r="L185" s="47"/>
      <c r="M185" s="219"/>
      <c r="N185" s="220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146</v>
      </c>
      <c r="AU185" s="20" t="s">
        <v>144</v>
      </c>
    </row>
    <row r="186" s="2" customFormat="1" ht="33" customHeight="1">
      <c r="A186" s="41"/>
      <c r="B186" s="42"/>
      <c r="C186" s="203" t="s">
        <v>270</v>
      </c>
      <c r="D186" s="203" t="s">
        <v>138</v>
      </c>
      <c r="E186" s="204" t="s">
        <v>271</v>
      </c>
      <c r="F186" s="205" t="s">
        <v>272</v>
      </c>
      <c r="G186" s="206" t="s">
        <v>150</v>
      </c>
      <c r="H186" s="207">
        <v>832.85299999999995</v>
      </c>
      <c r="I186" s="208"/>
      <c r="J186" s="209">
        <f>ROUND(I186*H186,2)</f>
        <v>0</v>
      </c>
      <c r="K186" s="205" t="s">
        <v>142</v>
      </c>
      <c r="L186" s="47"/>
      <c r="M186" s="210" t="s">
        <v>20</v>
      </c>
      <c r="N186" s="211" t="s">
        <v>46</v>
      </c>
      <c r="O186" s="87"/>
      <c r="P186" s="212">
        <f>O186*H186</f>
        <v>0</v>
      </c>
      <c r="Q186" s="212">
        <v>0.00021000000000000001</v>
      </c>
      <c r="R186" s="212">
        <f>Q186*H186</f>
        <v>0.17489912999999999</v>
      </c>
      <c r="S186" s="212">
        <v>0</v>
      </c>
      <c r="T186" s="213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4" t="s">
        <v>143</v>
      </c>
      <c r="AT186" s="214" t="s">
        <v>138</v>
      </c>
      <c r="AU186" s="214" t="s">
        <v>144</v>
      </c>
      <c r="AY186" s="20" t="s">
        <v>135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0" t="s">
        <v>144</v>
      </c>
      <c r="BK186" s="215">
        <f>ROUND(I186*H186,2)</f>
        <v>0</v>
      </c>
      <c r="BL186" s="20" t="s">
        <v>143</v>
      </c>
      <c r="BM186" s="214" t="s">
        <v>273</v>
      </c>
    </row>
    <row r="187" s="2" customFormat="1">
      <c r="A187" s="41"/>
      <c r="B187" s="42"/>
      <c r="C187" s="43"/>
      <c r="D187" s="216" t="s">
        <v>146</v>
      </c>
      <c r="E187" s="43"/>
      <c r="F187" s="217" t="s">
        <v>274</v>
      </c>
      <c r="G187" s="43"/>
      <c r="H187" s="43"/>
      <c r="I187" s="218"/>
      <c r="J187" s="43"/>
      <c r="K187" s="43"/>
      <c r="L187" s="47"/>
      <c r="M187" s="219"/>
      <c r="N187" s="220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146</v>
      </c>
      <c r="AU187" s="20" t="s">
        <v>144</v>
      </c>
    </row>
    <row r="188" s="2" customFormat="1" ht="37.8" customHeight="1">
      <c r="A188" s="41"/>
      <c r="B188" s="42"/>
      <c r="C188" s="203" t="s">
        <v>275</v>
      </c>
      <c r="D188" s="203" t="s">
        <v>138</v>
      </c>
      <c r="E188" s="204" t="s">
        <v>276</v>
      </c>
      <c r="F188" s="205" t="s">
        <v>277</v>
      </c>
      <c r="G188" s="206" t="s">
        <v>150</v>
      </c>
      <c r="H188" s="207">
        <v>832.85299999999995</v>
      </c>
      <c r="I188" s="208"/>
      <c r="J188" s="209">
        <f>ROUND(I188*H188,2)</f>
        <v>0</v>
      </c>
      <c r="K188" s="205" t="s">
        <v>142</v>
      </c>
      <c r="L188" s="47"/>
      <c r="M188" s="210" t="s">
        <v>20</v>
      </c>
      <c r="N188" s="211" t="s">
        <v>46</v>
      </c>
      <c r="O188" s="87"/>
      <c r="P188" s="212">
        <f>O188*H188</f>
        <v>0</v>
      </c>
      <c r="Q188" s="212">
        <v>0.00029</v>
      </c>
      <c r="R188" s="212">
        <f>Q188*H188</f>
        <v>0.24152736999999999</v>
      </c>
      <c r="S188" s="212">
        <v>0</v>
      </c>
      <c r="T188" s="213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4" t="s">
        <v>143</v>
      </c>
      <c r="AT188" s="214" t="s">
        <v>138</v>
      </c>
      <c r="AU188" s="214" t="s">
        <v>144</v>
      </c>
      <c r="AY188" s="20" t="s">
        <v>135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20" t="s">
        <v>144</v>
      </c>
      <c r="BK188" s="215">
        <f>ROUND(I188*H188,2)</f>
        <v>0</v>
      </c>
      <c r="BL188" s="20" t="s">
        <v>143</v>
      </c>
      <c r="BM188" s="214" t="s">
        <v>278</v>
      </c>
    </row>
    <row r="189" s="2" customFormat="1">
      <c r="A189" s="41"/>
      <c r="B189" s="42"/>
      <c r="C189" s="43"/>
      <c r="D189" s="216" t="s">
        <v>146</v>
      </c>
      <c r="E189" s="43"/>
      <c r="F189" s="217" t="s">
        <v>279</v>
      </c>
      <c r="G189" s="43"/>
      <c r="H189" s="43"/>
      <c r="I189" s="218"/>
      <c r="J189" s="43"/>
      <c r="K189" s="43"/>
      <c r="L189" s="47"/>
      <c r="M189" s="219"/>
      <c r="N189" s="220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146</v>
      </c>
      <c r="AU189" s="20" t="s">
        <v>144</v>
      </c>
    </row>
    <row r="190" s="15" customFormat="1">
      <c r="A190" s="15"/>
      <c r="B190" s="244"/>
      <c r="C190" s="245"/>
      <c r="D190" s="223" t="s">
        <v>153</v>
      </c>
      <c r="E190" s="246" t="s">
        <v>20</v>
      </c>
      <c r="F190" s="247" t="s">
        <v>280</v>
      </c>
      <c r="G190" s="245"/>
      <c r="H190" s="246" t="s">
        <v>20</v>
      </c>
      <c r="I190" s="248"/>
      <c r="J190" s="245"/>
      <c r="K190" s="245"/>
      <c r="L190" s="249"/>
      <c r="M190" s="250"/>
      <c r="N190" s="251"/>
      <c r="O190" s="251"/>
      <c r="P190" s="251"/>
      <c r="Q190" s="251"/>
      <c r="R190" s="251"/>
      <c r="S190" s="251"/>
      <c r="T190" s="25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3" t="s">
        <v>153</v>
      </c>
      <c r="AU190" s="253" t="s">
        <v>144</v>
      </c>
      <c r="AV190" s="15" t="s">
        <v>22</v>
      </c>
      <c r="AW190" s="15" t="s">
        <v>36</v>
      </c>
      <c r="AX190" s="15" t="s">
        <v>74</v>
      </c>
      <c r="AY190" s="253" t="s">
        <v>135</v>
      </c>
    </row>
    <row r="191" s="13" customFormat="1">
      <c r="A191" s="13"/>
      <c r="B191" s="221"/>
      <c r="C191" s="222"/>
      <c r="D191" s="223" t="s">
        <v>153</v>
      </c>
      <c r="E191" s="224" t="s">
        <v>20</v>
      </c>
      <c r="F191" s="225" t="s">
        <v>281</v>
      </c>
      <c r="G191" s="222"/>
      <c r="H191" s="226">
        <v>83.069999999999993</v>
      </c>
      <c r="I191" s="227"/>
      <c r="J191" s="222"/>
      <c r="K191" s="222"/>
      <c r="L191" s="228"/>
      <c r="M191" s="229"/>
      <c r="N191" s="230"/>
      <c r="O191" s="230"/>
      <c r="P191" s="230"/>
      <c r="Q191" s="230"/>
      <c r="R191" s="230"/>
      <c r="S191" s="230"/>
      <c r="T191" s="23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2" t="s">
        <v>153</v>
      </c>
      <c r="AU191" s="232" t="s">
        <v>144</v>
      </c>
      <c r="AV191" s="13" t="s">
        <v>144</v>
      </c>
      <c r="AW191" s="13" t="s">
        <v>36</v>
      </c>
      <c r="AX191" s="13" t="s">
        <v>74</v>
      </c>
      <c r="AY191" s="232" t="s">
        <v>135</v>
      </c>
    </row>
    <row r="192" s="13" customFormat="1">
      <c r="A192" s="13"/>
      <c r="B192" s="221"/>
      <c r="C192" s="222"/>
      <c r="D192" s="223" t="s">
        <v>153</v>
      </c>
      <c r="E192" s="224" t="s">
        <v>20</v>
      </c>
      <c r="F192" s="225" t="s">
        <v>282</v>
      </c>
      <c r="G192" s="222"/>
      <c r="H192" s="226">
        <v>64.849999999999994</v>
      </c>
      <c r="I192" s="227"/>
      <c r="J192" s="222"/>
      <c r="K192" s="222"/>
      <c r="L192" s="228"/>
      <c r="M192" s="229"/>
      <c r="N192" s="230"/>
      <c r="O192" s="230"/>
      <c r="P192" s="230"/>
      <c r="Q192" s="230"/>
      <c r="R192" s="230"/>
      <c r="S192" s="230"/>
      <c r="T192" s="23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2" t="s">
        <v>153</v>
      </c>
      <c r="AU192" s="232" t="s">
        <v>144</v>
      </c>
      <c r="AV192" s="13" t="s">
        <v>144</v>
      </c>
      <c r="AW192" s="13" t="s">
        <v>36</v>
      </c>
      <c r="AX192" s="13" t="s">
        <v>74</v>
      </c>
      <c r="AY192" s="232" t="s">
        <v>135</v>
      </c>
    </row>
    <row r="193" s="13" customFormat="1">
      <c r="A193" s="13"/>
      <c r="B193" s="221"/>
      <c r="C193" s="222"/>
      <c r="D193" s="223" t="s">
        <v>153</v>
      </c>
      <c r="E193" s="224" t="s">
        <v>20</v>
      </c>
      <c r="F193" s="225" t="s">
        <v>283</v>
      </c>
      <c r="G193" s="222"/>
      <c r="H193" s="226">
        <v>76.555999999999997</v>
      </c>
      <c r="I193" s="227"/>
      <c r="J193" s="222"/>
      <c r="K193" s="222"/>
      <c r="L193" s="228"/>
      <c r="M193" s="229"/>
      <c r="N193" s="230"/>
      <c r="O193" s="230"/>
      <c r="P193" s="230"/>
      <c r="Q193" s="230"/>
      <c r="R193" s="230"/>
      <c r="S193" s="230"/>
      <c r="T193" s="23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2" t="s">
        <v>153</v>
      </c>
      <c r="AU193" s="232" t="s">
        <v>144</v>
      </c>
      <c r="AV193" s="13" t="s">
        <v>144</v>
      </c>
      <c r="AW193" s="13" t="s">
        <v>36</v>
      </c>
      <c r="AX193" s="13" t="s">
        <v>74</v>
      </c>
      <c r="AY193" s="232" t="s">
        <v>135</v>
      </c>
    </row>
    <row r="194" s="15" customFormat="1">
      <c r="A194" s="15"/>
      <c r="B194" s="244"/>
      <c r="C194" s="245"/>
      <c r="D194" s="223" t="s">
        <v>153</v>
      </c>
      <c r="E194" s="246" t="s">
        <v>20</v>
      </c>
      <c r="F194" s="247" t="s">
        <v>284</v>
      </c>
      <c r="G194" s="245"/>
      <c r="H194" s="246" t="s">
        <v>20</v>
      </c>
      <c r="I194" s="248"/>
      <c r="J194" s="245"/>
      <c r="K194" s="245"/>
      <c r="L194" s="249"/>
      <c r="M194" s="250"/>
      <c r="N194" s="251"/>
      <c r="O194" s="251"/>
      <c r="P194" s="251"/>
      <c r="Q194" s="251"/>
      <c r="R194" s="251"/>
      <c r="S194" s="251"/>
      <c r="T194" s="25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3" t="s">
        <v>153</v>
      </c>
      <c r="AU194" s="253" t="s">
        <v>144</v>
      </c>
      <c r="AV194" s="15" t="s">
        <v>22</v>
      </c>
      <c r="AW194" s="15" t="s">
        <v>36</v>
      </c>
      <c r="AX194" s="15" t="s">
        <v>74</v>
      </c>
      <c r="AY194" s="253" t="s">
        <v>135</v>
      </c>
    </row>
    <row r="195" s="13" customFormat="1">
      <c r="A195" s="13"/>
      <c r="B195" s="221"/>
      <c r="C195" s="222"/>
      <c r="D195" s="223" t="s">
        <v>153</v>
      </c>
      <c r="E195" s="224" t="s">
        <v>20</v>
      </c>
      <c r="F195" s="225" t="s">
        <v>285</v>
      </c>
      <c r="G195" s="222"/>
      <c r="H195" s="226">
        <v>225.96000000000001</v>
      </c>
      <c r="I195" s="227"/>
      <c r="J195" s="222"/>
      <c r="K195" s="222"/>
      <c r="L195" s="228"/>
      <c r="M195" s="229"/>
      <c r="N195" s="230"/>
      <c r="O195" s="230"/>
      <c r="P195" s="230"/>
      <c r="Q195" s="230"/>
      <c r="R195" s="230"/>
      <c r="S195" s="230"/>
      <c r="T195" s="23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2" t="s">
        <v>153</v>
      </c>
      <c r="AU195" s="232" t="s">
        <v>144</v>
      </c>
      <c r="AV195" s="13" t="s">
        <v>144</v>
      </c>
      <c r="AW195" s="13" t="s">
        <v>36</v>
      </c>
      <c r="AX195" s="13" t="s">
        <v>74</v>
      </c>
      <c r="AY195" s="232" t="s">
        <v>135</v>
      </c>
    </row>
    <row r="196" s="13" customFormat="1">
      <c r="A196" s="13"/>
      <c r="B196" s="221"/>
      <c r="C196" s="222"/>
      <c r="D196" s="223" t="s">
        <v>153</v>
      </c>
      <c r="E196" s="224" t="s">
        <v>20</v>
      </c>
      <c r="F196" s="225" t="s">
        <v>286</v>
      </c>
      <c r="G196" s="222"/>
      <c r="H196" s="226">
        <v>0.94499999999999995</v>
      </c>
      <c r="I196" s="227"/>
      <c r="J196" s="222"/>
      <c r="K196" s="222"/>
      <c r="L196" s="228"/>
      <c r="M196" s="229"/>
      <c r="N196" s="230"/>
      <c r="O196" s="230"/>
      <c r="P196" s="230"/>
      <c r="Q196" s="230"/>
      <c r="R196" s="230"/>
      <c r="S196" s="230"/>
      <c r="T196" s="23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2" t="s">
        <v>153</v>
      </c>
      <c r="AU196" s="232" t="s">
        <v>144</v>
      </c>
      <c r="AV196" s="13" t="s">
        <v>144</v>
      </c>
      <c r="AW196" s="13" t="s">
        <v>36</v>
      </c>
      <c r="AX196" s="13" t="s">
        <v>74</v>
      </c>
      <c r="AY196" s="232" t="s">
        <v>135</v>
      </c>
    </row>
    <row r="197" s="13" customFormat="1">
      <c r="A197" s="13"/>
      <c r="B197" s="221"/>
      <c r="C197" s="222"/>
      <c r="D197" s="223" t="s">
        <v>153</v>
      </c>
      <c r="E197" s="224" t="s">
        <v>20</v>
      </c>
      <c r="F197" s="225" t="s">
        <v>287</v>
      </c>
      <c r="G197" s="222"/>
      <c r="H197" s="226">
        <v>2.1600000000000001</v>
      </c>
      <c r="I197" s="227"/>
      <c r="J197" s="222"/>
      <c r="K197" s="222"/>
      <c r="L197" s="228"/>
      <c r="M197" s="229"/>
      <c r="N197" s="230"/>
      <c r="O197" s="230"/>
      <c r="P197" s="230"/>
      <c r="Q197" s="230"/>
      <c r="R197" s="230"/>
      <c r="S197" s="230"/>
      <c r="T197" s="23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2" t="s">
        <v>153</v>
      </c>
      <c r="AU197" s="232" t="s">
        <v>144</v>
      </c>
      <c r="AV197" s="13" t="s">
        <v>144</v>
      </c>
      <c r="AW197" s="13" t="s">
        <v>36</v>
      </c>
      <c r="AX197" s="13" t="s">
        <v>74</v>
      </c>
      <c r="AY197" s="232" t="s">
        <v>135</v>
      </c>
    </row>
    <row r="198" s="13" customFormat="1">
      <c r="A198" s="13"/>
      <c r="B198" s="221"/>
      <c r="C198" s="222"/>
      <c r="D198" s="223" t="s">
        <v>153</v>
      </c>
      <c r="E198" s="224" t="s">
        <v>20</v>
      </c>
      <c r="F198" s="225" t="s">
        <v>288</v>
      </c>
      <c r="G198" s="222"/>
      <c r="H198" s="226">
        <v>185.13</v>
      </c>
      <c r="I198" s="227"/>
      <c r="J198" s="222"/>
      <c r="K198" s="222"/>
      <c r="L198" s="228"/>
      <c r="M198" s="229"/>
      <c r="N198" s="230"/>
      <c r="O198" s="230"/>
      <c r="P198" s="230"/>
      <c r="Q198" s="230"/>
      <c r="R198" s="230"/>
      <c r="S198" s="230"/>
      <c r="T198" s="23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2" t="s">
        <v>153</v>
      </c>
      <c r="AU198" s="232" t="s">
        <v>144</v>
      </c>
      <c r="AV198" s="13" t="s">
        <v>144</v>
      </c>
      <c r="AW198" s="13" t="s">
        <v>36</v>
      </c>
      <c r="AX198" s="13" t="s">
        <v>74</v>
      </c>
      <c r="AY198" s="232" t="s">
        <v>135</v>
      </c>
    </row>
    <row r="199" s="13" customFormat="1">
      <c r="A199" s="13"/>
      <c r="B199" s="221"/>
      <c r="C199" s="222"/>
      <c r="D199" s="223" t="s">
        <v>153</v>
      </c>
      <c r="E199" s="224" t="s">
        <v>20</v>
      </c>
      <c r="F199" s="225" t="s">
        <v>289</v>
      </c>
      <c r="G199" s="222"/>
      <c r="H199" s="226">
        <v>6.452</v>
      </c>
      <c r="I199" s="227"/>
      <c r="J199" s="222"/>
      <c r="K199" s="222"/>
      <c r="L199" s="228"/>
      <c r="M199" s="229"/>
      <c r="N199" s="230"/>
      <c r="O199" s="230"/>
      <c r="P199" s="230"/>
      <c r="Q199" s="230"/>
      <c r="R199" s="230"/>
      <c r="S199" s="230"/>
      <c r="T199" s="23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2" t="s">
        <v>153</v>
      </c>
      <c r="AU199" s="232" t="s">
        <v>144</v>
      </c>
      <c r="AV199" s="13" t="s">
        <v>144</v>
      </c>
      <c r="AW199" s="13" t="s">
        <v>36</v>
      </c>
      <c r="AX199" s="13" t="s">
        <v>74</v>
      </c>
      <c r="AY199" s="232" t="s">
        <v>135</v>
      </c>
    </row>
    <row r="200" s="13" customFormat="1">
      <c r="A200" s="13"/>
      <c r="B200" s="221"/>
      <c r="C200" s="222"/>
      <c r="D200" s="223" t="s">
        <v>153</v>
      </c>
      <c r="E200" s="224" t="s">
        <v>20</v>
      </c>
      <c r="F200" s="225" t="s">
        <v>290</v>
      </c>
      <c r="G200" s="222"/>
      <c r="H200" s="226">
        <v>183.94999999999999</v>
      </c>
      <c r="I200" s="227"/>
      <c r="J200" s="222"/>
      <c r="K200" s="222"/>
      <c r="L200" s="228"/>
      <c r="M200" s="229"/>
      <c r="N200" s="230"/>
      <c r="O200" s="230"/>
      <c r="P200" s="230"/>
      <c r="Q200" s="230"/>
      <c r="R200" s="230"/>
      <c r="S200" s="230"/>
      <c r="T200" s="23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2" t="s">
        <v>153</v>
      </c>
      <c r="AU200" s="232" t="s">
        <v>144</v>
      </c>
      <c r="AV200" s="13" t="s">
        <v>144</v>
      </c>
      <c r="AW200" s="13" t="s">
        <v>36</v>
      </c>
      <c r="AX200" s="13" t="s">
        <v>74</v>
      </c>
      <c r="AY200" s="232" t="s">
        <v>135</v>
      </c>
    </row>
    <row r="201" s="13" customFormat="1">
      <c r="A201" s="13"/>
      <c r="B201" s="221"/>
      <c r="C201" s="222"/>
      <c r="D201" s="223" t="s">
        <v>153</v>
      </c>
      <c r="E201" s="224" t="s">
        <v>20</v>
      </c>
      <c r="F201" s="225" t="s">
        <v>291</v>
      </c>
      <c r="G201" s="222"/>
      <c r="H201" s="226">
        <v>3.7799999999999998</v>
      </c>
      <c r="I201" s="227"/>
      <c r="J201" s="222"/>
      <c r="K201" s="222"/>
      <c r="L201" s="228"/>
      <c r="M201" s="229"/>
      <c r="N201" s="230"/>
      <c r="O201" s="230"/>
      <c r="P201" s="230"/>
      <c r="Q201" s="230"/>
      <c r="R201" s="230"/>
      <c r="S201" s="230"/>
      <c r="T201" s="23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2" t="s">
        <v>153</v>
      </c>
      <c r="AU201" s="232" t="s">
        <v>144</v>
      </c>
      <c r="AV201" s="13" t="s">
        <v>144</v>
      </c>
      <c r="AW201" s="13" t="s">
        <v>36</v>
      </c>
      <c r="AX201" s="13" t="s">
        <v>74</v>
      </c>
      <c r="AY201" s="232" t="s">
        <v>135</v>
      </c>
    </row>
    <row r="202" s="14" customFormat="1">
      <c r="A202" s="14"/>
      <c r="B202" s="233"/>
      <c r="C202" s="234"/>
      <c r="D202" s="223" t="s">
        <v>153</v>
      </c>
      <c r="E202" s="235" t="s">
        <v>20</v>
      </c>
      <c r="F202" s="236" t="s">
        <v>245</v>
      </c>
      <c r="G202" s="234"/>
      <c r="H202" s="237">
        <v>832.85299999999995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3" t="s">
        <v>153</v>
      </c>
      <c r="AU202" s="243" t="s">
        <v>144</v>
      </c>
      <c r="AV202" s="14" t="s">
        <v>143</v>
      </c>
      <c r="AW202" s="14" t="s">
        <v>36</v>
      </c>
      <c r="AX202" s="14" t="s">
        <v>22</v>
      </c>
      <c r="AY202" s="243" t="s">
        <v>135</v>
      </c>
    </row>
    <row r="203" s="2" customFormat="1" ht="37.8" customHeight="1">
      <c r="A203" s="41"/>
      <c r="B203" s="42"/>
      <c r="C203" s="203" t="s">
        <v>292</v>
      </c>
      <c r="D203" s="203" t="s">
        <v>138</v>
      </c>
      <c r="E203" s="204" t="s">
        <v>199</v>
      </c>
      <c r="F203" s="205" t="s">
        <v>200</v>
      </c>
      <c r="G203" s="206" t="s">
        <v>150</v>
      </c>
      <c r="H203" s="207">
        <v>214.49000000000001</v>
      </c>
      <c r="I203" s="208"/>
      <c r="J203" s="209">
        <f>ROUND(I203*H203,2)</f>
        <v>0</v>
      </c>
      <c r="K203" s="205" t="s">
        <v>142</v>
      </c>
      <c r="L203" s="47"/>
      <c r="M203" s="210" t="s">
        <v>20</v>
      </c>
      <c r="N203" s="211" t="s">
        <v>46</v>
      </c>
      <c r="O203" s="87"/>
      <c r="P203" s="212">
        <f>O203*H203</f>
        <v>0</v>
      </c>
      <c r="Q203" s="212">
        <v>0.00012999999999999999</v>
      </c>
      <c r="R203" s="212">
        <f>Q203*H203</f>
        <v>0.027883699999999997</v>
      </c>
      <c r="S203" s="212">
        <v>0</v>
      </c>
      <c r="T203" s="213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4" t="s">
        <v>143</v>
      </c>
      <c r="AT203" s="214" t="s">
        <v>138</v>
      </c>
      <c r="AU203" s="214" t="s">
        <v>144</v>
      </c>
      <c r="AY203" s="20" t="s">
        <v>135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20" t="s">
        <v>144</v>
      </c>
      <c r="BK203" s="215">
        <f>ROUND(I203*H203,2)</f>
        <v>0</v>
      </c>
      <c r="BL203" s="20" t="s">
        <v>143</v>
      </c>
      <c r="BM203" s="214" t="s">
        <v>293</v>
      </c>
    </row>
    <row r="204" s="2" customFormat="1">
      <c r="A204" s="41"/>
      <c r="B204" s="42"/>
      <c r="C204" s="43"/>
      <c r="D204" s="216" t="s">
        <v>146</v>
      </c>
      <c r="E204" s="43"/>
      <c r="F204" s="217" t="s">
        <v>202</v>
      </c>
      <c r="G204" s="43"/>
      <c r="H204" s="43"/>
      <c r="I204" s="218"/>
      <c r="J204" s="43"/>
      <c r="K204" s="43"/>
      <c r="L204" s="47"/>
      <c r="M204" s="219"/>
      <c r="N204" s="220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146</v>
      </c>
      <c r="AU204" s="20" t="s">
        <v>144</v>
      </c>
    </row>
    <row r="205" s="13" customFormat="1">
      <c r="A205" s="13"/>
      <c r="B205" s="221"/>
      <c r="C205" s="222"/>
      <c r="D205" s="223" t="s">
        <v>153</v>
      </c>
      <c r="E205" s="224" t="s">
        <v>20</v>
      </c>
      <c r="F205" s="225" t="s">
        <v>281</v>
      </c>
      <c r="G205" s="222"/>
      <c r="H205" s="226">
        <v>83.069999999999993</v>
      </c>
      <c r="I205" s="227"/>
      <c r="J205" s="222"/>
      <c r="K205" s="222"/>
      <c r="L205" s="228"/>
      <c r="M205" s="229"/>
      <c r="N205" s="230"/>
      <c r="O205" s="230"/>
      <c r="P205" s="230"/>
      <c r="Q205" s="230"/>
      <c r="R205" s="230"/>
      <c r="S205" s="230"/>
      <c r="T205" s="23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2" t="s">
        <v>153</v>
      </c>
      <c r="AU205" s="232" t="s">
        <v>144</v>
      </c>
      <c r="AV205" s="13" t="s">
        <v>144</v>
      </c>
      <c r="AW205" s="13" t="s">
        <v>36</v>
      </c>
      <c r="AX205" s="13" t="s">
        <v>74</v>
      </c>
      <c r="AY205" s="232" t="s">
        <v>135</v>
      </c>
    </row>
    <row r="206" s="13" customFormat="1">
      <c r="A206" s="13"/>
      <c r="B206" s="221"/>
      <c r="C206" s="222"/>
      <c r="D206" s="223" t="s">
        <v>153</v>
      </c>
      <c r="E206" s="224" t="s">
        <v>20</v>
      </c>
      <c r="F206" s="225" t="s">
        <v>282</v>
      </c>
      <c r="G206" s="222"/>
      <c r="H206" s="226">
        <v>64.849999999999994</v>
      </c>
      <c r="I206" s="227"/>
      <c r="J206" s="222"/>
      <c r="K206" s="222"/>
      <c r="L206" s="228"/>
      <c r="M206" s="229"/>
      <c r="N206" s="230"/>
      <c r="O206" s="230"/>
      <c r="P206" s="230"/>
      <c r="Q206" s="230"/>
      <c r="R206" s="230"/>
      <c r="S206" s="230"/>
      <c r="T206" s="23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2" t="s">
        <v>153</v>
      </c>
      <c r="AU206" s="232" t="s">
        <v>144</v>
      </c>
      <c r="AV206" s="13" t="s">
        <v>144</v>
      </c>
      <c r="AW206" s="13" t="s">
        <v>36</v>
      </c>
      <c r="AX206" s="13" t="s">
        <v>74</v>
      </c>
      <c r="AY206" s="232" t="s">
        <v>135</v>
      </c>
    </row>
    <row r="207" s="13" customFormat="1">
      <c r="A207" s="13"/>
      <c r="B207" s="221"/>
      <c r="C207" s="222"/>
      <c r="D207" s="223" t="s">
        <v>153</v>
      </c>
      <c r="E207" s="224" t="s">
        <v>20</v>
      </c>
      <c r="F207" s="225" t="s">
        <v>294</v>
      </c>
      <c r="G207" s="222"/>
      <c r="H207" s="226">
        <v>66.569999999999993</v>
      </c>
      <c r="I207" s="227"/>
      <c r="J207" s="222"/>
      <c r="K207" s="222"/>
      <c r="L207" s="228"/>
      <c r="M207" s="229"/>
      <c r="N207" s="230"/>
      <c r="O207" s="230"/>
      <c r="P207" s="230"/>
      <c r="Q207" s="230"/>
      <c r="R207" s="230"/>
      <c r="S207" s="230"/>
      <c r="T207" s="23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2" t="s">
        <v>153</v>
      </c>
      <c r="AU207" s="232" t="s">
        <v>144</v>
      </c>
      <c r="AV207" s="13" t="s">
        <v>144</v>
      </c>
      <c r="AW207" s="13" t="s">
        <v>36</v>
      </c>
      <c r="AX207" s="13" t="s">
        <v>74</v>
      </c>
      <c r="AY207" s="232" t="s">
        <v>135</v>
      </c>
    </row>
    <row r="208" s="14" customFormat="1">
      <c r="A208" s="14"/>
      <c r="B208" s="233"/>
      <c r="C208" s="234"/>
      <c r="D208" s="223" t="s">
        <v>153</v>
      </c>
      <c r="E208" s="235" t="s">
        <v>20</v>
      </c>
      <c r="F208" s="236" t="s">
        <v>245</v>
      </c>
      <c r="G208" s="234"/>
      <c r="H208" s="237">
        <v>214.49000000000001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153</v>
      </c>
      <c r="AU208" s="243" t="s">
        <v>144</v>
      </c>
      <c r="AV208" s="14" t="s">
        <v>143</v>
      </c>
      <c r="AW208" s="14" t="s">
        <v>36</v>
      </c>
      <c r="AX208" s="14" t="s">
        <v>22</v>
      </c>
      <c r="AY208" s="243" t="s">
        <v>135</v>
      </c>
    </row>
    <row r="209" s="2" customFormat="1" ht="24.15" customHeight="1">
      <c r="A209" s="41"/>
      <c r="B209" s="42"/>
      <c r="C209" s="203" t="s">
        <v>295</v>
      </c>
      <c r="D209" s="203" t="s">
        <v>138</v>
      </c>
      <c r="E209" s="204" t="s">
        <v>204</v>
      </c>
      <c r="F209" s="205" t="s">
        <v>205</v>
      </c>
      <c r="G209" s="206" t="s">
        <v>206</v>
      </c>
      <c r="H209" s="207">
        <v>407.53100000000001</v>
      </c>
      <c r="I209" s="208"/>
      <c r="J209" s="209">
        <f>ROUND(I209*H209,2)</f>
        <v>0</v>
      </c>
      <c r="K209" s="205" t="s">
        <v>20</v>
      </c>
      <c r="L209" s="47"/>
      <c r="M209" s="210" t="s">
        <v>20</v>
      </c>
      <c r="N209" s="211" t="s">
        <v>46</v>
      </c>
      <c r="O209" s="87"/>
      <c r="P209" s="212">
        <f>O209*H209</f>
        <v>0</v>
      </c>
      <c r="Q209" s="212">
        <v>0</v>
      </c>
      <c r="R209" s="212">
        <f>Q209*H209</f>
        <v>0</v>
      </c>
      <c r="S209" s="212">
        <v>0</v>
      </c>
      <c r="T209" s="213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4" t="s">
        <v>143</v>
      </c>
      <c r="AT209" s="214" t="s">
        <v>138</v>
      </c>
      <c r="AU209" s="214" t="s">
        <v>144</v>
      </c>
      <c r="AY209" s="20" t="s">
        <v>135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20" t="s">
        <v>144</v>
      </c>
      <c r="BK209" s="215">
        <f>ROUND(I209*H209,2)</f>
        <v>0</v>
      </c>
      <c r="BL209" s="20" t="s">
        <v>143</v>
      </c>
      <c r="BM209" s="214" t="s">
        <v>296</v>
      </c>
    </row>
    <row r="210" s="13" customFormat="1">
      <c r="A210" s="13"/>
      <c r="B210" s="221"/>
      <c r="C210" s="222"/>
      <c r="D210" s="223" t="s">
        <v>153</v>
      </c>
      <c r="E210" s="224" t="s">
        <v>20</v>
      </c>
      <c r="F210" s="225" t="s">
        <v>297</v>
      </c>
      <c r="G210" s="222"/>
      <c r="H210" s="226">
        <v>407.53100000000001</v>
      </c>
      <c r="I210" s="227"/>
      <c r="J210" s="222"/>
      <c r="K210" s="222"/>
      <c r="L210" s="228"/>
      <c r="M210" s="229"/>
      <c r="N210" s="230"/>
      <c r="O210" s="230"/>
      <c r="P210" s="230"/>
      <c r="Q210" s="230"/>
      <c r="R210" s="230"/>
      <c r="S210" s="230"/>
      <c r="T210" s="23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2" t="s">
        <v>153</v>
      </c>
      <c r="AU210" s="232" t="s">
        <v>144</v>
      </c>
      <c r="AV210" s="13" t="s">
        <v>144</v>
      </c>
      <c r="AW210" s="13" t="s">
        <v>36</v>
      </c>
      <c r="AX210" s="13" t="s">
        <v>22</v>
      </c>
      <c r="AY210" s="232" t="s">
        <v>135</v>
      </c>
    </row>
    <row r="211" s="2" customFormat="1" ht="66.75" customHeight="1">
      <c r="A211" s="41"/>
      <c r="B211" s="42"/>
      <c r="C211" s="203" t="s">
        <v>298</v>
      </c>
      <c r="D211" s="203" t="s">
        <v>138</v>
      </c>
      <c r="E211" s="204" t="s">
        <v>210</v>
      </c>
      <c r="F211" s="205" t="s">
        <v>211</v>
      </c>
      <c r="G211" s="206" t="s">
        <v>163</v>
      </c>
      <c r="H211" s="207">
        <v>0.46899999999999997</v>
      </c>
      <c r="I211" s="208"/>
      <c r="J211" s="209">
        <f>ROUND(I211*H211,2)</f>
        <v>0</v>
      </c>
      <c r="K211" s="205" t="s">
        <v>142</v>
      </c>
      <c r="L211" s="47"/>
      <c r="M211" s="210" t="s">
        <v>20</v>
      </c>
      <c r="N211" s="211" t="s">
        <v>46</v>
      </c>
      <c r="O211" s="87"/>
      <c r="P211" s="212">
        <f>O211*H211</f>
        <v>0</v>
      </c>
      <c r="Q211" s="212">
        <v>0</v>
      </c>
      <c r="R211" s="212">
        <f>Q211*H211</f>
        <v>0</v>
      </c>
      <c r="S211" s="212">
        <v>0</v>
      </c>
      <c r="T211" s="213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4" t="s">
        <v>143</v>
      </c>
      <c r="AT211" s="214" t="s">
        <v>138</v>
      </c>
      <c r="AU211" s="214" t="s">
        <v>144</v>
      </c>
      <c r="AY211" s="20" t="s">
        <v>135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20" t="s">
        <v>144</v>
      </c>
      <c r="BK211" s="215">
        <f>ROUND(I211*H211,2)</f>
        <v>0</v>
      </c>
      <c r="BL211" s="20" t="s">
        <v>143</v>
      </c>
      <c r="BM211" s="214" t="s">
        <v>299</v>
      </c>
    </row>
    <row r="212" s="2" customFormat="1">
      <c r="A212" s="41"/>
      <c r="B212" s="42"/>
      <c r="C212" s="43"/>
      <c r="D212" s="216" t="s">
        <v>146</v>
      </c>
      <c r="E212" s="43"/>
      <c r="F212" s="217" t="s">
        <v>213</v>
      </c>
      <c r="G212" s="43"/>
      <c r="H212" s="43"/>
      <c r="I212" s="218"/>
      <c r="J212" s="43"/>
      <c r="K212" s="43"/>
      <c r="L212" s="47"/>
      <c r="M212" s="219"/>
      <c r="N212" s="220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146</v>
      </c>
      <c r="AU212" s="20" t="s">
        <v>144</v>
      </c>
    </row>
    <row r="213" s="12" customFormat="1" ht="22.8" customHeight="1">
      <c r="A213" s="12"/>
      <c r="B213" s="187"/>
      <c r="C213" s="188"/>
      <c r="D213" s="189" t="s">
        <v>73</v>
      </c>
      <c r="E213" s="201" t="s">
        <v>300</v>
      </c>
      <c r="F213" s="201" t="s">
        <v>301</v>
      </c>
      <c r="G213" s="188"/>
      <c r="H213" s="188"/>
      <c r="I213" s="191"/>
      <c r="J213" s="202">
        <f>BK213</f>
        <v>0</v>
      </c>
      <c r="K213" s="188"/>
      <c r="L213" s="193"/>
      <c r="M213" s="194"/>
      <c r="N213" s="195"/>
      <c r="O213" s="195"/>
      <c r="P213" s="196">
        <f>SUM(P214:P221)</f>
        <v>0</v>
      </c>
      <c r="Q213" s="195"/>
      <c r="R213" s="196">
        <f>SUM(R214:R221)</f>
        <v>0.016719999999999999</v>
      </c>
      <c r="S213" s="195"/>
      <c r="T213" s="197">
        <f>SUM(T214:T221)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8" t="s">
        <v>22</v>
      </c>
      <c r="AT213" s="199" t="s">
        <v>73</v>
      </c>
      <c r="AU213" s="199" t="s">
        <v>22</v>
      </c>
      <c r="AY213" s="198" t="s">
        <v>135</v>
      </c>
      <c r="BK213" s="200">
        <f>SUM(BK214:BK221)</f>
        <v>0</v>
      </c>
    </row>
    <row r="214" s="2" customFormat="1" ht="44.25" customHeight="1">
      <c r="A214" s="41"/>
      <c r="B214" s="42"/>
      <c r="C214" s="203" t="s">
        <v>302</v>
      </c>
      <c r="D214" s="203" t="s">
        <v>138</v>
      </c>
      <c r="E214" s="204" t="s">
        <v>303</v>
      </c>
      <c r="F214" s="205" t="s">
        <v>304</v>
      </c>
      <c r="G214" s="206" t="s">
        <v>194</v>
      </c>
      <c r="H214" s="207">
        <v>112</v>
      </c>
      <c r="I214" s="208"/>
      <c r="J214" s="209">
        <f>ROUND(I214*H214,2)</f>
        <v>0</v>
      </c>
      <c r="K214" s="205" t="s">
        <v>20</v>
      </c>
      <c r="L214" s="47"/>
      <c r="M214" s="210" t="s">
        <v>20</v>
      </c>
      <c r="N214" s="211" t="s">
        <v>46</v>
      </c>
      <c r="O214" s="87"/>
      <c r="P214" s="212">
        <f>O214*H214</f>
        <v>0</v>
      </c>
      <c r="Q214" s="212">
        <v>1.0000000000000001E-05</v>
      </c>
      <c r="R214" s="212">
        <f>Q214*H214</f>
        <v>0.0011200000000000001</v>
      </c>
      <c r="S214" s="212">
        <v>0</v>
      </c>
      <c r="T214" s="213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4" t="s">
        <v>143</v>
      </c>
      <c r="AT214" s="214" t="s">
        <v>138</v>
      </c>
      <c r="AU214" s="214" t="s">
        <v>144</v>
      </c>
      <c r="AY214" s="20" t="s">
        <v>135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0" t="s">
        <v>144</v>
      </c>
      <c r="BK214" s="215">
        <f>ROUND(I214*H214,2)</f>
        <v>0</v>
      </c>
      <c r="BL214" s="20" t="s">
        <v>143</v>
      </c>
      <c r="BM214" s="214" t="s">
        <v>305</v>
      </c>
    </row>
    <row r="215" s="2" customFormat="1" ht="37.8" customHeight="1">
      <c r="A215" s="41"/>
      <c r="B215" s="42"/>
      <c r="C215" s="203" t="s">
        <v>306</v>
      </c>
      <c r="D215" s="203" t="s">
        <v>138</v>
      </c>
      <c r="E215" s="204" t="s">
        <v>199</v>
      </c>
      <c r="F215" s="205" t="s">
        <v>200</v>
      </c>
      <c r="G215" s="206" t="s">
        <v>150</v>
      </c>
      <c r="H215" s="207">
        <v>120</v>
      </c>
      <c r="I215" s="208"/>
      <c r="J215" s="209">
        <f>ROUND(I215*H215,2)</f>
        <v>0</v>
      </c>
      <c r="K215" s="205" t="s">
        <v>142</v>
      </c>
      <c r="L215" s="47"/>
      <c r="M215" s="210" t="s">
        <v>20</v>
      </c>
      <c r="N215" s="211" t="s">
        <v>46</v>
      </c>
      <c r="O215" s="87"/>
      <c r="P215" s="212">
        <f>O215*H215</f>
        <v>0</v>
      </c>
      <c r="Q215" s="212">
        <v>0.00012999999999999999</v>
      </c>
      <c r="R215" s="212">
        <f>Q215*H215</f>
        <v>0.015599999999999999</v>
      </c>
      <c r="S215" s="212">
        <v>0</v>
      </c>
      <c r="T215" s="213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4" t="s">
        <v>143</v>
      </c>
      <c r="AT215" s="214" t="s">
        <v>138</v>
      </c>
      <c r="AU215" s="214" t="s">
        <v>144</v>
      </c>
      <c r="AY215" s="20" t="s">
        <v>135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20" t="s">
        <v>144</v>
      </c>
      <c r="BK215" s="215">
        <f>ROUND(I215*H215,2)</f>
        <v>0</v>
      </c>
      <c r="BL215" s="20" t="s">
        <v>143</v>
      </c>
      <c r="BM215" s="214" t="s">
        <v>307</v>
      </c>
    </row>
    <row r="216" s="2" customFormat="1">
      <c r="A216" s="41"/>
      <c r="B216" s="42"/>
      <c r="C216" s="43"/>
      <c r="D216" s="216" t="s">
        <v>146</v>
      </c>
      <c r="E216" s="43"/>
      <c r="F216" s="217" t="s">
        <v>202</v>
      </c>
      <c r="G216" s="43"/>
      <c r="H216" s="43"/>
      <c r="I216" s="218"/>
      <c r="J216" s="43"/>
      <c r="K216" s="43"/>
      <c r="L216" s="47"/>
      <c r="M216" s="219"/>
      <c r="N216" s="220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146</v>
      </c>
      <c r="AU216" s="20" t="s">
        <v>144</v>
      </c>
    </row>
    <row r="217" s="13" customFormat="1">
      <c r="A217" s="13"/>
      <c r="B217" s="221"/>
      <c r="C217" s="222"/>
      <c r="D217" s="223" t="s">
        <v>153</v>
      </c>
      <c r="E217" s="224" t="s">
        <v>20</v>
      </c>
      <c r="F217" s="225" t="s">
        <v>308</v>
      </c>
      <c r="G217" s="222"/>
      <c r="H217" s="226">
        <v>120</v>
      </c>
      <c r="I217" s="227"/>
      <c r="J217" s="222"/>
      <c r="K217" s="222"/>
      <c r="L217" s="228"/>
      <c r="M217" s="229"/>
      <c r="N217" s="230"/>
      <c r="O217" s="230"/>
      <c r="P217" s="230"/>
      <c r="Q217" s="230"/>
      <c r="R217" s="230"/>
      <c r="S217" s="230"/>
      <c r="T217" s="23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2" t="s">
        <v>153</v>
      </c>
      <c r="AU217" s="232" t="s">
        <v>144</v>
      </c>
      <c r="AV217" s="13" t="s">
        <v>144</v>
      </c>
      <c r="AW217" s="13" t="s">
        <v>36</v>
      </c>
      <c r="AX217" s="13" t="s">
        <v>22</v>
      </c>
      <c r="AY217" s="232" t="s">
        <v>135</v>
      </c>
    </row>
    <row r="218" s="2" customFormat="1" ht="24.15" customHeight="1">
      <c r="A218" s="41"/>
      <c r="B218" s="42"/>
      <c r="C218" s="203" t="s">
        <v>309</v>
      </c>
      <c r="D218" s="203" t="s">
        <v>138</v>
      </c>
      <c r="E218" s="204" t="s">
        <v>204</v>
      </c>
      <c r="F218" s="205" t="s">
        <v>205</v>
      </c>
      <c r="G218" s="206" t="s">
        <v>206</v>
      </c>
      <c r="H218" s="207">
        <v>228</v>
      </c>
      <c r="I218" s="208"/>
      <c r="J218" s="209">
        <f>ROUND(I218*H218,2)</f>
        <v>0</v>
      </c>
      <c r="K218" s="205" t="s">
        <v>20</v>
      </c>
      <c r="L218" s="47"/>
      <c r="M218" s="210" t="s">
        <v>20</v>
      </c>
      <c r="N218" s="211" t="s">
        <v>46</v>
      </c>
      <c r="O218" s="87"/>
      <c r="P218" s="212">
        <f>O218*H218</f>
        <v>0</v>
      </c>
      <c r="Q218" s="212">
        <v>0</v>
      </c>
      <c r="R218" s="212">
        <f>Q218*H218</f>
        <v>0</v>
      </c>
      <c r="S218" s="212">
        <v>0</v>
      </c>
      <c r="T218" s="213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4" t="s">
        <v>143</v>
      </c>
      <c r="AT218" s="214" t="s">
        <v>138</v>
      </c>
      <c r="AU218" s="214" t="s">
        <v>144</v>
      </c>
      <c r="AY218" s="20" t="s">
        <v>135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20" t="s">
        <v>144</v>
      </c>
      <c r="BK218" s="215">
        <f>ROUND(I218*H218,2)</f>
        <v>0</v>
      </c>
      <c r="BL218" s="20" t="s">
        <v>143</v>
      </c>
      <c r="BM218" s="214" t="s">
        <v>310</v>
      </c>
    </row>
    <row r="219" s="13" customFormat="1">
      <c r="A219" s="13"/>
      <c r="B219" s="221"/>
      <c r="C219" s="222"/>
      <c r="D219" s="223" t="s">
        <v>153</v>
      </c>
      <c r="E219" s="224" t="s">
        <v>20</v>
      </c>
      <c r="F219" s="225" t="s">
        <v>311</v>
      </c>
      <c r="G219" s="222"/>
      <c r="H219" s="226">
        <v>228</v>
      </c>
      <c r="I219" s="227"/>
      <c r="J219" s="222"/>
      <c r="K219" s="222"/>
      <c r="L219" s="228"/>
      <c r="M219" s="229"/>
      <c r="N219" s="230"/>
      <c r="O219" s="230"/>
      <c r="P219" s="230"/>
      <c r="Q219" s="230"/>
      <c r="R219" s="230"/>
      <c r="S219" s="230"/>
      <c r="T219" s="23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2" t="s">
        <v>153</v>
      </c>
      <c r="AU219" s="232" t="s">
        <v>144</v>
      </c>
      <c r="AV219" s="13" t="s">
        <v>144</v>
      </c>
      <c r="AW219" s="13" t="s">
        <v>36</v>
      </c>
      <c r="AX219" s="13" t="s">
        <v>22</v>
      </c>
      <c r="AY219" s="232" t="s">
        <v>135</v>
      </c>
    </row>
    <row r="220" s="2" customFormat="1" ht="66.75" customHeight="1">
      <c r="A220" s="41"/>
      <c r="B220" s="42"/>
      <c r="C220" s="203" t="s">
        <v>312</v>
      </c>
      <c r="D220" s="203" t="s">
        <v>138</v>
      </c>
      <c r="E220" s="204" t="s">
        <v>210</v>
      </c>
      <c r="F220" s="205" t="s">
        <v>211</v>
      </c>
      <c r="G220" s="206" t="s">
        <v>163</v>
      </c>
      <c r="H220" s="207">
        <v>0.017000000000000001</v>
      </c>
      <c r="I220" s="208"/>
      <c r="J220" s="209">
        <f>ROUND(I220*H220,2)</f>
        <v>0</v>
      </c>
      <c r="K220" s="205" t="s">
        <v>142</v>
      </c>
      <c r="L220" s="47"/>
      <c r="M220" s="210" t="s">
        <v>20</v>
      </c>
      <c r="N220" s="211" t="s">
        <v>46</v>
      </c>
      <c r="O220" s="87"/>
      <c r="P220" s="212">
        <f>O220*H220</f>
        <v>0</v>
      </c>
      <c r="Q220" s="212">
        <v>0</v>
      </c>
      <c r="R220" s="212">
        <f>Q220*H220</f>
        <v>0</v>
      </c>
      <c r="S220" s="212">
        <v>0</v>
      </c>
      <c r="T220" s="213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4" t="s">
        <v>143</v>
      </c>
      <c r="AT220" s="214" t="s">
        <v>138</v>
      </c>
      <c r="AU220" s="214" t="s">
        <v>144</v>
      </c>
      <c r="AY220" s="20" t="s">
        <v>135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20" t="s">
        <v>144</v>
      </c>
      <c r="BK220" s="215">
        <f>ROUND(I220*H220,2)</f>
        <v>0</v>
      </c>
      <c r="BL220" s="20" t="s">
        <v>143</v>
      </c>
      <c r="BM220" s="214" t="s">
        <v>313</v>
      </c>
    </row>
    <row r="221" s="2" customFormat="1">
      <c r="A221" s="41"/>
      <c r="B221" s="42"/>
      <c r="C221" s="43"/>
      <c r="D221" s="216" t="s">
        <v>146</v>
      </c>
      <c r="E221" s="43"/>
      <c r="F221" s="217" t="s">
        <v>213</v>
      </c>
      <c r="G221" s="43"/>
      <c r="H221" s="43"/>
      <c r="I221" s="218"/>
      <c r="J221" s="43"/>
      <c r="K221" s="43"/>
      <c r="L221" s="47"/>
      <c r="M221" s="219"/>
      <c r="N221" s="220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146</v>
      </c>
      <c r="AU221" s="20" t="s">
        <v>144</v>
      </c>
    </row>
    <row r="222" s="12" customFormat="1" ht="22.8" customHeight="1">
      <c r="A222" s="12"/>
      <c r="B222" s="187"/>
      <c r="C222" s="188"/>
      <c r="D222" s="189" t="s">
        <v>73</v>
      </c>
      <c r="E222" s="201" t="s">
        <v>314</v>
      </c>
      <c r="F222" s="201" t="s">
        <v>315</v>
      </c>
      <c r="G222" s="188"/>
      <c r="H222" s="188"/>
      <c r="I222" s="191"/>
      <c r="J222" s="202">
        <f>BK222</f>
        <v>0</v>
      </c>
      <c r="K222" s="188"/>
      <c r="L222" s="193"/>
      <c r="M222" s="194"/>
      <c r="N222" s="195"/>
      <c r="O222" s="195"/>
      <c r="P222" s="196">
        <f>SUM(P223:P248)</f>
        <v>0</v>
      </c>
      <c r="Q222" s="195"/>
      <c r="R222" s="196">
        <f>SUM(R223:R248)</f>
        <v>0.00062</v>
      </c>
      <c r="S222" s="195"/>
      <c r="T222" s="197">
        <f>SUM(T223:T248)</f>
        <v>0.30499999999999999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98" t="s">
        <v>22</v>
      </c>
      <c r="AT222" s="199" t="s">
        <v>73</v>
      </c>
      <c r="AU222" s="199" t="s">
        <v>22</v>
      </c>
      <c r="AY222" s="198" t="s">
        <v>135</v>
      </c>
      <c r="BK222" s="200">
        <f>SUM(BK223:BK248)</f>
        <v>0</v>
      </c>
    </row>
    <row r="223" s="2" customFormat="1" ht="24.15" customHeight="1">
      <c r="A223" s="41"/>
      <c r="B223" s="42"/>
      <c r="C223" s="203" t="s">
        <v>316</v>
      </c>
      <c r="D223" s="203" t="s">
        <v>138</v>
      </c>
      <c r="E223" s="204" t="s">
        <v>317</v>
      </c>
      <c r="F223" s="205" t="s">
        <v>318</v>
      </c>
      <c r="G223" s="206" t="s">
        <v>141</v>
      </c>
      <c r="H223" s="207">
        <v>1</v>
      </c>
      <c r="I223" s="208"/>
      <c r="J223" s="209">
        <f>ROUND(I223*H223,2)</f>
        <v>0</v>
      </c>
      <c r="K223" s="205" t="s">
        <v>142</v>
      </c>
      <c r="L223" s="47"/>
      <c r="M223" s="210" t="s">
        <v>20</v>
      </c>
      <c r="N223" s="211" t="s">
        <v>46</v>
      </c>
      <c r="O223" s="87"/>
      <c r="P223" s="212">
        <f>O223*H223</f>
        <v>0</v>
      </c>
      <c r="Q223" s="212">
        <v>0</v>
      </c>
      <c r="R223" s="212">
        <f>Q223*H223</f>
        <v>0</v>
      </c>
      <c r="S223" s="212">
        <v>0.080000000000000002</v>
      </c>
      <c r="T223" s="213">
        <f>S223*H223</f>
        <v>0.080000000000000002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4" t="s">
        <v>143</v>
      </c>
      <c r="AT223" s="214" t="s">
        <v>138</v>
      </c>
      <c r="AU223" s="214" t="s">
        <v>144</v>
      </c>
      <c r="AY223" s="20" t="s">
        <v>135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0" t="s">
        <v>144</v>
      </c>
      <c r="BK223" s="215">
        <f>ROUND(I223*H223,2)</f>
        <v>0</v>
      </c>
      <c r="BL223" s="20" t="s">
        <v>143</v>
      </c>
      <c r="BM223" s="214" t="s">
        <v>319</v>
      </c>
    </row>
    <row r="224" s="2" customFormat="1">
      <c r="A224" s="41"/>
      <c r="B224" s="42"/>
      <c r="C224" s="43"/>
      <c r="D224" s="216" t="s">
        <v>146</v>
      </c>
      <c r="E224" s="43"/>
      <c r="F224" s="217" t="s">
        <v>320</v>
      </c>
      <c r="G224" s="43"/>
      <c r="H224" s="43"/>
      <c r="I224" s="218"/>
      <c r="J224" s="43"/>
      <c r="K224" s="43"/>
      <c r="L224" s="47"/>
      <c r="M224" s="219"/>
      <c r="N224" s="220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146</v>
      </c>
      <c r="AU224" s="20" t="s">
        <v>144</v>
      </c>
    </row>
    <row r="225" s="13" customFormat="1">
      <c r="A225" s="13"/>
      <c r="B225" s="221"/>
      <c r="C225" s="222"/>
      <c r="D225" s="223" t="s">
        <v>153</v>
      </c>
      <c r="E225" s="224" t="s">
        <v>20</v>
      </c>
      <c r="F225" s="225" t="s">
        <v>321</v>
      </c>
      <c r="G225" s="222"/>
      <c r="H225" s="226">
        <v>1</v>
      </c>
      <c r="I225" s="227"/>
      <c r="J225" s="222"/>
      <c r="K225" s="222"/>
      <c r="L225" s="228"/>
      <c r="M225" s="229"/>
      <c r="N225" s="230"/>
      <c r="O225" s="230"/>
      <c r="P225" s="230"/>
      <c r="Q225" s="230"/>
      <c r="R225" s="230"/>
      <c r="S225" s="230"/>
      <c r="T225" s="23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2" t="s">
        <v>153</v>
      </c>
      <c r="AU225" s="232" t="s">
        <v>144</v>
      </c>
      <c r="AV225" s="13" t="s">
        <v>144</v>
      </c>
      <c r="AW225" s="13" t="s">
        <v>36</v>
      </c>
      <c r="AX225" s="13" t="s">
        <v>22</v>
      </c>
      <c r="AY225" s="232" t="s">
        <v>135</v>
      </c>
    </row>
    <row r="226" s="2" customFormat="1" ht="24.15" customHeight="1">
      <c r="A226" s="41"/>
      <c r="B226" s="42"/>
      <c r="C226" s="203" t="s">
        <v>322</v>
      </c>
      <c r="D226" s="203" t="s">
        <v>138</v>
      </c>
      <c r="E226" s="204" t="s">
        <v>323</v>
      </c>
      <c r="F226" s="205" t="s">
        <v>324</v>
      </c>
      <c r="G226" s="206" t="s">
        <v>141</v>
      </c>
      <c r="H226" s="207">
        <v>1</v>
      </c>
      <c r="I226" s="208"/>
      <c r="J226" s="209">
        <f>ROUND(I226*H226,2)</f>
        <v>0</v>
      </c>
      <c r="K226" s="205" t="s">
        <v>142</v>
      </c>
      <c r="L226" s="47"/>
      <c r="M226" s="210" t="s">
        <v>20</v>
      </c>
      <c r="N226" s="211" t="s">
        <v>46</v>
      </c>
      <c r="O226" s="87"/>
      <c r="P226" s="212">
        <f>O226*H226</f>
        <v>0</v>
      </c>
      <c r="Q226" s="212">
        <v>0</v>
      </c>
      <c r="R226" s="212">
        <f>Q226*H226</f>
        <v>0</v>
      </c>
      <c r="S226" s="212">
        <v>0.17999999999999999</v>
      </c>
      <c r="T226" s="213">
        <f>S226*H226</f>
        <v>0.17999999999999999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4" t="s">
        <v>143</v>
      </c>
      <c r="AT226" s="214" t="s">
        <v>138</v>
      </c>
      <c r="AU226" s="214" t="s">
        <v>144</v>
      </c>
      <c r="AY226" s="20" t="s">
        <v>135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20" t="s">
        <v>144</v>
      </c>
      <c r="BK226" s="215">
        <f>ROUND(I226*H226,2)</f>
        <v>0</v>
      </c>
      <c r="BL226" s="20" t="s">
        <v>143</v>
      </c>
      <c r="BM226" s="214" t="s">
        <v>325</v>
      </c>
    </row>
    <row r="227" s="2" customFormat="1">
      <c r="A227" s="41"/>
      <c r="B227" s="42"/>
      <c r="C227" s="43"/>
      <c r="D227" s="216" t="s">
        <v>146</v>
      </c>
      <c r="E227" s="43"/>
      <c r="F227" s="217" t="s">
        <v>326</v>
      </c>
      <c r="G227" s="43"/>
      <c r="H227" s="43"/>
      <c r="I227" s="218"/>
      <c r="J227" s="43"/>
      <c r="K227" s="43"/>
      <c r="L227" s="47"/>
      <c r="M227" s="219"/>
      <c r="N227" s="220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146</v>
      </c>
      <c r="AU227" s="20" t="s">
        <v>144</v>
      </c>
    </row>
    <row r="228" s="13" customFormat="1">
      <c r="A228" s="13"/>
      <c r="B228" s="221"/>
      <c r="C228" s="222"/>
      <c r="D228" s="223" t="s">
        <v>153</v>
      </c>
      <c r="E228" s="224" t="s">
        <v>20</v>
      </c>
      <c r="F228" s="225" t="s">
        <v>327</v>
      </c>
      <c r="G228" s="222"/>
      <c r="H228" s="226">
        <v>1</v>
      </c>
      <c r="I228" s="227"/>
      <c r="J228" s="222"/>
      <c r="K228" s="222"/>
      <c r="L228" s="228"/>
      <c r="M228" s="229"/>
      <c r="N228" s="230"/>
      <c r="O228" s="230"/>
      <c r="P228" s="230"/>
      <c r="Q228" s="230"/>
      <c r="R228" s="230"/>
      <c r="S228" s="230"/>
      <c r="T228" s="23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2" t="s">
        <v>153</v>
      </c>
      <c r="AU228" s="232" t="s">
        <v>144</v>
      </c>
      <c r="AV228" s="13" t="s">
        <v>144</v>
      </c>
      <c r="AW228" s="13" t="s">
        <v>36</v>
      </c>
      <c r="AX228" s="13" t="s">
        <v>22</v>
      </c>
      <c r="AY228" s="232" t="s">
        <v>135</v>
      </c>
    </row>
    <row r="229" s="2" customFormat="1" ht="37.8" customHeight="1">
      <c r="A229" s="41"/>
      <c r="B229" s="42"/>
      <c r="C229" s="203" t="s">
        <v>328</v>
      </c>
      <c r="D229" s="203" t="s">
        <v>138</v>
      </c>
      <c r="E229" s="204" t="s">
        <v>329</v>
      </c>
      <c r="F229" s="205" t="s">
        <v>330</v>
      </c>
      <c r="G229" s="206" t="s">
        <v>194</v>
      </c>
      <c r="H229" s="207">
        <v>1.5</v>
      </c>
      <c r="I229" s="208"/>
      <c r="J229" s="209">
        <f>ROUND(I229*H229,2)</f>
        <v>0</v>
      </c>
      <c r="K229" s="205" t="s">
        <v>20</v>
      </c>
      <c r="L229" s="47"/>
      <c r="M229" s="210" t="s">
        <v>20</v>
      </c>
      <c r="N229" s="211" t="s">
        <v>46</v>
      </c>
      <c r="O229" s="87"/>
      <c r="P229" s="212">
        <f>O229*H229</f>
        <v>0</v>
      </c>
      <c r="Q229" s="212">
        <v>0</v>
      </c>
      <c r="R229" s="212">
        <f>Q229*H229</f>
        <v>0</v>
      </c>
      <c r="S229" s="212">
        <v>0.01</v>
      </c>
      <c r="T229" s="213">
        <f>S229*H229</f>
        <v>0.014999999999999999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4" t="s">
        <v>143</v>
      </c>
      <c r="AT229" s="214" t="s">
        <v>138</v>
      </c>
      <c r="AU229" s="214" t="s">
        <v>144</v>
      </c>
      <c r="AY229" s="20" t="s">
        <v>135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20" t="s">
        <v>144</v>
      </c>
      <c r="BK229" s="215">
        <f>ROUND(I229*H229,2)</f>
        <v>0</v>
      </c>
      <c r="BL229" s="20" t="s">
        <v>143</v>
      </c>
      <c r="BM229" s="214" t="s">
        <v>331</v>
      </c>
    </row>
    <row r="230" s="13" customFormat="1">
      <c r="A230" s="13"/>
      <c r="B230" s="221"/>
      <c r="C230" s="222"/>
      <c r="D230" s="223" t="s">
        <v>153</v>
      </c>
      <c r="E230" s="224" t="s">
        <v>20</v>
      </c>
      <c r="F230" s="225" t="s">
        <v>332</v>
      </c>
      <c r="G230" s="222"/>
      <c r="H230" s="226">
        <v>1.5</v>
      </c>
      <c r="I230" s="227"/>
      <c r="J230" s="222"/>
      <c r="K230" s="222"/>
      <c r="L230" s="228"/>
      <c r="M230" s="229"/>
      <c r="N230" s="230"/>
      <c r="O230" s="230"/>
      <c r="P230" s="230"/>
      <c r="Q230" s="230"/>
      <c r="R230" s="230"/>
      <c r="S230" s="230"/>
      <c r="T230" s="23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2" t="s">
        <v>153</v>
      </c>
      <c r="AU230" s="232" t="s">
        <v>144</v>
      </c>
      <c r="AV230" s="13" t="s">
        <v>144</v>
      </c>
      <c r="AW230" s="13" t="s">
        <v>36</v>
      </c>
      <c r="AX230" s="13" t="s">
        <v>22</v>
      </c>
      <c r="AY230" s="232" t="s">
        <v>135</v>
      </c>
    </row>
    <row r="231" s="2" customFormat="1" ht="37.8" customHeight="1">
      <c r="A231" s="41"/>
      <c r="B231" s="42"/>
      <c r="C231" s="203" t="s">
        <v>333</v>
      </c>
      <c r="D231" s="203" t="s">
        <v>138</v>
      </c>
      <c r="E231" s="204" t="s">
        <v>334</v>
      </c>
      <c r="F231" s="205" t="s">
        <v>335</v>
      </c>
      <c r="G231" s="206" t="s">
        <v>194</v>
      </c>
      <c r="H231" s="207">
        <v>2</v>
      </c>
      <c r="I231" s="208"/>
      <c r="J231" s="209">
        <f>ROUND(I231*H231,2)</f>
        <v>0</v>
      </c>
      <c r="K231" s="205" t="s">
        <v>20</v>
      </c>
      <c r="L231" s="47"/>
      <c r="M231" s="210" t="s">
        <v>20</v>
      </c>
      <c r="N231" s="211" t="s">
        <v>46</v>
      </c>
      <c r="O231" s="87"/>
      <c r="P231" s="212">
        <f>O231*H231</f>
        <v>0</v>
      </c>
      <c r="Q231" s="212">
        <v>0</v>
      </c>
      <c r="R231" s="212">
        <f>Q231*H231</f>
        <v>0</v>
      </c>
      <c r="S231" s="212">
        <v>0.014999999999999999</v>
      </c>
      <c r="T231" s="213">
        <f>S231*H231</f>
        <v>0.029999999999999999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4" t="s">
        <v>143</v>
      </c>
      <c r="AT231" s="214" t="s">
        <v>138</v>
      </c>
      <c r="AU231" s="214" t="s">
        <v>144</v>
      </c>
      <c r="AY231" s="20" t="s">
        <v>135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20" t="s">
        <v>144</v>
      </c>
      <c r="BK231" s="215">
        <f>ROUND(I231*H231,2)</f>
        <v>0</v>
      </c>
      <c r="BL231" s="20" t="s">
        <v>143</v>
      </c>
      <c r="BM231" s="214" t="s">
        <v>336</v>
      </c>
    </row>
    <row r="232" s="13" customFormat="1">
      <c r="A232" s="13"/>
      <c r="B232" s="221"/>
      <c r="C232" s="222"/>
      <c r="D232" s="223" t="s">
        <v>153</v>
      </c>
      <c r="E232" s="224" t="s">
        <v>20</v>
      </c>
      <c r="F232" s="225" t="s">
        <v>337</v>
      </c>
      <c r="G232" s="222"/>
      <c r="H232" s="226">
        <v>2</v>
      </c>
      <c r="I232" s="227"/>
      <c r="J232" s="222"/>
      <c r="K232" s="222"/>
      <c r="L232" s="228"/>
      <c r="M232" s="229"/>
      <c r="N232" s="230"/>
      <c r="O232" s="230"/>
      <c r="P232" s="230"/>
      <c r="Q232" s="230"/>
      <c r="R232" s="230"/>
      <c r="S232" s="230"/>
      <c r="T232" s="23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2" t="s">
        <v>153</v>
      </c>
      <c r="AU232" s="232" t="s">
        <v>144</v>
      </c>
      <c r="AV232" s="13" t="s">
        <v>144</v>
      </c>
      <c r="AW232" s="13" t="s">
        <v>36</v>
      </c>
      <c r="AX232" s="13" t="s">
        <v>22</v>
      </c>
      <c r="AY232" s="232" t="s">
        <v>135</v>
      </c>
    </row>
    <row r="233" s="2" customFormat="1" ht="24.15" customHeight="1">
      <c r="A233" s="41"/>
      <c r="B233" s="42"/>
      <c r="C233" s="203" t="s">
        <v>338</v>
      </c>
      <c r="D233" s="203" t="s">
        <v>138</v>
      </c>
      <c r="E233" s="204" t="s">
        <v>339</v>
      </c>
      <c r="F233" s="205" t="s">
        <v>340</v>
      </c>
      <c r="G233" s="206" t="s">
        <v>141</v>
      </c>
      <c r="H233" s="207">
        <v>1</v>
      </c>
      <c r="I233" s="208"/>
      <c r="J233" s="209">
        <f>ROUND(I233*H233,2)</f>
        <v>0</v>
      </c>
      <c r="K233" s="205" t="s">
        <v>20</v>
      </c>
      <c r="L233" s="47"/>
      <c r="M233" s="210" t="s">
        <v>20</v>
      </c>
      <c r="N233" s="211" t="s">
        <v>46</v>
      </c>
      <c r="O233" s="87"/>
      <c r="P233" s="212">
        <f>O233*H233</f>
        <v>0</v>
      </c>
      <c r="Q233" s="212">
        <v>0</v>
      </c>
      <c r="R233" s="212">
        <f>Q233*H233</f>
        <v>0</v>
      </c>
      <c r="S233" s="212">
        <v>0</v>
      </c>
      <c r="T233" s="213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4" t="s">
        <v>143</v>
      </c>
      <c r="AT233" s="214" t="s">
        <v>138</v>
      </c>
      <c r="AU233" s="214" t="s">
        <v>144</v>
      </c>
      <c r="AY233" s="20" t="s">
        <v>135</v>
      </c>
      <c r="BE233" s="215">
        <f>IF(N233="základní",J233,0)</f>
        <v>0</v>
      </c>
      <c r="BF233" s="215">
        <f>IF(N233="snížená",J233,0)</f>
        <v>0</v>
      </c>
      <c r="BG233" s="215">
        <f>IF(N233="zákl. přenesená",J233,0)</f>
        <v>0</v>
      </c>
      <c r="BH233" s="215">
        <f>IF(N233="sníž. přenesená",J233,0)</f>
        <v>0</v>
      </c>
      <c r="BI233" s="215">
        <f>IF(N233="nulová",J233,0)</f>
        <v>0</v>
      </c>
      <c r="BJ233" s="20" t="s">
        <v>144</v>
      </c>
      <c r="BK233" s="215">
        <f>ROUND(I233*H233,2)</f>
        <v>0</v>
      </c>
      <c r="BL233" s="20" t="s">
        <v>143</v>
      </c>
      <c r="BM233" s="214" t="s">
        <v>341</v>
      </c>
    </row>
    <row r="234" s="2" customFormat="1" ht="24.15" customHeight="1">
      <c r="A234" s="41"/>
      <c r="B234" s="42"/>
      <c r="C234" s="254" t="s">
        <v>342</v>
      </c>
      <c r="D234" s="254" t="s">
        <v>343</v>
      </c>
      <c r="E234" s="255" t="s">
        <v>344</v>
      </c>
      <c r="F234" s="256" t="s">
        <v>345</v>
      </c>
      <c r="G234" s="257" t="s">
        <v>141</v>
      </c>
      <c r="H234" s="258">
        <v>1</v>
      </c>
      <c r="I234" s="259"/>
      <c r="J234" s="260">
        <f>ROUND(I234*H234,2)</f>
        <v>0</v>
      </c>
      <c r="K234" s="256" t="s">
        <v>20</v>
      </c>
      <c r="L234" s="261"/>
      <c r="M234" s="262" t="s">
        <v>20</v>
      </c>
      <c r="N234" s="263" t="s">
        <v>46</v>
      </c>
      <c r="O234" s="87"/>
      <c r="P234" s="212">
        <f>O234*H234</f>
        <v>0</v>
      </c>
      <c r="Q234" s="212">
        <v>5.0000000000000002E-05</v>
      </c>
      <c r="R234" s="212">
        <f>Q234*H234</f>
        <v>5.0000000000000002E-05</v>
      </c>
      <c r="S234" s="212">
        <v>0</v>
      </c>
      <c r="T234" s="213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4" t="s">
        <v>180</v>
      </c>
      <c r="AT234" s="214" t="s">
        <v>343</v>
      </c>
      <c r="AU234" s="214" t="s">
        <v>144</v>
      </c>
      <c r="AY234" s="20" t="s">
        <v>135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20" t="s">
        <v>144</v>
      </c>
      <c r="BK234" s="215">
        <f>ROUND(I234*H234,2)</f>
        <v>0</v>
      </c>
      <c r="BL234" s="20" t="s">
        <v>143</v>
      </c>
      <c r="BM234" s="214" t="s">
        <v>346</v>
      </c>
    </row>
    <row r="235" s="2" customFormat="1" ht="24.15" customHeight="1">
      <c r="A235" s="41"/>
      <c r="B235" s="42"/>
      <c r="C235" s="203" t="s">
        <v>347</v>
      </c>
      <c r="D235" s="203" t="s">
        <v>138</v>
      </c>
      <c r="E235" s="204" t="s">
        <v>348</v>
      </c>
      <c r="F235" s="205" t="s">
        <v>349</v>
      </c>
      <c r="G235" s="206" t="s">
        <v>141</v>
      </c>
      <c r="H235" s="207">
        <v>1</v>
      </c>
      <c r="I235" s="208"/>
      <c r="J235" s="209">
        <f>ROUND(I235*H235,2)</f>
        <v>0</v>
      </c>
      <c r="K235" s="205" t="s">
        <v>20</v>
      </c>
      <c r="L235" s="47"/>
      <c r="M235" s="210" t="s">
        <v>20</v>
      </c>
      <c r="N235" s="211" t="s">
        <v>46</v>
      </c>
      <c r="O235" s="87"/>
      <c r="P235" s="212">
        <f>O235*H235</f>
        <v>0</v>
      </c>
      <c r="Q235" s="212">
        <v>0</v>
      </c>
      <c r="R235" s="212">
        <f>Q235*H235</f>
        <v>0</v>
      </c>
      <c r="S235" s="212">
        <v>0</v>
      </c>
      <c r="T235" s="213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4" t="s">
        <v>143</v>
      </c>
      <c r="AT235" s="214" t="s">
        <v>138</v>
      </c>
      <c r="AU235" s="214" t="s">
        <v>144</v>
      </c>
      <c r="AY235" s="20" t="s">
        <v>135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20" t="s">
        <v>144</v>
      </c>
      <c r="BK235" s="215">
        <f>ROUND(I235*H235,2)</f>
        <v>0</v>
      </c>
      <c r="BL235" s="20" t="s">
        <v>143</v>
      </c>
      <c r="BM235" s="214" t="s">
        <v>350</v>
      </c>
    </row>
    <row r="236" s="2" customFormat="1" ht="24.15" customHeight="1">
      <c r="A236" s="41"/>
      <c r="B236" s="42"/>
      <c r="C236" s="254" t="s">
        <v>351</v>
      </c>
      <c r="D236" s="254" t="s">
        <v>343</v>
      </c>
      <c r="E236" s="255" t="s">
        <v>352</v>
      </c>
      <c r="F236" s="256" t="s">
        <v>353</v>
      </c>
      <c r="G236" s="257" t="s">
        <v>141</v>
      </c>
      <c r="H236" s="258">
        <v>1</v>
      </c>
      <c r="I236" s="259"/>
      <c r="J236" s="260">
        <f>ROUND(I236*H236,2)</f>
        <v>0</v>
      </c>
      <c r="K236" s="256" t="s">
        <v>20</v>
      </c>
      <c r="L236" s="261"/>
      <c r="M236" s="262" t="s">
        <v>20</v>
      </c>
      <c r="N236" s="263" t="s">
        <v>46</v>
      </c>
      <c r="O236" s="87"/>
      <c r="P236" s="212">
        <f>O236*H236</f>
        <v>0</v>
      </c>
      <c r="Q236" s="212">
        <v>5.0000000000000002E-05</v>
      </c>
      <c r="R236" s="212">
        <f>Q236*H236</f>
        <v>5.0000000000000002E-05</v>
      </c>
      <c r="S236" s="212">
        <v>0</v>
      </c>
      <c r="T236" s="213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4" t="s">
        <v>180</v>
      </c>
      <c r="AT236" s="214" t="s">
        <v>343</v>
      </c>
      <c r="AU236" s="214" t="s">
        <v>144</v>
      </c>
      <c r="AY236" s="20" t="s">
        <v>135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20" t="s">
        <v>144</v>
      </c>
      <c r="BK236" s="215">
        <f>ROUND(I236*H236,2)</f>
        <v>0</v>
      </c>
      <c r="BL236" s="20" t="s">
        <v>143</v>
      </c>
      <c r="BM236" s="214" t="s">
        <v>354</v>
      </c>
    </row>
    <row r="237" s="2" customFormat="1" ht="44.25" customHeight="1">
      <c r="A237" s="41"/>
      <c r="B237" s="42"/>
      <c r="C237" s="203" t="s">
        <v>355</v>
      </c>
      <c r="D237" s="203" t="s">
        <v>138</v>
      </c>
      <c r="E237" s="204" t="s">
        <v>161</v>
      </c>
      <c r="F237" s="205" t="s">
        <v>162</v>
      </c>
      <c r="G237" s="206" t="s">
        <v>163</v>
      </c>
      <c r="H237" s="207">
        <v>0.30499999999999999</v>
      </c>
      <c r="I237" s="208"/>
      <c r="J237" s="209">
        <f>ROUND(I237*H237,2)</f>
        <v>0</v>
      </c>
      <c r="K237" s="205" t="s">
        <v>142</v>
      </c>
      <c r="L237" s="47"/>
      <c r="M237" s="210" t="s">
        <v>20</v>
      </c>
      <c r="N237" s="211" t="s">
        <v>46</v>
      </c>
      <c r="O237" s="87"/>
      <c r="P237" s="212">
        <f>O237*H237</f>
        <v>0</v>
      </c>
      <c r="Q237" s="212">
        <v>0</v>
      </c>
      <c r="R237" s="212">
        <f>Q237*H237</f>
        <v>0</v>
      </c>
      <c r="S237" s="212">
        <v>0</v>
      </c>
      <c r="T237" s="213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4" t="s">
        <v>143</v>
      </c>
      <c r="AT237" s="214" t="s">
        <v>138</v>
      </c>
      <c r="AU237" s="214" t="s">
        <v>144</v>
      </c>
      <c r="AY237" s="20" t="s">
        <v>135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20" t="s">
        <v>144</v>
      </c>
      <c r="BK237" s="215">
        <f>ROUND(I237*H237,2)</f>
        <v>0</v>
      </c>
      <c r="BL237" s="20" t="s">
        <v>143</v>
      </c>
      <c r="BM237" s="214" t="s">
        <v>356</v>
      </c>
    </row>
    <row r="238" s="2" customFormat="1">
      <c r="A238" s="41"/>
      <c r="B238" s="42"/>
      <c r="C238" s="43"/>
      <c r="D238" s="216" t="s">
        <v>146</v>
      </c>
      <c r="E238" s="43"/>
      <c r="F238" s="217" t="s">
        <v>165</v>
      </c>
      <c r="G238" s="43"/>
      <c r="H238" s="43"/>
      <c r="I238" s="218"/>
      <c r="J238" s="43"/>
      <c r="K238" s="43"/>
      <c r="L238" s="47"/>
      <c r="M238" s="219"/>
      <c r="N238" s="220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146</v>
      </c>
      <c r="AU238" s="20" t="s">
        <v>144</v>
      </c>
    </row>
    <row r="239" s="2" customFormat="1" ht="24.15" customHeight="1">
      <c r="A239" s="41"/>
      <c r="B239" s="42"/>
      <c r="C239" s="203" t="s">
        <v>357</v>
      </c>
      <c r="D239" s="203" t="s">
        <v>138</v>
      </c>
      <c r="E239" s="204" t="s">
        <v>167</v>
      </c>
      <c r="F239" s="205" t="s">
        <v>168</v>
      </c>
      <c r="G239" s="206" t="s">
        <v>163</v>
      </c>
      <c r="H239" s="207">
        <v>0.30499999999999999</v>
      </c>
      <c r="I239" s="208"/>
      <c r="J239" s="209">
        <f>ROUND(I239*H239,2)</f>
        <v>0</v>
      </c>
      <c r="K239" s="205" t="s">
        <v>20</v>
      </c>
      <c r="L239" s="47"/>
      <c r="M239" s="210" t="s">
        <v>20</v>
      </c>
      <c r="N239" s="211" t="s">
        <v>46</v>
      </c>
      <c r="O239" s="87"/>
      <c r="P239" s="212">
        <f>O239*H239</f>
        <v>0</v>
      </c>
      <c r="Q239" s="212">
        <v>0</v>
      </c>
      <c r="R239" s="212">
        <f>Q239*H239</f>
        <v>0</v>
      </c>
      <c r="S239" s="212">
        <v>0</v>
      </c>
      <c r="T239" s="213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4" t="s">
        <v>143</v>
      </c>
      <c r="AT239" s="214" t="s">
        <v>138</v>
      </c>
      <c r="AU239" s="214" t="s">
        <v>144</v>
      </c>
      <c r="AY239" s="20" t="s">
        <v>135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0" t="s">
        <v>144</v>
      </c>
      <c r="BK239" s="215">
        <f>ROUND(I239*H239,2)</f>
        <v>0</v>
      </c>
      <c r="BL239" s="20" t="s">
        <v>143</v>
      </c>
      <c r="BM239" s="214" t="s">
        <v>358</v>
      </c>
    </row>
    <row r="240" s="2" customFormat="1" ht="49.05" customHeight="1">
      <c r="A240" s="41"/>
      <c r="B240" s="42"/>
      <c r="C240" s="203" t="s">
        <v>359</v>
      </c>
      <c r="D240" s="203" t="s">
        <v>138</v>
      </c>
      <c r="E240" s="204" t="s">
        <v>171</v>
      </c>
      <c r="F240" s="205" t="s">
        <v>172</v>
      </c>
      <c r="G240" s="206" t="s">
        <v>163</v>
      </c>
      <c r="H240" s="207">
        <v>0.30499999999999999</v>
      </c>
      <c r="I240" s="208"/>
      <c r="J240" s="209">
        <f>ROUND(I240*H240,2)</f>
        <v>0</v>
      </c>
      <c r="K240" s="205" t="s">
        <v>142</v>
      </c>
      <c r="L240" s="47"/>
      <c r="M240" s="210" t="s">
        <v>20</v>
      </c>
      <c r="N240" s="211" t="s">
        <v>46</v>
      </c>
      <c r="O240" s="87"/>
      <c r="P240" s="212">
        <f>O240*H240</f>
        <v>0</v>
      </c>
      <c r="Q240" s="212">
        <v>0</v>
      </c>
      <c r="R240" s="212">
        <f>Q240*H240</f>
        <v>0</v>
      </c>
      <c r="S240" s="212">
        <v>0</v>
      </c>
      <c r="T240" s="213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4" t="s">
        <v>143</v>
      </c>
      <c r="AT240" s="214" t="s">
        <v>138</v>
      </c>
      <c r="AU240" s="214" t="s">
        <v>144</v>
      </c>
      <c r="AY240" s="20" t="s">
        <v>135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20" t="s">
        <v>144</v>
      </c>
      <c r="BK240" s="215">
        <f>ROUND(I240*H240,2)</f>
        <v>0</v>
      </c>
      <c r="BL240" s="20" t="s">
        <v>143</v>
      </c>
      <c r="BM240" s="214" t="s">
        <v>360</v>
      </c>
    </row>
    <row r="241" s="2" customFormat="1">
      <c r="A241" s="41"/>
      <c r="B241" s="42"/>
      <c r="C241" s="43"/>
      <c r="D241" s="216" t="s">
        <v>146</v>
      </c>
      <c r="E241" s="43"/>
      <c r="F241" s="217" t="s">
        <v>174</v>
      </c>
      <c r="G241" s="43"/>
      <c r="H241" s="43"/>
      <c r="I241" s="218"/>
      <c r="J241" s="43"/>
      <c r="K241" s="43"/>
      <c r="L241" s="47"/>
      <c r="M241" s="219"/>
      <c r="N241" s="220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146</v>
      </c>
      <c r="AU241" s="20" t="s">
        <v>144</v>
      </c>
    </row>
    <row r="242" s="2" customFormat="1" ht="37.8" customHeight="1">
      <c r="A242" s="41"/>
      <c r="B242" s="42"/>
      <c r="C242" s="203" t="s">
        <v>361</v>
      </c>
      <c r="D242" s="203" t="s">
        <v>138</v>
      </c>
      <c r="E242" s="204" t="s">
        <v>199</v>
      </c>
      <c r="F242" s="205" t="s">
        <v>200</v>
      </c>
      <c r="G242" s="206" t="s">
        <v>150</v>
      </c>
      <c r="H242" s="207">
        <v>4</v>
      </c>
      <c r="I242" s="208"/>
      <c r="J242" s="209">
        <f>ROUND(I242*H242,2)</f>
        <v>0</v>
      </c>
      <c r="K242" s="205" t="s">
        <v>142</v>
      </c>
      <c r="L242" s="47"/>
      <c r="M242" s="210" t="s">
        <v>20</v>
      </c>
      <c r="N242" s="211" t="s">
        <v>46</v>
      </c>
      <c r="O242" s="87"/>
      <c r="P242" s="212">
        <f>O242*H242</f>
        <v>0</v>
      </c>
      <c r="Q242" s="212">
        <v>0.00012999999999999999</v>
      </c>
      <c r="R242" s="212">
        <f>Q242*H242</f>
        <v>0.00051999999999999995</v>
      </c>
      <c r="S242" s="212">
        <v>0</v>
      </c>
      <c r="T242" s="213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4" t="s">
        <v>143</v>
      </c>
      <c r="AT242" s="214" t="s">
        <v>138</v>
      </c>
      <c r="AU242" s="214" t="s">
        <v>144</v>
      </c>
      <c r="AY242" s="20" t="s">
        <v>135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20" t="s">
        <v>144</v>
      </c>
      <c r="BK242" s="215">
        <f>ROUND(I242*H242,2)</f>
        <v>0</v>
      </c>
      <c r="BL242" s="20" t="s">
        <v>143</v>
      </c>
      <c r="BM242" s="214" t="s">
        <v>362</v>
      </c>
    </row>
    <row r="243" s="2" customFormat="1">
      <c r="A243" s="41"/>
      <c r="B243" s="42"/>
      <c r="C243" s="43"/>
      <c r="D243" s="216" t="s">
        <v>146</v>
      </c>
      <c r="E243" s="43"/>
      <c r="F243" s="217" t="s">
        <v>202</v>
      </c>
      <c r="G243" s="43"/>
      <c r="H243" s="43"/>
      <c r="I243" s="218"/>
      <c r="J243" s="43"/>
      <c r="K243" s="43"/>
      <c r="L243" s="47"/>
      <c r="M243" s="219"/>
      <c r="N243" s="220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146</v>
      </c>
      <c r="AU243" s="20" t="s">
        <v>144</v>
      </c>
    </row>
    <row r="244" s="13" customFormat="1">
      <c r="A244" s="13"/>
      <c r="B244" s="221"/>
      <c r="C244" s="222"/>
      <c r="D244" s="223" t="s">
        <v>153</v>
      </c>
      <c r="E244" s="224" t="s">
        <v>20</v>
      </c>
      <c r="F244" s="225" t="s">
        <v>363</v>
      </c>
      <c r="G244" s="222"/>
      <c r="H244" s="226">
        <v>4</v>
      </c>
      <c r="I244" s="227"/>
      <c r="J244" s="222"/>
      <c r="K244" s="222"/>
      <c r="L244" s="228"/>
      <c r="M244" s="229"/>
      <c r="N244" s="230"/>
      <c r="O244" s="230"/>
      <c r="P244" s="230"/>
      <c r="Q244" s="230"/>
      <c r="R244" s="230"/>
      <c r="S244" s="230"/>
      <c r="T244" s="23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2" t="s">
        <v>153</v>
      </c>
      <c r="AU244" s="232" t="s">
        <v>144</v>
      </c>
      <c r="AV244" s="13" t="s">
        <v>144</v>
      </c>
      <c r="AW244" s="13" t="s">
        <v>36</v>
      </c>
      <c r="AX244" s="13" t="s">
        <v>22</v>
      </c>
      <c r="AY244" s="232" t="s">
        <v>135</v>
      </c>
    </row>
    <row r="245" s="2" customFormat="1" ht="24.15" customHeight="1">
      <c r="A245" s="41"/>
      <c r="B245" s="42"/>
      <c r="C245" s="203" t="s">
        <v>364</v>
      </c>
      <c r="D245" s="203" t="s">
        <v>138</v>
      </c>
      <c r="E245" s="204" t="s">
        <v>204</v>
      </c>
      <c r="F245" s="205" t="s">
        <v>205</v>
      </c>
      <c r="G245" s="206" t="s">
        <v>206</v>
      </c>
      <c r="H245" s="207">
        <v>7.5999999999999996</v>
      </c>
      <c r="I245" s="208"/>
      <c r="J245" s="209">
        <f>ROUND(I245*H245,2)</f>
        <v>0</v>
      </c>
      <c r="K245" s="205" t="s">
        <v>20</v>
      </c>
      <c r="L245" s="47"/>
      <c r="M245" s="210" t="s">
        <v>20</v>
      </c>
      <c r="N245" s="211" t="s">
        <v>46</v>
      </c>
      <c r="O245" s="87"/>
      <c r="P245" s="212">
        <f>O245*H245</f>
        <v>0</v>
      </c>
      <c r="Q245" s="212">
        <v>0</v>
      </c>
      <c r="R245" s="212">
        <f>Q245*H245</f>
        <v>0</v>
      </c>
      <c r="S245" s="212">
        <v>0</v>
      </c>
      <c r="T245" s="213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4" t="s">
        <v>143</v>
      </c>
      <c r="AT245" s="214" t="s">
        <v>138</v>
      </c>
      <c r="AU245" s="214" t="s">
        <v>144</v>
      </c>
      <c r="AY245" s="20" t="s">
        <v>135</v>
      </c>
      <c r="BE245" s="215">
        <f>IF(N245="základní",J245,0)</f>
        <v>0</v>
      </c>
      <c r="BF245" s="215">
        <f>IF(N245="snížená",J245,0)</f>
        <v>0</v>
      </c>
      <c r="BG245" s="215">
        <f>IF(N245="zákl. přenesená",J245,0)</f>
        <v>0</v>
      </c>
      <c r="BH245" s="215">
        <f>IF(N245="sníž. přenesená",J245,0)</f>
        <v>0</v>
      </c>
      <c r="BI245" s="215">
        <f>IF(N245="nulová",J245,0)</f>
        <v>0</v>
      </c>
      <c r="BJ245" s="20" t="s">
        <v>144</v>
      </c>
      <c r="BK245" s="215">
        <f>ROUND(I245*H245,2)</f>
        <v>0</v>
      </c>
      <c r="BL245" s="20" t="s">
        <v>143</v>
      </c>
      <c r="BM245" s="214" t="s">
        <v>365</v>
      </c>
    </row>
    <row r="246" s="13" customFormat="1">
      <c r="A246" s="13"/>
      <c r="B246" s="221"/>
      <c r="C246" s="222"/>
      <c r="D246" s="223" t="s">
        <v>153</v>
      </c>
      <c r="E246" s="224" t="s">
        <v>20</v>
      </c>
      <c r="F246" s="225" t="s">
        <v>366</v>
      </c>
      <c r="G246" s="222"/>
      <c r="H246" s="226">
        <v>7.5999999999999996</v>
      </c>
      <c r="I246" s="227"/>
      <c r="J246" s="222"/>
      <c r="K246" s="222"/>
      <c r="L246" s="228"/>
      <c r="M246" s="229"/>
      <c r="N246" s="230"/>
      <c r="O246" s="230"/>
      <c r="P246" s="230"/>
      <c r="Q246" s="230"/>
      <c r="R246" s="230"/>
      <c r="S246" s="230"/>
      <c r="T246" s="23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2" t="s">
        <v>153</v>
      </c>
      <c r="AU246" s="232" t="s">
        <v>144</v>
      </c>
      <c r="AV246" s="13" t="s">
        <v>144</v>
      </c>
      <c r="AW246" s="13" t="s">
        <v>36</v>
      </c>
      <c r="AX246" s="13" t="s">
        <v>22</v>
      </c>
      <c r="AY246" s="232" t="s">
        <v>135</v>
      </c>
    </row>
    <row r="247" s="2" customFormat="1" ht="33" customHeight="1">
      <c r="A247" s="41"/>
      <c r="B247" s="42"/>
      <c r="C247" s="203" t="s">
        <v>367</v>
      </c>
      <c r="D247" s="203" t="s">
        <v>138</v>
      </c>
      <c r="E247" s="204" t="s">
        <v>368</v>
      </c>
      <c r="F247" s="205" t="s">
        <v>369</v>
      </c>
      <c r="G247" s="206" t="s">
        <v>370</v>
      </c>
      <c r="H247" s="264"/>
      <c r="I247" s="208"/>
      <c r="J247" s="209">
        <f>ROUND(I247*H247,2)</f>
        <v>0</v>
      </c>
      <c r="K247" s="205" t="s">
        <v>142</v>
      </c>
      <c r="L247" s="47"/>
      <c r="M247" s="210" t="s">
        <v>20</v>
      </c>
      <c r="N247" s="211" t="s">
        <v>46</v>
      </c>
      <c r="O247" s="87"/>
      <c r="P247" s="212">
        <f>O247*H247</f>
        <v>0</v>
      </c>
      <c r="Q247" s="212">
        <v>0</v>
      </c>
      <c r="R247" s="212">
        <f>Q247*H247</f>
        <v>0</v>
      </c>
      <c r="S247" s="212">
        <v>0</v>
      </c>
      <c r="T247" s="213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4" t="s">
        <v>143</v>
      </c>
      <c r="AT247" s="214" t="s">
        <v>138</v>
      </c>
      <c r="AU247" s="214" t="s">
        <v>144</v>
      </c>
      <c r="AY247" s="20" t="s">
        <v>135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20" t="s">
        <v>144</v>
      </c>
      <c r="BK247" s="215">
        <f>ROUND(I247*H247,2)</f>
        <v>0</v>
      </c>
      <c r="BL247" s="20" t="s">
        <v>143</v>
      </c>
      <c r="BM247" s="214" t="s">
        <v>371</v>
      </c>
    </row>
    <row r="248" s="2" customFormat="1">
      <c r="A248" s="41"/>
      <c r="B248" s="42"/>
      <c r="C248" s="43"/>
      <c r="D248" s="216" t="s">
        <v>146</v>
      </c>
      <c r="E248" s="43"/>
      <c r="F248" s="217" t="s">
        <v>372</v>
      </c>
      <c r="G248" s="43"/>
      <c r="H248" s="43"/>
      <c r="I248" s="218"/>
      <c r="J248" s="43"/>
      <c r="K248" s="43"/>
      <c r="L248" s="47"/>
      <c r="M248" s="219"/>
      <c r="N248" s="220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146</v>
      </c>
      <c r="AU248" s="20" t="s">
        <v>144</v>
      </c>
    </row>
    <row r="249" s="12" customFormat="1" ht="22.8" customHeight="1">
      <c r="A249" s="12"/>
      <c r="B249" s="187"/>
      <c r="C249" s="188"/>
      <c r="D249" s="189" t="s">
        <v>73</v>
      </c>
      <c r="E249" s="201" t="s">
        <v>373</v>
      </c>
      <c r="F249" s="201" t="s">
        <v>374</v>
      </c>
      <c r="G249" s="188"/>
      <c r="H249" s="188"/>
      <c r="I249" s="191"/>
      <c r="J249" s="202">
        <f>BK249</f>
        <v>0</v>
      </c>
      <c r="K249" s="188"/>
      <c r="L249" s="193"/>
      <c r="M249" s="194"/>
      <c r="N249" s="195"/>
      <c r="O249" s="195"/>
      <c r="P249" s="196">
        <f>SUM(P250:P304)</f>
        <v>0</v>
      </c>
      <c r="Q249" s="195"/>
      <c r="R249" s="196">
        <f>SUM(R250:R304)</f>
        <v>0.00183</v>
      </c>
      <c r="S249" s="195"/>
      <c r="T249" s="197">
        <f>SUM(T250:T304)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98" t="s">
        <v>22</v>
      </c>
      <c r="AT249" s="199" t="s">
        <v>73</v>
      </c>
      <c r="AU249" s="199" t="s">
        <v>22</v>
      </c>
      <c r="AY249" s="198" t="s">
        <v>135</v>
      </c>
      <c r="BK249" s="200">
        <f>SUM(BK250:BK304)</f>
        <v>0</v>
      </c>
    </row>
    <row r="250" s="2" customFormat="1" ht="37.8" customHeight="1">
      <c r="A250" s="41"/>
      <c r="B250" s="42"/>
      <c r="C250" s="203" t="s">
        <v>375</v>
      </c>
      <c r="D250" s="203" t="s">
        <v>138</v>
      </c>
      <c r="E250" s="204" t="s">
        <v>376</v>
      </c>
      <c r="F250" s="205" t="s">
        <v>377</v>
      </c>
      <c r="G250" s="206" t="s">
        <v>141</v>
      </c>
      <c r="H250" s="207">
        <v>3</v>
      </c>
      <c r="I250" s="208"/>
      <c r="J250" s="209">
        <f>ROUND(I250*H250,2)</f>
        <v>0</v>
      </c>
      <c r="K250" s="205" t="s">
        <v>20</v>
      </c>
      <c r="L250" s="47"/>
      <c r="M250" s="210" t="s">
        <v>20</v>
      </c>
      <c r="N250" s="211" t="s">
        <v>46</v>
      </c>
      <c r="O250" s="87"/>
      <c r="P250" s="212">
        <f>O250*H250</f>
        <v>0</v>
      </c>
      <c r="Q250" s="212">
        <v>0</v>
      </c>
      <c r="R250" s="212">
        <f>Q250*H250</f>
        <v>0</v>
      </c>
      <c r="S250" s="212">
        <v>0</v>
      </c>
      <c r="T250" s="213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4" t="s">
        <v>143</v>
      </c>
      <c r="AT250" s="214" t="s">
        <v>138</v>
      </c>
      <c r="AU250" s="214" t="s">
        <v>144</v>
      </c>
      <c r="AY250" s="20" t="s">
        <v>135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0" t="s">
        <v>144</v>
      </c>
      <c r="BK250" s="215">
        <f>ROUND(I250*H250,2)</f>
        <v>0</v>
      </c>
      <c r="BL250" s="20" t="s">
        <v>143</v>
      </c>
      <c r="BM250" s="214" t="s">
        <v>378</v>
      </c>
    </row>
    <row r="251" s="13" customFormat="1">
      <c r="A251" s="13"/>
      <c r="B251" s="221"/>
      <c r="C251" s="222"/>
      <c r="D251" s="223" t="s">
        <v>153</v>
      </c>
      <c r="E251" s="224" t="s">
        <v>20</v>
      </c>
      <c r="F251" s="225" t="s">
        <v>379</v>
      </c>
      <c r="G251" s="222"/>
      <c r="H251" s="226">
        <v>3</v>
      </c>
      <c r="I251" s="227"/>
      <c r="J251" s="222"/>
      <c r="K251" s="222"/>
      <c r="L251" s="228"/>
      <c r="M251" s="229"/>
      <c r="N251" s="230"/>
      <c r="O251" s="230"/>
      <c r="P251" s="230"/>
      <c r="Q251" s="230"/>
      <c r="R251" s="230"/>
      <c r="S251" s="230"/>
      <c r="T251" s="23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2" t="s">
        <v>153</v>
      </c>
      <c r="AU251" s="232" t="s">
        <v>144</v>
      </c>
      <c r="AV251" s="13" t="s">
        <v>144</v>
      </c>
      <c r="AW251" s="13" t="s">
        <v>36</v>
      </c>
      <c r="AX251" s="13" t="s">
        <v>22</v>
      </c>
      <c r="AY251" s="232" t="s">
        <v>135</v>
      </c>
    </row>
    <row r="252" s="15" customFormat="1">
      <c r="A252" s="15"/>
      <c r="B252" s="244"/>
      <c r="C252" s="245"/>
      <c r="D252" s="223" t="s">
        <v>153</v>
      </c>
      <c r="E252" s="246" t="s">
        <v>20</v>
      </c>
      <c r="F252" s="247" t="s">
        <v>380</v>
      </c>
      <c r="G252" s="245"/>
      <c r="H252" s="246" t="s">
        <v>20</v>
      </c>
      <c r="I252" s="248"/>
      <c r="J252" s="245"/>
      <c r="K252" s="245"/>
      <c r="L252" s="249"/>
      <c r="M252" s="250"/>
      <c r="N252" s="251"/>
      <c r="O252" s="251"/>
      <c r="P252" s="251"/>
      <c r="Q252" s="251"/>
      <c r="R252" s="251"/>
      <c r="S252" s="251"/>
      <c r="T252" s="25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3" t="s">
        <v>153</v>
      </c>
      <c r="AU252" s="253" t="s">
        <v>144</v>
      </c>
      <c r="AV252" s="15" t="s">
        <v>22</v>
      </c>
      <c r="AW252" s="15" t="s">
        <v>36</v>
      </c>
      <c r="AX252" s="15" t="s">
        <v>74</v>
      </c>
      <c r="AY252" s="253" t="s">
        <v>135</v>
      </c>
    </row>
    <row r="253" s="15" customFormat="1">
      <c r="A253" s="15"/>
      <c r="B253" s="244"/>
      <c r="C253" s="245"/>
      <c r="D253" s="223" t="s">
        <v>153</v>
      </c>
      <c r="E253" s="246" t="s">
        <v>20</v>
      </c>
      <c r="F253" s="247" t="s">
        <v>381</v>
      </c>
      <c r="G253" s="245"/>
      <c r="H253" s="246" t="s">
        <v>20</v>
      </c>
      <c r="I253" s="248"/>
      <c r="J253" s="245"/>
      <c r="K253" s="245"/>
      <c r="L253" s="249"/>
      <c r="M253" s="250"/>
      <c r="N253" s="251"/>
      <c r="O253" s="251"/>
      <c r="P253" s="251"/>
      <c r="Q253" s="251"/>
      <c r="R253" s="251"/>
      <c r="S253" s="251"/>
      <c r="T253" s="25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3" t="s">
        <v>153</v>
      </c>
      <c r="AU253" s="253" t="s">
        <v>144</v>
      </c>
      <c r="AV253" s="15" t="s">
        <v>22</v>
      </c>
      <c r="AW253" s="15" t="s">
        <v>36</v>
      </c>
      <c r="AX253" s="15" t="s">
        <v>74</v>
      </c>
      <c r="AY253" s="253" t="s">
        <v>135</v>
      </c>
    </row>
    <row r="254" s="2" customFormat="1" ht="33" customHeight="1">
      <c r="A254" s="41"/>
      <c r="B254" s="42"/>
      <c r="C254" s="203" t="s">
        <v>382</v>
      </c>
      <c r="D254" s="203" t="s">
        <v>138</v>
      </c>
      <c r="E254" s="204" t="s">
        <v>383</v>
      </c>
      <c r="F254" s="205" t="s">
        <v>384</v>
      </c>
      <c r="G254" s="206" t="s">
        <v>385</v>
      </c>
      <c r="H254" s="207">
        <v>1</v>
      </c>
      <c r="I254" s="208"/>
      <c r="J254" s="209">
        <f>ROUND(I254*H254,2)</f>
        <v>0</v>
      </c>
      <c r="K254" s="205" t="s">
        <v>20</v>
      </c>
      <c r="L254" s="47"/>
      <c r="M254" s="210" t="s">
        <v>20</v>
      </c>
      <c r="N254" s="211" t="s">
        <v>46</v>
      </c>
      <c r="O254" s="87"/>
      <c r="P254" s="212">
        <f>O254*H254</f>
        <v>0</v>
      </c>
      <c r="Q254" s="212">
        <v>0</v>
      </c>
      <c r="R254" s="212">
        <f>Q254*H254</f>
        <v>0</v>
      </c>
      <c r="S254" s="212">
        <v>0</v>
      </c>
      <c r="T254" s="213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4" t="s">
        <v>143</v>
      </c>
      <c r="AT254" s="214" t="s">
        <v>138</v>
      </c>
      <c r="AU254" s="214" t="s">
        <v>144</v>
      </c>
      <c r="AY254" s="20" t="s">
        <v>135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0" t="s">
        <v>144</v>
      </c>
      <c r="BK254" s="215">
        <f>ROUND(I254*H254,2)</f>
        <v>0</v>
      </c>
      <c r="BL254" s="20" t="s">
        <v>143</v>
      </c>
      <c r="BM254" s="214" t="s">
        <v>386</v>
      </c>
    </row>
    <row r="255" s="2" customFormat="1" ht="24.15" customHeight="1">
      <c r="A255" s="41"/>
      <c r="B255" s="42"/>
      <c r="C255" s="203" t="s">
        <v>387</v>
      </c>
      <c r="D255" s="203" t="s">
        <v>138</v>
      </c>
      <c r="E255" s="204" t="s">
        <v>388</v>
      </c>
      <c r="F255" s="205" t="s">
        <v>389</v>
      </c>
      <c r="G255" s="206" t="s">
        <v>385</v>
      </c>
      <c r="H255" s="207">
        <v>1</v>
      </c>
      <c r="I255" s="208"/>
      <c r="J255" s="209">
        <f>ROUND(I255*H255,2)</f>
        <v>0</v>
      </c>
      <c r="K255" s="205" t="s">
        <v>20</v>
      </c>
      <c r="L255" s="47"/>
      <c r="M255" s="210" t="s">
        <v>20</v>
      </c>
      <c r="N255" s="211" t="s">
        <v>46</v>
      </c>
      <c r="O255" s="87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4" t="s">
        <v>143</v>
      </c>
      <c r="AT255" s="214" t="s">
        <v>138</v>
      </c>
      <c r="AU255" s="214" t="s">
        <v>144</v>
      </c>
      <c r="AY255" s="20" t="s">
        <v>135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20" t="s">
        <v>144</v>
      </c>
      <c r="BK255" s="215">
        <f>ROUND(I255*H255,2)</f>
        <v>0</v>
      </c>
      <c r="BL255" s="20" t="s">
        <v>143</v>
      </c>
      <c r="BM255" s="214" t="s">
        <v>390</v>
      </c>
    </row>
    <row r="256" s="2" customFormat="1" ht="16.5" customHeight="1">
      <c r="A256" s="41"/>
      <c r="B256" s="42"/>
      <c r="C256" s="203" t="s">
        <v>391</v>
      </c>
      <c r="D256" s="203" t="s">
        <v>138</v>
      </c>
      <c r="E256" s="204" t="s">
        <v>392</v>
      </c>
      <c r="F256" s="205" t="s">
        <v>393</v>
      </c>
      <c r="G256" s="206" t="s">
        <v>385</v>
      </c>
      <c r="H256" s="207">
        <v>1</v>
      </c>
      <c r="I256" s="208"/>
      <c r="J256" s="209">
        <f>ROUND(I256*H256,2)</f>
        <v>0</v>
      </c>
      <c r="K256" s="205" t="s">
        <v>20</v>
      </c>
      <c r="L256" s="47"/>
      <c r="M256" s="210" t="s">
        <v>20</v>
      </c>
      <c r="N256" s="211" t="s">
        <v>46</v>
      </c>
      <c r="O256" s="87"/>
      <c r="P256" s="212">
        <f>O256*H256</f>
        <v>0</v>
      </c>
      <c r="Q256" s="212">
        <v>0</v>
      </c>
      <c r="R256" s="212">
        <f>Q256*H256</f>
        <v>0</v>
      </c>
      <c r="S256" s="212">
        <v>0</v>
      </c>
      <c r="T256" s="213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4" t="s">
        <v>143</v>
      </c>
      <c r="AT256" s="214" t="s">
        <v>138</v>
      </c>
      <c r="AU256" s="214" t="s">
        <v>144</v>
      </c>
      <c r="AY256" s="20" t="s">
        <v>135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20" t="s">
        <v>144</v>
      </c>
      <c r="BK256" s="215">
        <f>ROUND(I256*H256,2)</f>
        <v>0</v>
      </c>
      <c r="BL256" s="20" t="s">
        <v>143</v>
      </c>
      <c r="BM256" s="214" t="s">
        <v>394</v>
      </c>
    </row>
    <row r="257" s="2" customFormat="1" ht="37.8" customHeight="1">
      <c r="A257" s="41"/>
      <c r="B257" s="42"/>
      <c r="C257" s="203" t="s">
        <v>395</v>
      </c>
      <c r="D257" s="203" t="s">
        <v>138</v>
      </c>
      <c r="E257" s="204" t="s">
        <v>396</v>
      </c>
      <c r="F257" s="205" t="s">
        <v>397</v>
      </c>
      <c r="G257" s="206" t="s">
        <v>163</v>
      </c>
      <c r="H257" s="207">
        <v>0.69099999999999995</v>
      </c>
      <c r="I257" s="208"/>
      <c r="J257" s="209">
        <f>ROUND(I257*H257,2)</f>
        <v>0</v>
      </c>
      <c r="K257" s="205" t="s">
        <v>142</v>
      </c>
      <c r="L257" s="47"/>
      <c r="M257" s="210" t="s">
        <v>20</v>
      </c>
      <c r="N257" s="211" t="s">
        <v>46</v>
      </c>
      <c r="O257" s="87"/>
      <c r="P257" s="212">
        <f>O257*H257</f>
        <v>0</v>
      </c>
      <c r="Q257" s="212">
        <v>0</v>
      </c>
      <c r="R257" s="212">
        <f>Q257*H257</f>
        <v>0</v>
      </c>
      <c r="S257" s="212">
        <v>0</v>
      </c>
      <c r="T257" s="213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4" t="s">
        <v>143</v>
      </c>
      <c r="AT257" s="214" t="s">
        <v>138</v>
      </c>
      <c r="AU257" s="214" t="s">
        <v>144</v>
      </c>
      <c r="AY257" s="20" t="s">
        <v>135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20" t="s">
        <v>144</v>
      </c>
      <c r="BK257" s="215">
        <f>ROUND(I257*H257,2)</f>
        <v>0</v>
      </c>
      <c r="BL257" s="20" t="s">
        <v>143</v>
      </c>
      <c r="BM257" s="214" t="s">
        <v>398</v>
      </c>
    </row>
    <row r="258" s="2" customFormat="1">
      <c r="A258" s="41"/>
      <c r="B258" s="42"/>
      <c r="C258" s="43"/>
      <c r="D258" s="216" t="s">
        <v>146</v>
      </c>
      <c r="E258" s="43"/>
      <c r="F258" s="217" t="s">
        <v>399</v>
      </c>
      <c r="G258" s="43"/>
      <c r="H258" s="43"/>
      <c r="I258" s="218"/>
      <c r="J258" s="43"/>
      <c r="K258" s="43"/>
      <c r="L258" s="47"/>
      <c r="M258" s="219"/>
      <c r="N258" s="220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146</v>
      </c>
      <c r="AU258" s="20" t="s">
        <v>144</v>
      </c>
    </row>
    <row r="259" s="13" customFormat="1">
      <c r="A259" s="13"/>
      <c r="B259" s="221"/>
      <c r="C259" s="222"/>
      <c r="D259" s="223" t="s">
        <v>153</v>
      </c>
      <c r="E259" s="224" t="s">
        <v>20</v>
      </c>
      <c r="F259" s="225" t="s">
        <v>400</v>
      </c>
      <c r="G259" s="222"/>
      <c r="H259" s="226">
        <v>0.59999999999999998</v>
      </c>
      <c r="I259" s="227"/>
      <c r="J259" s="222"/>
      <c r="K259" s="222"/>
      <c r="L259" s="228"/>
      <c r="M259" s="229"/>
      <c r="N259" s="230"/>
      <c r="O259" s="230"/>
      <c r="P259" s="230"/>
      <c r="Q259" s="230"/>
      <c r="R259" s="230"/>
      <c r="S259" s="230"/>
      <c r="T259" s="23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2" t="s">
        <v>153</v>
      </c>
      <c r="AU259" s="232" t="s">
        <v>144</v>
      </c>
      <c r="AV259" s="13" t="s">
        <v>144</v>
      </c>
      <c r="AW259" s="13" t="s">
        <v>36</v>
      </c>
      <c r="AX259" s="13" t="s">
        <v>74</v>
      </c>
      <c r="AY259" s="232" t="s">
        <v>135</v>
      </c>
    </row>
    <row r="260" s="15" customFormat="1">
      <c r="A260" s="15"/>
      <c r="B260" s="244"/>
      <c r="C260" s="245"/>
      <c r="D260" s="223" t="s">
        <v>153</v>
      </c>
      <c r="E260" s="246" t="s">
        <v>20</v>
      </c>
      <c r="F260" s="247" t="s">
        <v>380</v>
      </c>
      <c r="G260" s="245"/>
      <c r="H260" s="246" t="s">
        <v>20</v>
      </c>
      <c r="I260" s="248"/>
      <c r="J260" s="245"/>
      <c r="K260" s="245"/>
      <c r="L260" s="249"/>
      <c r="M260" s="250"/>
      <c r="N260" s="251"/>
      <c r="O260" s="251"/>
      <c r="P260" s="251"/>
      <c r="Q260" s="251"/>
      <c r="R260" s="251"/>
      <c r="S260" s="251"/>
      <c r="T260" s="25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3" t="s">
        <v>153</v>
      </c>
      <c r="AU260" s="253" t="s">
        <v>144</v>
      </c>
      <c r="AV260" s="15" t="s">
        <v>22</v>
      </c>
      <c r="AW260" s="15" t="s">
        <v>36</v>
      </c>
      <c r="AX260" s="15" t="s">
        <v>74</v>
      </c>
      <c r="AY260" s="253" t="s">
        <v>135</v>
      </c>
    </row>
    <row r="261" s="15" customFormat="1">
      <c r="A261" s="15"/>
      <c r="B261" s="244"/>
      <c r="C261" s="245"/>
      <c r="D261" s="223" t="s">
        <v>153</v>
      </c>
      <c r="E261" s="246" t="s">
        <v>20</v>
      </c>
      <c r="F261" s="247" t="s">
        <v>381</v>
      </c>
      <c r="G261" s="245"/>
      <c r="H261" s="246" t="s">
        <v>20</v>
      </c>
      <c r="I261" s="248"/>
      <c r="J261" s="245"/>
      <c r="K261" s="245"/>
      <c r="L261" s="249"/>
      <c r="M261" s="250"/>
      <c r="N261" s="251"/>
      <c r="O261" s="251"/>
      <c r="P261" s="251"/>
      <c r="Q261" s="251"/>
      <c r="R261" s="251"/>
      <c r="S261" s="251"/>
      <c r="T261" s="25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3" t="s">
        <v>153</v>
      </c>
      <c r="AU261" s="253" t="s">
        <v>144</v>
      </c>
      <c r="AV261" s="15" t="s">
        <v>22</v>
      </c>
      <c r="AW261" s="15" t="s">
        <v>36</v>
      </c>
      <c r="AX261" s="15" t="s">
        <v>74</v>
      </c>
      <c r="AY261" s="253" t="s">
        <v>135</v>
      </c>
    </row>
    <row r="262" s="13" customFormat="1">
      <c r="A262" s="13"/>
      <c r="B262" s="221"/>
      <c r="C262" s="222"/>
      <c r="D262" s="223" t="s">
        <v>153</v>
      </c>
      <c r="E262" s="224" t="s">
        <v>20</v>
      </c>
      <c r="F262" s="225" t="s">
        <v>401</v>
      </c>
      <c r="G262" s="222"/>
      <c r="H262" s="226">
        <v>0.090999999999999998</v>
      </c>
      <c r="I262" s="227"/>
      <c r="J262" s="222"/>
      <c r="K262" s="222"/>
      <c r="L262" s="228"/>
      <c r="M262" s="229"/>
      <c r="N262" s="230"/>
      <c r="O262" s="230"/>
      <c r="P262" s="230"/>
      <c r="Q262" s="230"/>
      <c r="R262" s="230"/>
      <c r="S262" s="230"/>
      <c r="T262" s="23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2" t="s">
        <v>153</v>
      </c>
      <c r="AU262" s="232" t="s">
        <v>144</v>
      </c>
      <c r="AV262" s="13" t="s">
        <v>144</v>
      </c>
      <c r="AW262" s="13" t="s">
        <v>36</v>
      </c>
      <c r="AX262" s="13" t="s">
        <v>74</v>
      </c>
      <c r="AY262" s="232" t="s">
        <v>135</v>
      </c>
    </row>
    <row r="263" s="14" customFormat="1">
      <c r="A263" s="14"/>
      <c r="B263" s="233"/>
      <c r="C263" s="234"/>
      <c r="D263" s="223" t="s">
        <v>153</v>
      </c>
      <c r="E263" s="235" t="s">
        <v>20</v>
      </c>
      <c r="F263" s="236" t="s">
        <v>245</v>
      </c>
      <c r="G263" s="234"/>
      <c r="H263" s="237">
        <v>0.69099999999999995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3" t="s">
        <v>153</v>
      </c>
      <c r="AU263" s="243" t="s">
        <v>144</v>
      </c>
      <c r="AV263" s="14" t="s">
        <v>143</v>
      </c>
      <c r="AW263" s="14" t="s">
        <v>36</v>
      </c>
      <c r="AX263" s="14" t="s">
        <v>22</v>
      </c>
      <c r="AY263" s="243" t="s">
        <v>135</v>
      </c>
    </row>
    <row r="264" s="2" customFormat="1" ht="37.8" customHeight="1">
      <c r="A264" s="41"/>
      <c r="B264" s="42"/>
      <c r="C264" s="203" t="s">
        <v>402</v>
      </c>
      <c r="D264" s="203" t="s">
        <v>138</v>
      </c>
      <c r="E264" s="204" t="s">
        <v>403</v>
      </c>
      <c r="F264" s="205" t="s">
        <v>404</v>
      </c>
      <c r="G264" s="206" t="s">
        <v>141</v>
      </c>
      <c r="H264" s="207">
        <v>7</v>
      </c>
      <c r="I264" s="208"/>
      <c r="J264" s="209">
        <f>ROUND(I264*H264,2)</f>
        <v>0</v>
      </c>
      <c r="K264" s="205" t="s">
        <v>142</v>
      </c>
      <c r="L264" s="47"/>
      <c r="M264" s="210" t="s">
        <v>20</v>
      </c>
      <c r="N264" s="211" t="s">
        <v>46</v>
      </c>
      <c r="O264" s="87"/>
      <c r="P264" s="212">
        <f>O264*H264</f>
        <v>0</v>
      </c>
      <c r="Q264" s="212">
        <v>0</v>
      </c>
      <c r="R264" s="212">
        <f>Q264*H264</f>
        <v>0</v>
      </c>
      <c r="S264" s="212">
        <v>0</v>
      </c>
      <c r="T264" s="213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4" t="s">
        <v>143</v>
      </c>
      <c r="AT264" s="214" t="s">
        <v>138</v>
      </c>
      <c r="AU264" s="214" t="s">
        <v>144</v>
      </c>
      <c r="AY264" s="20" t="s">
        <v>135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0" t="s">
        <v>144</v>
      </c>
      <c r="BK264" s="215">
        <f>ROUND(I264*H264,2)</f>
        <v>0</v>
      </c>
      <c r="BL264" s="20" t="s">
        <v>143</v>
      </c>
      <c r="BM264" s="214" t="s">
        <v>405</v>
      </c>
    </row>
    <row r="265" s="2" customFormat="1">
      <c r="A265" s="41"/>
      <c r="B265" s="42"/>
      <c r="C265" s="43"/>
      <c r="D265" s="216" t="s">
        <v>146</v>
      </c>
      <c r="E265" s="43"/>
      <c r="F265" s="217" t="s">
        <v>406</v>
      </c>
      <c r="G265" s="43"/>
      <c r="H265" s="43"/>
      <c r="I265" s="218"/>
      <c r="J265" s="43"/>
      <c r="K265" s="43"/>
      <c r="L265" s="47"/>
      <c r="M265" s="219"/>
      <c r="N265" s="220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146</v>
      </c>
      <c r="AU265" s="20" t="s">
        <v>144</v>
      </c>
    </row>
    <row r="266" s="13" customFormat="1">
      <c r="A266" s="13"/>
      <c r="B266" s="221"/>
      <c r="C266" s="222"/>
      <c r="D266" s="223" t="s">
        <v>153</v>
      </c>
      <c r="E266" s="224" t="s">
        <v>20</v>
      </c>
      <c r="F266" s="225" t="s">
        <v>407</v>
      </c>
      <c r="G266" s="222"/>
      <c r="H266" s="226">
        <v>7</v>
      </c>
      <c r="I266" s="227"/>
      <c r="J266" s="222"/>
      <c r="K266" s="222"/>
      <c r="L266" s="228"/>
      <c r="M266" s="229"/>
      <c r="N266" s="230"/>
      <c r="O266" s="230"/>
      <c r="P266" s="230"/>
      <c r="Q266" s="230"/>
      <c r="R266" s="230"/>
      <c r="S266" s="230"/>
      <c r="T266" s="23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2" t="s">
        <v>153</v>
      </c>
      <c r="AU266" s="232" t="s">
        <v>144</v>
      </c>
      <c r="AV266" s="13" t="s">
        <v>144</v>
      </c>
      <c r="AW266" s="13" t="s">
        <v>36</v>
      </c>
      <c r="AX266" s="13" t="s">
        <v>22</v>
      </c>
      <c r="AY266" s="232" t="s">
        <v>135</v>
      </c>
    </row>
    <row r="267" s="15" customFormat="1">
      <c r="A267" s="15"/>
      <c r="B267" s="244"/>
      <c r="C267" s="245"/>
      <c r="D267" s="223" t="s">
        <v>153</v>
      </c>
      <c r="E267" s="246" t="s">
        <v>20</v>
      </c>
      <c r="F267" s="247" t="s">
        <v>380</v>
      </c>
      <c r="G267" s="245"/>
      <c r="H267" s="246" t="s">
        <v>20</v>
      </c>
      <c r="I267" s="248"/>
      <c r="J267" s="245"/>
      <c r="K267" s="245"/>
      <c r="L267" s="249"/>
      <c r="M267" s="250"/>
      <c r="N267" s="251"/>
      <c r="O267" s="251"/>
      <c r="P267" s="251"/>
      <c r="Q267" s="251"/>
      <c r="R267" s="251"/>
      <c r="S267" s="251"/>
      <c r="T267" s="25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3" t="s">
        <v>153</v>
      </c>
      <c r="AU267" s="253" t="s">
        <v>144</v>
      </c>
      <c r="AV267" s="15" t="s">
        <v>22</v>
      </c>
      <c r="AW267" s="15" t="s">
        <v>36</v>
      </c>
      <c r="AX267" s="15" t="s">
        <v>74</v>
      </c>
      <c r="AY267" s="253" t="s">
        <v>135</v>
      </c>
    </row>
    <row r="268" s="2" customFormat="1" ht="33" customHeight="1">
      <c r="A268" s="41"/>
      <c r="B268" s="42"/>
      <c r="C268" s="203" t="s">
        <v>408</v>
      </c>
      <c r="D268" s="203" t="s">
        <v>138</v>
      </c>
      <c r="E268" s="204" t="s">
        <v>409</v>
      </c>
      <c r="F268" s="205" t="s">
        <v>410</v>
      </c>
      <c r="G268" s="206" t="s">
        <v>141</v>
      </c>
      <c r="H268" s="207">
        <v>4</v>
      </c>
      <c r="I268" s="208"/>
      <c r="J268" s="209">
        <f>ROUND(I268*H268,2)</f>
        <v>0</v>
      </c>
      <c r="K268" s="205" t="s">
        <v>142</v>
      </c>
      <c r="L268" s="47"/>
      <c r="M268" s="210" t="s">
        <v>20</v>
      </c>
      <c r="N268" s="211" t="s">
        <v>46</v>
      </c>
      <c r="O268" s="87"/>
      <c r="P268" s="212">
        <f>O268*H268</f>
        <v>0</v>
      </c>
      <c r="Q268" s="212">
        <v>0</v>
      </c>
      <c r="R268" s="212">
        <f>Q268*H268</f>
        <v>0</v>
      </c>
      <c r="S268" s="212">
        <v>0</v>
      </c>
      <c r="T268" s="213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4" t="s">
        <v>143</v>
      </c>
      <c r="AT268" s="214" t="s">
        <v>138</v>
      </c>
      <c r="AU268" s="214" t="s">
        <v>144</v>
      </c>
      <c r="AY268" s="20" t="s">
        <v>135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20" t="s">
        <v>144</v>
      </c>
      <c r="BK268" s="215">
        <f>ROUND(I268*H268,2)</f>
        <v>0</v>
      </c>
      <c r="BL268" s="20" t="s">
        <v>143</v>
      </c>
      <c r="BM268" s="214" t="s">
        <v>411</v>
      </c>
    </row>
    <row r="269" s="2" customFormat="1">
      <c r="A269" s="41"/>
      <c r="B269" s="42"/>
      <c r="C269" s="43"/>
      <c r="D269" s="216" t="s">
        <v>146</v>
      </c>
      <c r="E269" s="43"/>
      <c r="F269" s="217" t="s">
        <v>412</v>
      </c>
      <c r="G269" s="43"/>
      <c r="H269" s="43"/>
      <c r="I269" s="218"/>
      <c r="J269" s="43"/>
      <c r="K269" s="43"/>
      <c r="L269" s="47"/>
      <c r="M269" s="219"/>
      <c r="N269" s="220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146</v>
      </c>
      <c r="AU269" s="20" t="s">
        <v>144</v>
      </c>
    </row>
    <row r="270" s="13" customFormat="1">
      <c r="A270" s="13"/>
      <c r="B270" s="221"/>
      <c r="C270" s="222"/>
      <c r="D270" s="223" t="s">
        <v>153</v>
      </c>
      <c r="E270" s="224" t="s">
        <v>20</v>
      </c>
      <c r="F270" s="225" t="s">
        <v>413</v>
      </c>
      <c r="G270" s="222"/>
      <c r="H270" s="226">
        <v>4</v>
      </c>
      <c r="I270" s="227"/>
      <c r="J270" s="222"/>
      <c r="K270" s="222"/>
      <c r="L270" s="228"/>
      <c r="M270" s="229"/>
      <c r="N270" s="230"/>
      <c r="O270" s="230"/>
      <c r="P270" s="230"/>
      <c r="Q270" s="230"/>
      <c r="R270" s="230"/>
      <c r="S270" s="230"/>
      <c r="T270" s="23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2" t="s">
        <v>153</v>
      </c>
      <c r="AU270" s="232" t="s">
        <v>144</v>
      </c>
      <c r="AV270" s="13" t="s">
        <v>144</v>
      </c>
      <c r="AW270" s="13" t="s">
        <v>36</v>
      </c>
      <c r="AX270" s="13" t="s">
        <v>22</v>
      </c>
      <c r="AY270" s="232" t="s">
        <v>135</v>
      </c>
    </row>
    <row r="271" s="15" customFormat="1">
      <c r="A271" s="15"/>
      <c r="B271" s="244"/>
      <c r="C271" s="245"/>
      <c r="D271" s="223" t="s">
        <v>153</v>
      </c>
      <c r="E271" s="246" t="s">
        <v>20</v>
      </c>
      <c r="F271" s="247" t="s">
        <v>381</v>
      </c>
      <c r="G271" s="245"/>
      <c r="H271" s="246" t="s">
        <v>20</v>
      </c>
      <c r="I271" s="248"/>
      <c r="J271" s="245"/>
      <c r="K271" s="245"/>
      <c r="L271" s="249"/>
      <c r="M271" s="250"/>
      <c r="N271" s="251"/>
      <c r="O271" s="251"/>
      <c r="P271" s="251"/>
      <c r="Q271" s="251"/>
      <c r="R271" s="251"/>
      <c r="S271" s="251"/>
      <c r="T271" s="25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3" t="s">
        <v>153</v>
      </c>
      <c r="AU271" s="253" t="s">
        <v>144</v>
      </c>
      <c r="AV271" s="15" t="s">
        <v>22</v>
      </c>
      <c r="AW271" s="15" t="s">
        <v>36</v>
      </c>
      <c r="AX271" s="15" t="s">
        <v>74</v>
      </c>
      <c r="AY271" s="253" t="s">
        <v>135</v>
      </c>
    </row>
    <row r="272" s="2" customFormat="1" ht="37.8" customHeight="1">
      <c r="A272" s="41"/>
      <c r="B272" s="42"/>
      <c r="C272" s="203" t="s">
        <v>414</v>
      </c>
      <c r="D272" s="203" t="s">
        <v>138</v>
      </c>
      <c r="E272" s="204" t="s">
        <v>415</v>
      </c>
      <c r="F272" s="205" t="s">
        <v>416</v>
      </c>
      <c r="G272" s="206" t="s">
        <v>141</v>
      </c>
      <c r="H272" s="207">
        <v>4</v>
      </c>
      <c r="I272" s="208"/>
      <c r="J272" s="209">
        <f>ROUND(I272*H272,2)</f>
        <v>0</v>
      </c>
      <c r="K272" s="205" t="s">
        <v>142</v>
      </c>
      <c r="L272" s="47"/>
      <c r="M272" s="210" t="s">
        <v>20</v>
      </c>
      <c r="N272" s="211" t="s">
        <v>46</v>
      </c>
      <c r="O272" s="87"/>
      <c r="P272" s="212">
        <f>O272*H272</f>
        <v>0</v>
      </c>
      <c r="Q272" s="212">
        <v>0</v>
      </c>
      <c r="R272" s="212">
        <f>Q272*H272</f>
        <v>0</v>
      </c>
      <c r="S272" s="212">
        <v>0</v>
      </c>
      <c r="T272" s="213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4" t="s">
        <v>143</v>
      </c>
      <c r="AT272" s="214" t="s">
        <v>138</v>
      </c>
      <c r="AU272" s="214" t="s">
        <v>144</v>
      </c>
      <c r="AY272" s="20" t="s">
        <v>135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20" t="s">
        <v>144</v>
      </c>
      <c r="BK272" s="215">
        <f>ROUND(I272*H272,2)</f>
        <v>0</v>
      </c>
      <c r="BL272" s="20" t="s">
        <v>143</v>
      </c>
      <c r="BM272" s="214" t="s">
        <v>417</v>
      </c>
    </row>
    <row r="273" s="2" customFormat="1">
      <c r="A273" s="41"/>
      <c r="B273" s="42"/>
      <c r="C273" s="43"/>
      <c r="D273" s="216" t="s">
        <v>146</v>
      </c>
      <c r="E273" s="43"/>
      <c r="F273" s="217" t="s">
        <v>418</v>
      </c>
      <c r="G273" s="43"/>
      <c r="H273" s="43"/>
      <c r="I273" s="218"/>
      <c r="J273" s="43"/>
      <c r="K273" s="43"/>
      <c r="L273" s="47"/>
      <c r="M273" s="219"/>
      <c r="N273" s="220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146</v>
      </c>
      <c r="AU273" s="20" t="s">
        <v>144</v>
      </c>
    </row>
    <row r="274" s="13" customFormat="1">
      <c r="A274" s="13"/>
      <c r="B274" s="221"/>
      <c r="C274" s="222"/>
      <c r="D274" s="223" t="s">
        <v>153</v>
      </c>
      <c r="E274" s="224" t="s">
        <v>20</v>
      </c>
      <c r="F274" s="225" t="s">
        <v>413</v>
      </c>
      <c r="G274" s="222"/>
      <c r="H274" s="226">
        <v>4</v>
      </c>
      <c r="I274" s="227"/>
      <c r="J274" s="222"/>
      <c r="K274" s="222"/>
      <c r="L274" s="228"/>
      <c r="M274" s="229"/>
      <c r="N274" s="230"/>
      <c r="O274" s="230"/>
      <c r="P274" s="230"/>
      <c r="Q274" s="230"/>
      <c r="R274" s="230"/>
      <c r="S274" s="230"/>
      <c r="T274" s="23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2" t="s">
        <v>153</v>
      </c>
      <c r="AU274" s="232" t="s">
        <v>144</v>
      </c>
      <c r="AV274" s="13" t="s">
        <v>144</v>
      </c>
      <c r="AW274" s="13" t="s">
        <v>36</v>
      </c>
      <c r="AX274" s="13" t="s">
        <v>22</v>
      </c>
      <c r="AY274" s="232" t="s">
        <v>135</v>
      </c>
    </row>
    <row r="275" s="15" customFormat="1">
      <c r="A275" s="15"/>
      <c r="B275" s="244"/>
      <c r="C275" s="245"/>
      <c r="D275" s="223" t="s">
        <v>153</v>
      </c>
      <c r="E275" s="246" t="s">
        <v>20</v>
      </c>
      <c r="F275" s="247" t="s">
        <v>381</v>
      </c>
      <c r="G275" s="245"/>
      <c r="H275" s="246" t="s">
        <v>20</v>
      </c>
      <c r="I275" s="248"/>
      <c r="J275" s="245"/>
      <c r="K275" s="245"/>
      <c r="L275" s="249"/>
      <c r="M275" s="250"/>
      <c r="N275" s="251"/>
      <c r="O275" s="251"/>
      <c r="P275" s="251"/>
      <c r="Q275" s="251"/>
      <c r="R275" s="251"/>
      <c r="S275" s="251"/>
      <c r="T275" s="25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3" t="s">
        <v>153</v>
      </c>
      <c r="AU275" s="253" t="s">
        <v>144</v>
      </c>
      <c r="AV275" s="15" t="s">
        <v>22</v>
      </c>
      <c r="AW275" s="15" t="s">
        <v>36</v>
      </c>
      <c r="AX275" s="15" t="s">
        <v>74</v>
      </c>
      <c r="AY275" s="253" t="s">
        <v>135</v>
      </c>
    </row>
    <row r="276" s="2" customFormat="1" ht="24.15" customHeight="1">
      <c r="A276" s="41"/>
      <c r="B276" s="42"/>
      <c r="C276" s="203" t="s">
        <v>419</v>
      </c>
      <c r="D276" s="203" t="s">
        <v>138</v>
      </c>
      <c r="E276" s="204" t="s">
        <v>420</v>
      </c>
      <c r="F276" s="205" t="s">
        <v>421</v>
      </c>
      <c r="G276" s="206" t="s">
        <v>141</v>
      </c>
      <c r="H276" s="207">
        <v>1</v>
      </c>
      <c r="I276" s="208"/>
      <c r="J276" s="209">
        <f>ROUND(I276*H276,2)</f>
        <v>0</v>
      </c>
      <c r="K276" s="205" t="s">
        <v>142</v>
      </c>
      <c r="L276" s="47"/>
      <c r="M276" s="210" t="s">
        <v>20</v>
      </c>
      <c r="N276" s="211" t="s">
        <v>46</v>
      </c>
      <c r="O276" s="87"/>
      <c r="P276" s="212">
        <f>O276*H276</f>
        <v>0</v>
      </c>
      <c r="Q276" s="212">
        <v>0</v>
      </c>
      <c r="R276" s="212">
        <f>Q276*H276</f>
        <v>0</v>
      </c>
      <c r="S276" s="212">
        <v>0</v>
      </c>
      <c r="T276" s="213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4" t="s">
        <v>143</v>
      </c>
      <c r="AT276" s="214" t="s">
        <v>138</v>
      </c>
      <c r="AU276" s="214" t="s">
        <v>144</v>
      </c>
      <c r="AY276" s="20" t="s">
        <v>135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20" t="s">
        <v>144</v>
      </c>
      <c r="BK276" s="215">
        <f>ROUND(I276*H276,2)</f>
        <v>0</v>
      </c>
      <c r="BL276" s="20" t="s">
        <v>143</v>
      </c>
      <c r="BM276" s="214" t="s">
        <v>422</v>
      </c>
    </row>
    <row r="277" s="2" customFormat="1">
      <c r="A277" s="41"/>
      <c r="B277" s="42"/>
      <c r="C277" s="43"/>
      <c r="D277" s="216" t="s">
        <v>146</v>
      </c>
      <c r="E277" s="43"/>
      <c r="F277" s="217" t="s">
        <v>423</v>
      </c>
      <c r="G277" s="43"/>
      <c r="H277" s="43"/>
      <c r="I277" s="218"/>
      <c r="J277" s="43"/>
      <c r="K277" s="43"/>
      <c r="L277" s="47"/>
      <c r="M277" s="219"/>
      <c r="N277" s="220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146</v>
      </c>
      <c r="AU277" s="20" t="s">
        <v>144</v>
      </c>
    </row>
    <row r="278" s="2" customFormat="1" ht="33" customHeight="1">
      <c r="A278" s="41"/>
      <c r="B278" s="42"/>
      <c r="C278" s="203" t="s">
        <v>424</v>
      </c>
      <c r="D278" s="203" t="s">
        <v>138</v>
      </c>
      <c r="E278" s="204" t="s">
        <v>425</v>
      </c>
      <c r="F278" s="205" t="s">
        <v>426</v>
      </c>
      <c r="G278" s="206" t="s">
        <v>141</v>
      </c>
      <c r="H278" s="207">
        <v>3</v>
      </c>
      <c r="I278" s="208"/>
      <c r="J278" s="209">
        <f>ROUND(I278*H278,2)</f>
        <v>0</v>
      </c>
      <c r="K278" s="205" t="s">
        <v>142</v>
      </c>
      <c r="L278" s="47"/>
      <c r="M278" s="210" t="s">
        <v>20</v>
      </c>
      <c r="N278" s="211" t="s">
        <v>46</v>
      </c>
      <c r="O278" s="87"/>
      <c r="P278" s="212">
        <f>O278*H278</f>
        <v>0</v>
      </c>
      <c r="Q278" s="212">
        <v>0</v>
      </c>
      <c r="R278" s="212">
        <f>Q278*H278</f>
        <v>0</v>
      </c>
      <c r="S278" s="212">
        <v>0</v>
      </c>
      <c r="T278" s="213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4" t="s">
        <v>143</v>
      </c>
      <c r="AT278" s="214" t="s">
        <v>138</v>
      </c>
      <c r="AU278" s="214" t="s">
        <v>144</v>
      </c>
      <c r="AY278" s="20" t="s">
        <v>135</v>
      </c>
      <c r="BE278" s="215">
        <f>IF(N278="základní",J278,0)</f>
        <v>0</v>
      </c>
      <c r="BF278" s="215">
        <f>IF(N278="snížená",J278,0)</f>
        <v>0</v>
      </c>
      <c r="BG278" s="215">
        <f>IF(N278="zákl. přenesená",J278,0)</f>
        <v>0</v>
      </c>
      <c r="BH278" s="215">
        <f>IF(N278="sníž. přenesená",J278,0)</f>
        <v>0</v>
      </c>
      <c r="BI278" s="215">
        <f>IF(N278="nulová",J278,0)</f>
        <v>0</v>
      </c>
      <c r="BJ278" s="20" t="s">
        <v>144</v>
      </c>
      <c r="BK278" s="215">
        <f>ROUND(I278*H278,2)</f>
        <v>0</v>
      </c>
      <c r="BL278" s="20" t="s">
        <v>143</v>
      </c>
      <c r="BM278" s="214" t="s">
        <v>427</v>
      </c>
    </row>
    <row r="279" s="2" customFormat="1">
      <c r="A279" s="41"/>
      <c r="B279" s="42"/>
      <c r="C279" s="43"/>
      <c r="D279" s="216" t="s">
        <v>146</v>
      </c>
      <c r="E279" s="43"/>
      <c r="F279" s="217" t="s">
        <v>428</v>
      </c>
      <c r="G279" s="43"/>
      <c r="H279" s="43"/>
      <c r="I279" s="218"/>
      <c r="J279" s="43"/>
      <c r="K279" s="43"/>
      <c r="L279" s="47"/>
      <c r="M279" s="219"/>
      <c r="N279" s="220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146</v>
      </c>
      <c r="AU279" s="20" t="s">
        <v>144</v>
      </c>
    </row>
    <row r="280" s="13" customFormat="1">
      <c r="A280" s="13"/>
      <c r="B280" s="221"/>
      <c r="C280" s="222"/>
      <c r="D280" s="223" t="s">
        <v>153</v>
      </c>
      <c r="E280" s="224" t="s">
        <v>20</v>
      </c>
      <c r="F280" s="225" t="s">
        <v>429</v>
      </c>
      <c r="G280" s="222"/>
      <c r="H280" s="226">
        <v>3</v>
      </c>
      <c r="I280" s="227"/>
      <c r="J280" s="222"/>
      <c r="K280" s="222"/>
      <c r="L280" s="228"/>
      <c r="M280" s="229"/>
      <c r="N280" s="230"/>
      <c r="O280" s="230"/>
      <c r="P280" s="230"/>
      <c r="Q280" s="230"/>
      <c r="R280" s="230"/>
      <c r="S280" s="230"/>
      <c r="T280" s="23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2" t="s">
        <v>153</v>
      </c>
      <c r="AU280" s="232" t="s">
        <v>144</v>
      </c>
      <c r="AV280" s="13" t="s">
        <v>144</v>
      </c>
      <c r="AW280" s="13" t="s">
        <v>36</v>
      </c>
      <c r="AX280" s="13" t="s">
        <v>22</v>
      </c>
      <c r="AY280" s="232" t="s">
        <v>135</v>
      </c>
    </row>
    <row r="281" s="15" customFormat="1">
      <c r="A281" s="15"/>
      <c r="B281" s="244"/>
      <c r="C281" s="245"/>
      <c r="D281" s="223" t="s">
        <v>153</v>
      </c>
      <c r="E281" s="246" t="s">
        <v>20</v>
      </c>
      <c r="F281" s="247" t="s">
        <v>380</v>
      </c>
      <c r="G281" s="245"/>
      <c r="H281" s="246" t="s">
        <v>20</v>
      </c>
      <c r="I281" s="248"/>
      <c r="J281" s="245"/>
      <c r="K281" s="245"/>
      <c r="L281" s="249"/>
      <c r="M281" s="250"/>
      <c r="N281" s="251"/>
      <c r="O281" s="251"/>
      <c r="P281" s="251"/>
      <c r="Q281" s="251"/>
      <c r="R281" s="251"/>
      <c r="S281" s="251"/>
      <c r="T281" s="25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3" t="s">
        <v>153</v>
      </c>
      <c r="AU281" s="253" t="s">
        <v>144</v>
      </c>
      <c r="AV281" s="15" t="s">
        <v>22</v>
      </c>
      <c r="AW281" s="15" t="s">
        <v>36</v>
      </c>
      <c r="AX281" s="15" t="s">
        <v>74</v>
      </c>
      <c r="AY281" s="253" t="s">
        <v>135</v>
      </c>
    </row>
    <row r="282" s="2" customFormat="1" ht="33" customHeight="1">
      <c r="A282" s="41"/>
      <c r="B282" s="42"/>
      <c r="C282" s="203" t="s">
        <v>430</v>
      </c>
      <c r="D282" s="203" t="s">
        <v>138</v>
      </c>
      <c r="E282" s="204" t="s">
        <v>431</v>
      </c>
      <c r="F282" s="205" t="s">
        <v>432</v>
      </c>
      <c r="G282" s="206" t="s">
        <v>141</v>
      </c>
      <c r="H282" s="207">
        <v>1</v>
      </c>
      <c r="I282" s="208"/>
      <c r="J282" s="209">
        <f>ROUND(I282*H282,2)</f>
        <v>0</v>
      </c>
      <c r="K282" s="205" t="s">
        <v>142</v>
      </c>
      <c r="L282" s="47"/>
      <c r="M282" s="210" t="s">
        <v>20</v>
      </c>
      <c r="N282" s="211" t="s">
        <v>46</v>
      </c>
      <c r="O282" s="87"/>
      <c r="P282" s="212">
        <f>O282*H282</f>
        <v>0</v>
      </c>
      <c r="Q282" s="212">
        <v>8.0000000000000007E-05</v>
      </c>
      <c r="R282" s="212">
        <f>Q282*H282</f>
        <v>8.0000000000000007E-05</v>
      </c>
      <c r="S282" s="212">
        <v>0</v>
      </c>
      <c r="T282" s="213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4" t="s">
        <v>143</v>
      </c>
      <c r="AT282" s="214" t="s">
        <v>138</v>
      </c>
      <c r="AU282" s="214" t="s">
        <v>144</v>
      </c>
      <c r="AY282" s="20" t="s">
        <v>135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0" t="s">
        <v>144</v>
      </c>
      <c r="BK282" s="215">
        <f>ROUND(I282*H282,2)</f>
        <v>0</v>
      </c>
      <c r="BL282" s="20" t="s">
        <v>143</v>
      </c>
      <c r="BM282" s="214" t="s">
        <v>433</v>
      </c>
    </row>
    <row r="283" s="2" customFormat="1">
      <c r="A283" s="41"/>
      <c r="B283" s="42"/>
      <c r="C283" s="43"/>
      <c r="D283" s="216" t="s">
        <v>146</v>
      </c>
      <c r="E283" s="43"/>
      <c r="F283" s="217" t="s">
        <v>434</v>
      </c>
      <c r="G283" s="43"/>
      <c r="H283" s="43"/>
      <c r="I283" s="218"/>
      <c r="J283" s="43"/>
      <c r="K283" s="43"/>
      <c r="L283" s="47"/>
      <c r="M283" s="219"/>
      <c r="N283" s="220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146</v>
      </c>
      <c r="AU283" s="20" t="s">
        <v>144</v>
      </c>
    </row>
    <row r="284" s="2" customFormat="1" ht="33" customHeight="1">
      <c r="A284" s="41"/>
      <c r="B284" s="42"/>
      <c r="C284" s="203" t="s">
        <v>435</v>
      </c>
      <c r="D284" s="203" t="s">
        <v>138</v>
      </c>
      <c r="E284" s="204" t="s">
        <v>436</v>
      </c>
      <c r="F284" s="205" t="s">
        <v>437</v>
      </c>
      <c r="G284" s="206" t="s">
        <v>141</v>
      </c>
      <c r="H284" s="207">
        <v>3</v>
      </c>
      <c r="I284" s="208"/>
      <c r="J284" s="209">
        <f>ROUND(I284*H284,2)</f>
        <v>0</v>
      </c>
      <c r="K284" s="205" t="s">
        <v>142</v>
      </c>
      <c r="L284" s="47"/>
      <c r="M284" s="210" t="s">
        <v>20</v>
      </c>
      <c r="N284" s="211" t="s">
        <v>46</v>
      </c>
      <c r="O284" s="87"/>
      <c r="P284" s="212">
        <f>O284*H284</f>
        <v>0</v>
      </c>
      <c r="Q284" s="212">
        <v>0</v>
      </c>
      <c r="R284" s="212">
        <f>Q284*H284</f>
        <v>0</v>
      </c>
      <c r="S284" s="212">
        <v>0</v>
      </c>
      <c r="T284" s="213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4" t="s">
        <v>143</v>
      </c>
      <c r="AT284" s="214" t="s">
        <v>138</v>
      </c>
      <c r="AU284" s="214" t="s">
        <v>144</v>
      </c>
      <c r="AY284" s="20" t="s">
        <v>135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20" t="s">
        <v>144</v>
      </c>
      <c r="BK284" s="215">
        <f>ROUND(I284*H284,2)</f>
        <v>0</v>
      </c>
      <c r="BL284" s="20" t="s">
        <v>143</v>
      </c>
      <c r="BM284" s="214" t="s">
        <v>438</v>
      </c>
    </row>
    <row r="285" s="2" customFormat="1">
      <c r="A285" s="41"/>
      <c r="B285" s="42"/>
      <c r="C285" s="43"/>
      <c r="D285" s="216" t="s">
        <v>146</v>
      </c>
      <c r="E285" s="43"/>
      <c r="F285" s="217" t="s">
        <v>439</v>
      </c>
      <c r="G285" s="43"/>
      <c r="H285" s="43"/>
      <c r="I285" s="218"/>
      <c r="J285" s="43"/>
      <c r="K285" s="43"/>
      <c r="L285" s="47"/>
      <c r="M285" s="219"/>
      <c r="N285" s="220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146</v>
      </c>
      <c r="AU285" s="20" t="s">
        <v>144</v>
      </c>
    </row>
    <row r="286" s="13" customFormat="1">
      <c r="A286" s="13"/>
      <c r="B286" s="221"/>
      <c r="C286" s="222"/>
      <c r="D286" s="223" t="s">
        <v>153</v>
      </c>
      <c r="E286" s="224" t="s">
        <v>20</v>
      </c>
      <c r="F286" s="225" t="s">
        <v>429</v>
      </c>
      <c r="G286" s="222"/>
      <c r="H286" s="226">
        <v>3</v>
      </c>
      <c r="I286" s="227"/>
      <c r="J286" s="222"/>
      <c r="K286" s="222"/>
      <c r="L286" s="228"/>
      <c r="M286" s="229"/>
      <c r="N286" s="230"/>
      <c r="O286" s="230"/>
      <c r="P286" s="230"/>
      <c r="Q286" s="230"/>
      <c r="R286" s="230"/>
      <c r="S286" s="230"/>
      <c r="T286" s="23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2" t="s">
        <v>153</v>
      </c>
      <c r="AU286" s="232" t="s">
        <v>144</v>
      </c>
      <c r="AV286" s="13" t="s">
        <v>144</v>
      </c>
      <c r="AW286" s="13" t="s">
        <v>36</v>
      </c>
      <c r="AX286" s="13" t="s">
        <v>22</v>
      </c>
      <c r="AY286" s="232" t="s">
        <v>135</v>
      </c>
    </row>
    <row r="287" s="15" customFormat="1">
      <c r="A287" s="15"/>
      <c r="B287" s="244"/>
      <c r="C287" s="245"/>
      <c r="D287" s="223" t="s">
        <v>153</v>
      </c>
      <c r="E287" s="246" t="s">
        <v>20</v>
      </c>
      <c r="F287" s="247" t="s">
        <v>380</v>
      </c>
      <c r="G287" s="245"/>
      <c r="H287" s="246" t="s">
        <v>20</v>
      </c>
      <c r="I287" s="248"/>
      <c r="J287" s="245"/>
      <c r="K287" s="245"/>
      <c r="L287" s="249"/>
      <c r="M287" s="250"/>
      <c r="N287" s="251"/>
      <c r="O287" s="251"/>
      <c r="P287" s="251"/>
      <c r="Q287" s="251"/>
      <c r="R287" s="251"/>
      <c r="S287" s="251"/>
      <c r="T287" s="25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3" t="s">
        <v>153</v>
      </c>
      <c r="AU287" s="253" t="s">
        <v>144</v>
      </c>
      <c r="AV287" s="15" t="s">
        <v>22</v>
      </c>
      <c r="AW287" s="15" t="s">
        <v>36</v>
      </c>
      <c r="AX287" s="15" t="s">
        <v>74</v>
      </c>
      <c r="AY287" s="253" t="s">
        <v>135</v>
      </c>
    </row>
    <row r="288" s="2" customFormat="1" ht="24.15" customHeight="1">
      <c r="A288" s="41"/>
      <c r="B288" s="42"/>
      <c r="C288" s="203" t="s">
        <v>440</v>
      </c>
      <c r="D288" s="203" t="s">
        <v>138</v>
      </c>
      <c r="E288" s="204" t="s">
        <v>441</v>
      </c>
      <c r="F288" s="205" t="s">
        <v>442</v>
      </c>
      <c r="G288" s="206" t="s">
        <v>141</v>
      </c>
      <c r="H288" s="207">
        <v>1</v>
      </c>
      <c r="I288" s="208"/>
      <c r="J288" s="209">
        <f>ROUND(I288*H288,2)</f>
        <v>0</v>
      </c>
      <c r="K288" s="205" t="s">
        <v>142</v>
      </c>
      <c r="L288" s="47"/>
      <c r="M288" s="210" t="s">
        <v>20</v>
      </c>
      <c r="N288" s="211" t="s">
        <v>46</v>
      </c>
      <c r="O288" s="87"/>
      <c r="P288" s="212">
        <f>O288*H288</f>
        <v>0</v>
      </c>
      <c r="Q288" s="212">
        <v>0</v>
      </c>
      <c r="R288" s="212">
        <f>Q288*H288</f>
        <v>0</v>
      </c>
      <c r="S288" s="212">
        <v>0</v>
      </c>
      <c r="T288" s="213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4" t="s">
        <v>143</v>
      </c>
      <c r="AT288" s="214" t="s">
        <v>138</v>
      </c>
      <c r="AU288" s="214" t="s">
        <v>144</v>
      </c>
      <c r="AY288" s="20" t="s">
        <v>135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0" t="s">
        <v>144</v>
      </c>
      <c r="BK288" s="215">
        <f>ROUND(I288*H288,2)</f>
        <v>0</v>
      </c>
      <c r="BL288" s="20" t="s">
        <v>143</v>
      </c>
      <c r="BM288" s="214" t="s">
        <v>443</v>
      </c>
    </row>
    <row r="289" s="2" customFormat="1">
      <c r="A289" s="41"/>
      <c r="B289" s="42"/>
      <c r="C289" s="43"/>
      <c r="D289" s="216" t="s">
        <v>146</v>
      </c>
      <c r="E289" s="43"/>
      <c r="F289" s="217" t="s">
        <v>444</v>
      </c>
      <c r="G289" s="43"/>
      <c r="H289" s="43"/>
      <c r="I289" s="218"/>
      <c r="J289" s="43"/>
      <c r="K289" s="43"/>
      <c r="L289" s="47"/>
      <c r="M289" s="219"/>
      <c r="N289" s="220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146</v>
      </c>
      <c r="AU289" s="20" t="s">
        <v>144</v>
      </c>
    </row>
    <row r="290" s="2" customFormat="1" ht="24.15" customHeight="1">
      <c r="A290" s="41"/>
      <c r="B290" s="42"/>
      <c r="C290" s="203" t="s">
        <v>445</v>
      </c>
      <c r="D290" s="203" t="s">
        <v>138</v>
      </c>
      <c r="E290" s="204" t="s">
        <v>446</v>
      </c>
      <c r="F290" s="205" t="s">
        <v>447</v>
      </c>
      <c r="G290" s="206" t="s">
        <v>141</v>
      </c>
      <c r="H290" s="207">
        <v>1</v>
      </c>
      <c r="I290" s="208"/>
      <c r="J290" s="209">
        <f>ROUND(I290*H290,2)</f>
        <v>0</v>
      </c>
      <c r="K290" s="205" t="s">
        <v>142</v>
      </c>
      <c r="L290" s="47"/>
      <c r="M290" s="210" t="s">
        <v>20</v>
      </c>
      <c r="N290" s="211" t="s">
        <v>46</v>
      </c>
      <c r="O290" s="87"/>
      <c r="P290" s="212">
        <f>O290*H290</f>
        <v>0</v>
      </c>
      <c r="Q290" s="212">
        <v>0</v>
      </c>
      <c r="R290" s="212">
        <f>Q290*H290</f>
        <v>0</v>
      </c>
      <c r="S290" s="212">
        <v>0</v>
      </c>
      <c r="T290" s="213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4" t="s">
        <v>143</v>
      </c>
      <c r="AT290" s="214" t="s">
        <v>138</v>
      </c>
      <c r="AU290" s="214" t="s">
        <v>144</v>
      </c>
      <c r="AY290" s="20" t="s">
        <v>135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0" t="s">
        <v>144</v>
      </c>
      <c r="BK290" s="215">
        <f>ROUND(I290*H290,2)</f>
        <v>0</v>
      </c>
      <c r="BL290" s="20" t="s">
        <v>143</v>
      </c>
      <c r="BM290" s="214" t="s">
        <v>448</v>
      </c>
    </row>
    <row r="291" s="2" customFormat="1">
      <c r="A291" s="41"/>
      <c r="B291" s="42"/>
      <c r="C291" s="43"/>
      <c r="D291" s="216" t="s">
        <v>146</v>
      </c>
      <c r="E291" s="43"/>
      <c r="F291" s="217" t="s">
        <v>449</v>
      </c>
      <c r="G291" s="43"/>
      <c r="H291" s="43"/>
      <c r="I291" s="218"/>
      <c r="J291" s="43"/>
      <c r="K291" s="43"/>
      <c r="L291" s="47"/>
      <c r="M291" s="219"/>
      <c r="N291" s="220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146</v>
      </c>
      <c r="AU291" s="20" t="s">
        <v>144</v>
      </c>
    </row>
    <row r="292" s="2" customFormat="1" ht="24.15" customHeight="1">
      <c r="A292" s="41"/>
      <c r="B292" s="42"/>
      <c r="C292" s="203" t="s">
        <v>450</v>
      </c>
      <c r="D292" s="203" t="s">
        <v>138</v>
      </c>
      <c r="E292" s="204" t="s">
        <v>451</v>
      </c>
      <c r="F292" s="205" t="s">
        <v>452</v>
      </c>
      <c r="G292" s="206" t="s">
        <v>141</v>
      </c>
      <c r="H292" s="207">
        <v>1</v>
      </c>
      <c r="I292" s="208"/>
      <c r="J292" s="209">
        <f>ROUND(I292*H292,2)</f>
        <v>0</v>
      </c>
      <c r="K292" s="205" t="s">
        <v>20</v>
      </c>
      <c r="L292" s="47"/>
      <c r="M292" s="210" t="s">
        <v>20</v>
      </c>
      <c r="N292" s="211" t="s">
        <v>46</v>
      </c>
      <c r="O292" s="87"/>
      <c r="P292" s="212">
        <f>O292*H292</f>
        <v>0</v>
      </c>
      <c r="Q292" s="212">
        <v>0.00175</v>
      </c>
      <c r="R292" s="212">
        <f>Q292*H292</f>
        <v>0.00175</v>
      </c>
      <c r="S292" s="212">
        <v>0</v>
      </c>
      <c r="T292" s="213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4" t="s">
        <v>143</v>
      </c>
      <c r="AT292" s="214" t="s">
        <v>138</v>
      </c>
      <c r="AU292" s="214" t="s">
        <v>144</v>
      </c>
      <c r="AY292" s="20" t="s">
        <v>135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0" t="s">
        <v>144</v>
      </c>
      <c r="BK292" s="215">
        <f>ROUND(I292*H292,2)</f>
        <v>0</v>
      </c>
      <c r="BL292" s="20" t="s">
        <v>143</v>
      </c>
      <c r="BM292" s="214" t="s">
        <v>453</v>
      </c>
    </row>
    <row r="293" s="2" customFormat="1" ht="24.15" customHeight="1">
      <c r="A293" s="41"/>
      <c r="B293" s="42"/>
      <c r="C293" s="203" t="s">
        <v>454</v>
      </c>
      <c r="D293" s="203" t="s">
        <v>138</v>
      </c>
      <c r="E293" s="204" t="s">
        <v>455</v>
      </c>
      <c r="F293" s="205" t="s">
        <v>456</v>
      </c>
      <c r="G293" s="206" t="s">
        <v>457</v>
      </c>
      <c r="H293" s="207">
        <v>1</v>
      </c>
      <c r="I293" s="208"/>
      <c r="J293" s="209">
        <f>ROUND(I293*H293,2)</f>
        <v>0</v>
      </c>
      <c r="K293" s="205" t="s">
        <v>20</v>
      </c>
      <c r="L293" s="47"/>
      <c r="M293" s="210" t="s">
        <v>20</v>
      </c>
      <c r="N293" s="211" t="s">
        <v>46</v>
      </c>
      <c r="O293" s="87"/>
      <c r="P293" s="212">
        <f>O293*H293</f>
        <v>0</v>
      </c>
      <c r="Q293" s="212">
        <v>0</v>
      </c>
      <c r="R293" s="212">
        <f>Q293*H293</f>
        <v>0</v>
      </c>
      <c r="S293" s="212">
        <v>0</v>
      </c>
      <c r="T293" s="213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4" t="s">
        <v>143</v>
      </c>
      <c r="AT293" s="214" t="s">
        <v>138</v>
      </c>
      <c r="AU293" s="214" t="s">
        <v>144</v>
      </c>
      <c r="AY293" s="20" t="s">
        <v>135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20" t="s">
        <v>144</v>
      </c>
      <c r="BK293" s="215">
        <f>ROUND(I293*H293,2)</f>
        <v>0</v>
      </c>
      <c r="BL293" s="20" t="s">
        <v>143</v>
      </c>
      <c r="BM293" s="214" t="s">
        <v>458</v>
      </c>
    </row>
    <row r="294" s="13" customFormat="1">
      <c r="A294" s="13"/>
      <c r="B294" s="221"/>
      <c r="C294" s="222"/>
      <c r="D294" s="223" t="s">
        <v>153</v>
      </c>
      <c r="E294" s="224" t="s">
        <v>20</v>
      </c>
      <c r="F294" s="225" t="s">
        <v>22</v>
      </c>
      <c r="G294" s="222"/>
      <c r="H294" s="226">
        <v>1</v>
      </c>
      <c r="I294" s="227"/>
      <c r="J294" s="222"/>
      <c r="K294" s="222"/>
      <c r="L294" s="228"/>
      <c r="M294" s="229"/>
      <c r="N294" s="230"/>
      <c r="O294" s="230"/>
      <c r="P294" s="230"/>
      <c r="Q294" s="230"/>
      <c r="R294" s="230"/>
      <c r="S294" s="230"/>
      <c r="T294" s="23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2" t="s">
        <v>153</v>
      </c>
      <c r="AU294" s="232" t="s">
        <v>144</v>
      </c>
      <c r="AV294" s="13" t="s">
        <v>144</v>
      </c>
      <c r="AW294" s="13" t="s">
        <v>36</v>
      </c>
      <c r="AX294" s="13" t="s">
        <v>22</v>
      </c>
      <c r="AY294" s="232" t="s">
        <v>135</v>
      </c>
    </row>
    <row r="295" s="15" customFormat="1">
      <c r="A295" s="15"/>
      <c r="B295" s="244"/>
      <c r="C295" s="245"/>
      <c r="D295" s="223" t="s">
        <v>153</v>
      </c>
      <c r="E295" s="246" t="s">
        <v>20</v>
      </c>
      <c r="F295" s="247" t="s">
        <v>459</v>
      </c>
      <c r="G295" s="245"/>
      <c r="H295" s="246" t="s">
        <v>20</v>
      </c>
      <c r="I295" s="248"/>
      <c r="J295" s="245"/>
      <c r="K295" s="245"/>
      <c r="L295" s="249"/>
      <c r="M295" s="250"/>
      <c r="N295" s="251"/>
      <c r="O295" s="251"/>
      <c r="P295" s="251"/>
      <c r="Q295" s="251"/>
      <c r="R295" s="251"/>
      <c r="S295" s="251"/>
      <c r="T295" s="25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3" t="s">
        <v>153</v>
      </c>
      <c r="AU295" s="253" t="s">
        <v>144</v>
      </c>
      <c r="AV295" s="15" t="s">
        <v>22</v>
      </c>
      <c r="AW295" s="15" t="s">
        <v>36</v>
      </c>
      <c r="AX295" s="15" t="s">
        <v>74</v>
      </c>
      <c r="AY295" s="253" t="s">
        <v>135</v>
      </c>
    </row>
    <row r="296" s="15" customFormat="1">
      <c r="A296" s="15"/>
      <c r="B296" s="244"/>
      <c r="C296" s="245"/>
      <c r="D296" s="223" t="s">
        <v>153</v>
      </c>
      <c r="E296" s="246" t="s">
        <v>20</v>
      </c>
      <c r="F296" s="247" t="s">
        <v>460</v>
      </c>
      <c r="G296" s="245"/>
      <c r="H296" s="246" t="s">
        <v>20</v>
      </c>
      <c r="I296" s="248"/>
      <c r="J296" s="245"/>
      <c r="K296" s="245"/>
      <c r="L296" s="249"/>
      <c r="M296" s="250"/>
      <c r="N296" s="251"/>
      <c r="O296" s="251"/>
      <c r="P296" s="251"/>
      <c r="Q296" s="251"/>
      <c r="R296" s="251"/>
      <c r="S296" s="251"/>
      <c r="T296" s="252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3" t="s">
        <v>153</v>
      </c>
      <c r="AU296" s="253" t="s">
        <v>144</v>
      </c>
      <c r="AV296" s="15" t="s">
        <v>22</v>
      </c>
      <c r="AW296" s="15" t="s">
        <v>36</v>
      </c>
      <c r="AX296" s="15" t="s">
        <v>74</v>
      </c>
      <c r="AY296" s="253" t="s">
        <v>135</v>
      </c>
    </row>
    <row r="297" s="15" customFormat="1">
      <c r="A297" s="15"/>
      <c r="B297" s="244"/>
      <c r="C297" s="245"/>
      <c r="D297" s="223" t="s">
        <v>153</v>
      </c>
      <c r="E297" s="246" t="s">
        <v>20</v>
      </c>
      <c r="F297" s="247" t="s">
        <v>461</v>
      </c>
      <c r="G297" s="245"/>
      <c r="H297" s="246" t="s">
        <v>20</v>
      </c>
      <c r="I297" s="248"/>
      <c r="J297" s="245"/>
      <c r="K297" s="245"/>
      <c r="L297" s="249"/>
      <c r="M297" s="250"/>
      <c r="N297" s="251"/>
      <c r="O297" s="251"/>
      <c r="P297" s="251"/>
      <c r="Q297" s="251"/>
      <c r="R297" s="251"/>
      <c r="S297" s="251"/>
      <c r="T297" s="25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3" t="s">
        <v>153</v>
      </c>
      <c r="AU297" s="253" t="s">
        <v>144</v>
      </c>
      <c r="AV297" s="15" t="s">
        <v>22</v>
      </c>
      <c r="AW297" s="15" t="s">
        <v>36</v>
      </c>
      <c r="AX297" s="15" t="s">
        <v>74</v>
      </c>
      <c r="AY297" s="253" t="s">
        <v>135</v>
      </c>
    </row>
    <row r="298" s="15" customFormat="1">
      <c r="A298" s="15"/>
      <c r="B298" s="244"/>
      <c r="C298" s="245"/>
      <c r="D298" s="223" t="s">
        <v>153</v>
      </c>
      <c r="E298" s="246" t="s">
        <v>20</v>
      </c>
      <c r="F298" s="247" t="s">
        <v>462</v>
      </c>
      <c r="G298" s="245"/>
      <c r="H298" s="246" t="s">
        <v>20</v>
      </c>
      <c r="I298" s="248"/>
      <c r="J298" s="245"/>
      <c r="K298" s="245"/>
      <c r="L298" s="249"/>
      <c r="M298" s="250"/>
      <c r="N298" s="251"/>
      <c r="O298" s="251"/>
      <c r="P298" s="251"/>
      <c r="Q298" s="251"/>
      <c r="R298" s="251"/>
      <c r="S298" s="251"/>
      <c r="T298" s="252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3" t="s">
        <v>153</v>
      </c>
      <c r="AU298" s="253" t="s">
        <v>144</v>
      </c>
      <c r="AV298" s="15" t="s">
        <v>22</v>
      </c>
      <c r="AW298" s="15" t="s">
        <v>36</v>
      </c>
      <c r="AX298" s="15" t="s">
        <v>74</v>
      </c>
      <c r="AY298" s="253" t="s">
        <v>135</v>
      </c>
    </row>
    <row r="299" s="15" customFormat="1">
      <c r="A299" s="15"/>
      <c r="B299" s="244"/>
      <c r="C299" s="245"/>
      <c r="D299" s="223" t="s">
        <v>153</v>
      </c>
      <c r="E299" s="246" t="s">
        <v>20</v>
      </c>
      <c r="F299" s="247" t="s">
        <v>463</v>
      </c>
      <c r="G299" s="245"/>
      <c r="H299" s="246" t="s">
        <v>20</v>
      </c>
      <c r="I299" s="248"/>
      <c r="J299" s="245"/>
      <c r="K299" s="245"/>
      <c r="L299" s="249"/>
      <c r="M299" s="250"/>
      <c r="N299" s="251"/>
      <c r="O299" s="251"/>
      <c r="P299" s="251"/>
      <c r="Q299" s="251"/>
      <c r="R299" s="251"/>
      <c r="S299" s="251"/>
      <c r="T299" s="252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3" t="s">
        <v>153</v>
      </c>
      <c r="AU299" s="253" t="s">
        <v>144</v>
      </c>
      <c r="AV299" s="15" t="s">
        <v>22</v>
      </c>
      <c r="AW299" s="15" t="s">
        <v>36</v>
      </c>
      <c r="AX299" s="15" t="s">
        <v>74</v>
      </c>
      <c r="AY299" s="253" t="s">
        <v>135</v>
      </c>
    </row>
    <row r="300" s="15" customFormat="1">
      <c r="A300" s="15"/>
      <c r="B300" s="244"/>
      <c r="C300" s="245"/>
      <c r="D300" s="223" t="s">
        <v>153</v>
      </c>
      <c r="E300" s="246" t="s">
        <v>20</v>
      </c>
      <c r="F300" s="247" t="s">
        <v>464</v>
      </c>
      <c r="G300" s="245"/>
      <c r="H300" s="246" t="s">
        <v>20</v>
      </c>
      <c r="I300" s="248"/>
      <c r="J300" s="245"/>
      <c r="K300" s="245"/>
      <c r="L300" s="249"/>
      <c r="M300" s="250"/>
      <c r="N300" s="251"/>
      <c r="O300" s="251"/>
      <c r="P300" s="251"/>
      <c r="Q300" s="251"/>
      <c r="R300" s="251"/>
      <c r="S300" s="251"/>
      <c r="T300" s="252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3" t="s">
        <v>153</v>
      </c>
      <c r="AU300" s="253" t="s">
        <v>144</v>
      </c>
      <c r="AV300" s="15" t="s">
        <v>22</v>
      </c>
      <c r="AW300" s="15" t="s">
        <v>36</v>
      </c>
      <c r="AX300" s="15" t="s">
        <v>74</v>
      </c>
      <c r="AY300" s="253" t="s">
        <v>135</v>
      </c>
    </row>
    <row r="301" s="15" customFormat="1">
      <c r="A301" s="15"/>
      <c r="B301" s="244"/>
      <c r="C301" s="245"/>
      <c r="D301" s="223" t="s">
        <v>153</v>
      </c>
      <c r="E301" s="246" t="s">
        <v>20</v>
      </c>
      <c r="F301" s="247" t="s">
        <v>465</v>
      </c>
      <c r="G301" s="245"/>
      <c r="H301" s="246" t="s">
        <v>20</v>
      </c>
      <c r="I301" s="248"/>
      <c r="J301" s="245"/>
      <c r="K301" s="245"/>
      <c r="L301" s="249"/>
      <c r="M301" s="250"/>
      <c r="N301" s="251"/>
      <c r="O301" s="251"/>
      <c r="P301" s="251"/>
      <c r="Q301" s="251"/>
      <c r="R301" s="251"/>
      <c r="S301" s="251"/>
      <c r="T301" s="25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3" t="s">
        <v>153</v>
      </c>
      <c r="AU301" s="253" t="s">
        <v>144</v>
      </c>
      <c r="AV301" s="15" t="s">
        <v>22</v>
      </c>
      <c r="AW301" s="15" t="s">
        <v>36</v>
      </c>
      <c r="AX301" s="15" t="s">
        <v>74</v>
      </c>
      <c r="AY301" s="253" t="s">
        <v>135</v>
      </c>
    </row>
    <row r="302" s="15" customFormat="1">
      <c r="A302" s="15"/>
      <c r="B302" s="244"/>
      <c r="C302" s="245"/>
      <c r="D302" s="223" t="s">
        <v>153</v>
      </c>
      <c r="E302" s="246" t="s">
        <v>20</v>
      </c>
      <c r="F302" s="247" t="s">
        <v>466</v>
      </c>
      <c r="G302" s="245"/>
      <c r="H302" s="246" t="s">
        <v>20</v>
      </c>
      <c r="I302" s="248"/>
      <c r="J302" s="245"/>
      <c r="K302" s="245"/>
      <c r="L302" s="249"/>
      <c r="M302" s="250"/>
      <c r="N302" s="251"/>
      <c r="O302" s="251"/>
      <c r="P302" s="251"/>
      <c r="Q302" s="251"/>
      <c r="R302" s="251"/>
      <c r="S302" s="251"/>
      <c r="T302" s="252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3" t="s">
        <v>153</v>
      </c>
      <c r="AU302" s="253" t="s">
        <v>144</v>
      </c>
      <c r="AV302" s="15" t="s">
        <v>22</v>
      </c>
      <c r="AW302" s="15" t="s">
        <v>36</v>
      </c>
      <c r="AX302" s="15" t="s">
        <v>74</v>
      </c>
      <c r="AY302" s="253" t="s">
        <v>135</v>
      </c>
    </row>
    <row r="303" s="2" customFormat="1" ht="55.5" customHeight="1">
      <c r="A303" s="41"/>
      <c r="B303" s="42"/>
      <c r="C303" s="203" t="s">
        <v>467</v>
      </c>
      <c r="D303" s="203" t="s">
        <v>138</v>
      </c>
      <c r="E303" s="204" t="s">
        <v>468</v>
      </c>
      <c r="F303" s="205" t="s">
        <v>469</v>
      </c>
      <c r="G303" s="206" t="s">
        <v>370</v>
      </c>
      <c r="H303" s="264"/>
      <c r="I303" s="208"/>
      <c r="J303" s="209">
        <f>ROUND(I303*H303,2)</f>
        <v>0</v>
      </c>
      <c r="K303" s="205" t="s">
        <v>142</v>
      </c>
      <c r="L303" s="47"/>
      <c r="M303" s="210" t="s">
        <v>20</v>
      </c>
      <c r="N303" s="211" t="s">
        <v>46</v>
      </c>
      <c r="O303" s="87"/>
      <c r="P303" s="212">
        <f>O303*H303</f>
        <v>0</v>
      </c>
      <c r="Q303" s="212">
        <v>0</v>
      </c>
      <c r="R303" s="212">
        <f>Q303*H303</f>
        <v>0</v>
      </c>
      <c r="S303" s="212">
        <v>0</v>
      </c>
      <c r="T303" s="213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4" t="s">
        <v>143</v>
      </c>
      <c r="AT303" s="214" t="s">
        <v>138</v>
      </c>
      <c r="AU303" s="214" t="s">
        <v>144</v>
      </c>
      <c r="AY303" s="20" t="s">
        <v>135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20" t="s">
        <v>144</v>
      </c>
      <c r="BK303" s="215">
        <f>ROUND(I303*H303,2)</f>
        <v>0</v>
      </c>
      <c r="BL303" s="20" t="s">
        <v>143</v>
      </c>
      <c r="BM303" s="214" t="s">
        <v>470</v>
      </c>
    </row>
    <row r="304" s="2" customFormat="1">
      <c r="A304" s="41"/>
      <c r="B304" s="42"/>
      <c r="C304" s="43"/>
      <c r="D304" s="216" t="s">
        <v>146</v>
      </c>
      <c r="E304" s="43"/>
      <c r="F304" s="217" t="s">
        <v>471</v>
      </c>
      <c r="G304" s="43"/>
      <c r="H304" s="43"/>
      <c r="I304" s="218"/>
      <c r="J304" s="43"/>
      <c r="K304" s="43"/>
      <c r="L304" s="47"/>
      <c r="M304" s="219"/>
      <c r="N304" s="220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146</v>
      </c>
      <c r="AU304" s="20" t="s">
        <v>144</v>
      </c>
    </row>
    <row r="305" s="12" customFormat="1" ht="22.8" customHeight="1">
      <c r="A305" s="12"/>
      <c r="B305" s="187"/>
      <c r="C305" s="188"/>
      <c r="D305" s="189" t="s">
        <v>73</v>
      </c>
      <c r="E305" s="201" t="s">
        <v>472</v>
      </c>
      <c r="F305" s="201" t="s">
        <v>473</v>
      </c>
      <c r="G305" s="188"/>
      <c r="H305" s="188"/>
      <c r="I305" s="191"/>
      <c r="J305" s="202">
        <f>BK305</f>
        <v>0</v>
      </c>
      <c r="K305" s="188"/>
      <c r="L305" s="193"/>
      <c r="M305" s="194"/>
      <c r="N305" s="195"/>
      <c r="O305" s="195"/>
      <c r="P305" s="196">
        <f>SUM(P306:P356)</f>
        <v>0</v>
      </c>
      <c r="Q305" s="195"/>
      <c r="R305" s="196">
        <f>SUM(R306:R356)</f>
        <v>0.34550975</v>
      </c>
      <c r="S305" s="195"/>
      <c r="T305" s="197">
        <f>SUM(T306:T356)</f>
        <v>0.11936750000000002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98" t="s">
        <v>22</v>
      </c>
      <c r="AT305" s="199" t="s">
        <v>73</v>
      </c>
      <c r="AU305" s="199" t="s">
        <v>22</v>
      </c>
      <c r="AY305" s="198" t="s">
        <v>135</v>
      </c>
      <c r="BK305" s="200">
        <f>SUM(BK306:BK356)</f>
        <v>0</v>
      </c>
    </row>
    <row r="306" s="2" customFormat="1" ht="24.15" customHeight="1">
      <c r="A306" s="41"/>
      <c r="B306" s="42"/>
      <c r="C306" s="203" t="s">
        <v>474</v>
      </c>
      <c r="D306" s="203" t="s">
        <v>138</v>
      </c>
      <c r="E306" s="204" t="s">
        <v>475</v>
      </c>
      <c r="F306" s="205" t="s">
        <v>476</v>
      </c>
      <c r="G306" s="206" t="s">
        <v>150</v>
      </c>
      <c r="H306" s="207">
        <v>42.551000000000002</v>
      </c>
      <c r="I306" s="208"/>
      <c r="J306" s="209">
        <f>ROUND(I306*H306,2)</f>
        <v>0</v>
      </c>
      <c r="K306" s="205" t="s">
        <v>142</v>
      </c>
      <c r="L306" s="47"/>
      <c r="M306" s="210" t="s">
        <v>20</v>
      </c>
      <c r="N306" s="211" t="s">
        <v>46</v>
      </c>
      <c r="O306" s="87"/>
      <c r="P306" s="212">
        <f>O306*H306</f>
        <v>0</v>
      </c>
      <c r="Q306" s="212">
        <v>0</v>
      </c>
      <c r="R306" s="212">
        <f>Q306*H306</f>
        <v>0</v>
      </c>
      <c r="S306" s="212">
        <v>0.0025000000000000001</v>
      </c>
      <c r="T306" s="213">
        <f>S306*H306</f>
        <v>0.10637750000000001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4" t="s">
        <v>143</v>
      </c>
      <c r="AT306" s="214" t="s">
        <v>138</v>
      </c>
      <c r="AU306" s="214" t="s">
        <v>144</v>
      </c>
      <c r="AY306" s="20" t="s">
        <v>135</v>
      </c>
      <c r="BE306" s="215">
        <f>IF(N306="základní",J306,0)</f>
        <v>0</v>
      </c>
      <c r="BF306" s="215">
        <f>IF(N306="snížená",J306,0)</f>
        <v>0</v>
      </c>
      <c r="BG306" s="215">
        <f>IF(N306="zákl. přenesená",J306,0)</f>
        <v>0</v>
      </c>
      <c r="BH306" s="215">
        <f>IF(N306="sníž. přenesená",J306,0)</f>
        <v>0</v>
      </c>
      <c r="BI306" s="215">
        <f>IF(N306="nulová",J306,0)</f>
        <v>0</v>
      </c>
      <c r="BJ306" s="20" t="s">
        <v>144</v>
      </c>
      <c r="BK306" s="215">
        <f>ROUND(I306*H306,2)</f>
        <v>0</v>
      </c>
      <c r="BL306" s="20" t="s">
        <v>143</v>
      </c>
      <c r="BM306" s="214" t="s">
        <v>477</v>
      </c>
    </row>
    <row r="307" s="2" customFormat="1">
      <c r="A307" s="41"/>
      <c r="B307" s="42"/>
      <c r="C307" s="43"/>
      <c r="D307" s="216" t="s">
        <v>146</v>
      </c>
      <c r="E307" s="43"/>
      <c r="F307" s="217" t="s">
        <v>478</v>
      </c>
      <c r="G307" s="43"/>
      <c r="H307" s="43"/>
      <c r="I307" s="218"/>
      <c r="J307" s="43"/>
      <c r="K307" s="43"/>
      <c r="L307" s="47"/>
      <c r="M307" s="219"/>
      <c r="N307" s="220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146</v>
      </c>
      <c r="AU307" s="20" t="s">
        <v>144</v>
      </c>
    </row>
    <row r="308" s="13" customFormat="1">
      <c r="A308" s="13"/>
      <c r="B308" s="221"/>
      <c r="C308" s="222"/>
      <c r="D308" s="223" t="s">
        <v>153</v>
      </c>
      <c r="E308" s="224" t="s">
        <v>20</v>
      </c>
      <c r="F308" s="225" t="s">
        <v>479</v>
      </c>
      <c r="G308" s="222"/>
      <c r="H308" s="226">
        <v>14.843999999999999</v>
      </c>
      <c r="I308" s="227"/>
      <c r="J308" s="222"/>
      <c r="K308" s="222"/>
      <c r="L308" s="228"/>
      <c r="M308" s="229"/>
      <c r="N308" s="230"/>
      <c r="O308" s="230"/>
      <c r="P308" s="230"/>
      <c r="Q308" s="230"/>
      <c r="R308" s="230"/>
      <c r="S308" s="230"/>
      <c r="T308" s="23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2" t="s">
        <v>153</v>
      </c>
      <c r="AU308" s="232" t="s">
        <v>144</v>
      </c>
      <c r="AV308" s="13" t="s">
        <v>144</v>
      </c>
      <c r="AW308" s="13" t="s">
        <v>36</v>
      </c>
      <c r="AX308" s="13" t="s">
        <v>74</v>
      </c>
      <c r="AY308" s="232" t="s">
        <v>135</v>
      </c>
    </row>
    <row r="309" s="13" customFormat="1">
      <c r="A309" s="13"/>
      <c r="B309" s="221"/>
      <c r="C309" s="222"/>
      <c r="D309" s="223" t="s">
        <v>153</v>
      </c>
      <c r="E309" s="224" t="s">
        <v>20</v>
      </c>
      <c r="F309" s="225" t="s">
        <v>480</v>
      </c>
      <c r="G309" s="222"/>
      <c r="H309" s="226">
        <v>17.303999999999998</v>
      </c>
      <c r="I309" s="227"/>
      <c r="J309" s="222"/>
      <c r="K309" s="222"/>
      <c r="L309" s="228"/>
      <c r="M309" s="229"/>
      <c r="N309" s="230"/>
      <c r="O309" s="230"/>
      <c r="P309" s="230"/>
      <c r="Q309" s="230"/>
      <c r="R309" s="230"/>
      <c r="S309" s="230"/>
      <c r="T309" s="23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2" t="s">
        <v>153</v>
      </c>
      <c r="AU309" s="232" t="s">
        <v>144</v>
      </c>
      <c r="AV309" s="13" t="s">
        <v>144</v>
      </c>
      <c r="AW309" s="13" t="s">
        <v>36</v>
      </c>
      <c r="AX309" s="13" t="s">
        <v>74</v>
      </c>
      <c r="AY309" s="232" t="s">
        <v>135</v>
      </c>
    </row>
    <row r="310" s="13" customFormat="1">
      <c r="A310" s="13"/>
      <c r="B310" s="221"/>
      <c r="C310" s="222"/>
      <c r="D310" s="223" t="s">
        <v>153</v>
      </c>
      <c r="E310" s="224" t="s">
        <v>20</v>
      </c>
      <c r="F310" s="225" t="s">
        <v>481</v>
      </c>
      <c r="G310" s="222"/>
      <c r="H310" s="226">
        <v>10.403000000000001</v>
      </c>
      <c r="I310" s="227"/>
      <c r="J310" s="222"/>
      <c r="K310" s="222"/>
      <c r="L310" s="228"/>
      <c r="M310" s="229"/>
      <c r="N310" s="230"/>
      <c r="O310" s="230"/>
      <c r="P310" s="230"/>
      <c r="Q310" s="230"/>
      <c r="R310" s="230"/>
      <c r="S310" s="230"/>
      <c r="T310" s="23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2" t="s">
        <v>153</v>
      </c>
      <c r="AU310" s="232" t="s">
        <v>144</v>
      </c>
      <c r="AV310" s="13" t="s">
        <v>144</v>
      </c>
      <c r="AW310" s="13" t="s">
        <v>36</v>
      </c>
      <c r="AX310" s="13" t="s">
        <v>74</v>
      </c>
      <c r="AY310" s="232" t="s">
        <v>135</v>
      </c>
    </row>
    <row r="311" s="14" customFormat="1">
      <c r="A311" s="14"/>
      <c r="B311" s="233"/>
      <c r="C311" s="234"/>
      <c r="D311" s="223" t="s">
        <v>153</v>
      </c>
      <c r="E311" s="235" t="s">
        <v>20</v>
      </c>
      <c r="F311" s="236" t="s">
        <v>245</v>
      </c>
      <c r="G311" s="234"/>
      <c r="H311" s="237">
        <v>42.551000000000002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3" t="s">
        <v>153</v>
      </c>
      <c r="AU311" s="243" t="s">
        <v>144</v>
      </c>
      <c r="AV311" s="14" t="s">
        <v>143</v>
      </c>
      <c r="AW311" s="14" t="s">
        <v>36</v>
      </c>
      <c r="AX311" s="14" t="s">
        <v>22</v>
      </c>
      <c r="AY311" s="243" t="s">
        <v>135</v>
      </c>
    </row>
    <row r="312" s="2" customFormat="1" ht="21.75" customHeight="1">
      <c r="A312" s="41"/>
      <c r="B312" s="42"/>
      <c r="C312" s="203" t="s">
        <v>482</v>
      </c>
      <c r="D312" s="203" t="s">
        <v>138</v>
      </c>
      <c r="E312" s="204" t="s">
        <v>483</v>
      </c>
      <c r="F312" s="205" t="s">
        <v>484</v>
      </c>
      <c r="G312" s="206" t="s">
        <v>194</v>
      </c>
      <c r="H312" s="207">
        <v>43.299999999999997</v>
      </c>
      <c r="I312" s="208"/>
      <c r="J312" s="209">
        <f>ROUND(I312*H312,2)</f>
        <v>0</v>
      </c>
      <c r="K312" s="205" t="s">
        <v>142</v>
      </c>
      <c r="L312" s="47"/>
      <c r="M312" s="210" t="s">
        <v>20</v>
      </c>
      <c r="N312" s="211" t="s">
        <v>46</v>
      </c>
      <c r="O312" s="87"/>
      <c r="P312" s="212">
        <f>O312*H312</f>
        <v>0</v>
      </c>
      <c r="Q312" s="212">
        <v>0</v>
      </c>
      <c r="R312" s="212">
        <f>Q312*H312</f>
        <v>0</v>
      </c>
      <c r="S312" s="212">
        <v>0.00029999999999999997</v>
      </c>
      <c r="T312" s="213">
        <f>S312*H312</f>
        <v>0.012989999999999998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4" t="s">
        <v>143</v>
      </c>
      <c r="AT312" s="214" t="s">
        <v>138</v>
      </c>
      <c r="AU312" s="214" t="s">
        <v>144</v>
      </c>
      <c r="AY312" s="20" t="s">
        <v>135</v>
      </c>
      <c r="BE312" s="215">
        <f>IF(N312="základní",J312,0)</f>
        <v>0</v>
      </c>
      <c r="BF312" s="215">
        <f>IF(N312="snížená",J312,0)</f>
        <v>0</v>
      </c>
      <c r="BG312" s="215">
        <f>IF(N312="zákl. přenesená",J312,0)</f>
        <v>0</v>
      </c>
      <c r="BH312" s="215">
        <f>IF(N312="sníž. přenesená",J312,0)</f>
        <v>0</v>
      </c>
      <c r="BI312" s="215">
        <f>IF(N312="nulová",J312,0)</f>
        <v>0</v>
      </c>
      <c r="BJ312" s="20" t="s">
        <v>144</v>
      </c>
      <c r="BK312" s="215">
        <f>ROUND(I312*H312,2)</f>
        <v>0</v>
      </c>
      <c r="BL312" s="20" t="s">
        <v>143</v>
      </c>
      <c r="BM312" s="214" t="s">
        <v>485</v>
      </c>
    </row>
    <row r="313" s="2" customFormat="1">
      <c r="A313" s="41"/>
      <c r="B313" s="42"/>
      <c r="C313" s="43"/>
      <c r="D313" s="216" t="s">
        <v>146</v>
      </c>
      <c r="E313" s="43"/>
      <c r="F313" s="217" t="s">
        <v>486</v>
      </c>
      <c r="G313" s="43"/>
      <c r="H313" s="43"/>
      <c r="I313" s="218"/>
      <c r="J313" s="43"/>
      <c r="K313" s="43"/>
      <c r="L313" s="47"/>
      <c r="M313" s="219"/>
      <c r="N313" s="220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146</v>
      </c>
      <c r="AU313" s="20" t="s">
        <v>144</v>
      </c>
    </row>
    <row r="314" s="13" customFormat="1">
      <c r="A314" s="13"/>
      <c r="B314" s="221"/>
      <c r="C314" s="222"/>
      <c r="D314" s="223" t="s">
        <v>153</v>
      </c>
      <c r="E314" s="224" t="s">
        <v>20</v>
      </c>
      <c r="F314" s="225" t="s">
        <v>487</v>
      </c>
      <c r="G314" s="222"/>
      <c r="H314" s="226">
        <v>14.9</v>
      </c>
      <c r="I314" s="227"/>
      <c r="J314" s="222"/>
      <c r="K314" s="222"/>
      <c r="L314" s="228"/>
      <c r="M314" s="229"/>
      <c r="N314" s="230"/>
      <c r="O314" s="230"/>
      <c r="P314" s="230"/>
      <c r="Q314" s="230"/>
      <c r="R314" s="230"/>
      <c r="S314" s="230"/>
      <c r="T314" s="23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2" t="s">
        <v>153</v>
      </c>
      <c r="AU314" s="232" t="s">
        <v>144</v>
      </c>
      <c r="AV314" s="13" t="s">
        <v>144</v>
      </c>
      <c r="AW314" s="13" t="s">
        <v>36</v>
      </c>
      <c r="AX314" s="13" t="s">
        <v>74</v>
      </c>
      <c r="AY314" s="232" t="s">
        <v>135</v>
      </c>
    </row>
    <row r="315" s="13" customFormat="1">
      <c r="A315" s="13"/>
      <c r="B315" s="221"/>
      <c r="C315" s="222"/>
      <c r="D315" s="223" t="s">
        <v>153</v>
      </c>
      <c r="E315" s="224" t="s">
        <v>20</v>
      </c>
      <c r="F315" s="225" t="s">
        <v>488</v>
      </c>
      <c r="G315" s="222"/>
      <c r="H315" s="226">
        <v>16.100000000000001</v>
      </c>
      <c r="I315" s="227"/>
      <c r="J315" s="222"/>
      <c r="K315" s="222"/>
      <c r="L315" s="228"/>
      <c r="M315" s="229"/>
      <c r="N315" s="230"/>
      <c r="O315" s="230"/>
      <c r="P315" s="230"/>
      <c r="Q315" s="230"/>
      <c r="R315" s="230"/>
      <c r="S315" s="230"/>
      <c r="T315" s="23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2" t="s">
        <v>153</v>
      </c>
      <c r="AU315" s="232" t="s">
        <v>144</v>
      </c>
      <c r="AV315" s="13" t="s">
        <v>144</v>
      </c>
      <c r="AW315" s="13" t="s">
        <v>36</v>
      </c>
      <c r="AX315" s="13" t="s">
        <v>74</v>
      </c>
      <c r="AY315" s="232" t="s">
        <v>135</v>
      </c>
    </row>
    <row r="316" s="13" customFormat="1">
      <c r="A316" s="13"/>
      <c r="B316" s="221"/>
      <c r="C316" s="222"/>
      <c r="D316" s="223" t="s">
        <v>153</v>
      </c>
      <c r="E316" s="224" t="s">
        <v>20</v>
      </c>
      <c r="F316" s="225" t="s">
        <v>489</v>
      </c>
      <c r="G316" s="222"/>
      <c r="H316" s="226">
        <v>12.300000000000001</v>
      </c>
      <c r="I316" s="227"/>
      <c r="J316" s="222"/>
      <c r="K316" s="222"/>
      <c r="L316" s="228"/>
      <c r="M316" s="229"/>
      <c r="N316" s="230"/>
      <c r="O316" s="230"/>
      <c r="P316" s="230"/>
      <c r="Q316" s="230"/>
      <c r="R316" s="230"/>
      <c r="S316" s="230"/>
      <c r="T316" s="23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2" t="s">
        <v>153</v>
      </c>
      <c r="AU316" s="232" t="s">
        <v>144</v>
      </c>
      <c r="AV316" s="13" t="s">
        <v>144</v>
      </c>
      <c r="AW316" s="13" t="s">
        <v>36</v>
      </c>
      <c r="AX316" s="13" t="s">
        <v>74</v>
      </c>
      <c r="AY316" s="232" t="s">
        <v>135</v>
      </c>
    </row>
    <row r="317" s="14" customFormat="1">
      <c r="A317" s="14"/>
      <c r="B317" s="233"/>
      <c r="C317" s="234"/>
      <c r="D317" s="223" t="s">
        <v>153</v>
      </c>
      <c r="E317" s="235" t="s">
        <v>20</v>
      </c>
      <c r="F317" s="236" t="s">
        <v>245</v>
      </c>
      <c r="G317" s="234"/>
      <c r="H317" s="237">
        <v>43.299999999999997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3" t="s">
        <v>153</v>
      </c>
      <c r="AU317" s="243" t="s">
        <v>144</v>
      </c>
      <c r="AV317" s="14" t="s">
        <v>143</v>
      </c>
      <c r="AW317" s="14" t="s">
        <v>36</v>
      </c>
      <c r="AX317" s="14" t="s">
        <v>22</v>
      </c>
      <c r="AY317" s="243" t="s">
        <v>135</v>
      </c>
    </row>
    <row r="318" s="2" customFormat="1" ht="16.5" customHeight="1">
      <c r="A318" s="41"/>
      <c r="B318" s="42"/>
      <c r="C318" s="203" t="s">
        <v>490</v>
      </c>
      <c r="D318" s="203" t="s">
        <v>138</v>
      </c>
      <c r="E318" s="204" t="s">
        <v>491</v>
      </c>
      <c r="F318" s="205" t="s">
        <v>492</v>
      </c>
      <c r="G318" s="206" t="s">
        <v>150</v>
      </c>
      <c r="H318" s="207">
        <v>42.551000000000002</v>
      </c>
      <c r="I318" s="208"/>
      <c r="J318" s="209">
        <f>ROUND(I318*H318,2)</f>
        <v>0</v>
      </c>
      <c r="K318" s="205" t="s">
        <v>142</v>
      </c>
      <c r="L318" s="47"/>
      <c r="M318" s="210" t="s">
        <v>20</v>
      </c>
      <c r="N318" s="211" t="s">
        <v>46</v>
      </c>
      <c r="O318" s="87"/>
      <c r="P318" s="212">
        <f>O318*H318</f>
        <v>0</v>
      </c>
      <c r="Q318" s="212">
        <v>0</v>
      </c>
      <c r="R318" s="212">
        <f>Q318*H318</f>
        <v>0</v>
      </c>
      <c r="S318" s="212">
        <v>0</v>
      </c>
      <c r="T318" s="213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4" t="s">
        <v>143</v>
      </c>
      <c r="AT318" s="214" t="s">
        <v>138</v>
      </c>
      <c r="AU318" s="214" t="s">
        <v>144</v>
      </c>
      <c r="AY318" s="20" t="s">
        <v>135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20" t="s">
        <v>144</v>
      </c>
      <c r="BK318" s="215">
        <f>ROUND(I318*H318,2)</f>
        <v>0</v>
      </c>
      <c r="BL318" s="20" t="s">
        <v>143</v>
      </c>
      <c r="BM318" s="214" t="s">
        <v>493</v>
      </c>
    </row>
    <row r="319" s="2" customFormat="1">
      <c r="A319" s="41"/>
      <c r="B319" s="42"/>
      <c r="C319" s="43"/>
      <c r="D319" s="216" t="s">
        <v>146</v>
      </c>
      <c r="E319" s="43"/>
      <c r="F319" s="217" t="s">
        <v>494</v>
      </c>
      <c r="G319" s="43"/>
      <c r="H319" s="43"/>
      <c r="I319" s="218"/>
      <c r="J319" s="43"/>
      <c r="K319" s="43"/>
      <c r="L319" s="47"/>
      <c r="M319" s="219"/>
      <c r="N319" s="220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146</v>
      </c>
      <c r="AU319" s="20" t="s">
        <v>144</v>
      </c>
    </row>
    <row r="320" s="2" customFormat="1" ht="44.25" customHeight="1">
      <c r="A320" s="41"/>
      <c r="B320" s="42"/>
      <c r="C320" s="203" t="s">
        <v>495</v>
      </c>
      <c r="D320" s="203" t="s">
        <v>138</v>
      </c>
      <c r="E320" s="204" t="s">
        <v>161</v>
      </c>
      <c r="F320" s="205" t="s">
        <v>162</v>
      </c>
      <c r="G320" s="206" t="s">
        <v>163</v>
      </c>
      <c r="H320" s="207">
        <v>0.119</v>
      </c>
      <c r="I320" s="208"/>
      <c r="J320" s="209">
        <f>ROUND(I320*H320,2)</f>
        <v>0</v>
      </c>
      <c r="K320" s="205" t="s">
        <v>142</v>
      </c>
      <c r="L320" s="47"/>
      <c r="M320" s="210" t="s">
        <v>20</v>
      </c>
      <c r="N320" s="211" t="s">
        <v>46</v>
      </c>
      <c r="O320" s="87"/>
      <c r="P320" s="212">
        <f>O320*H320</f>
        <v>0</v>
      </c>
      <c r="Q320" s="212">
        <v>0</v>
      </c>
      <c r="R320" s="212">
        <f>Q320*H320</f>
        <v>0</v>
      </c>
      <c r="S320" s="212">
        <v>0</v>
      </c>
      <c r="T320" s="213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4" t="s">
        <v>143</v>
      </c>
      <c r="AT320" s="214" t="s">
        <v>138</v>
      </c>
      <c r="AU320" s="214" t="s">
        <v>144</v>
      </c>
      <c r="AY320" s="20" t="s">
        <v>135</v>
      </c>
      <c r="BE320" s="215">
        <f>IF(N320="základní",J320,0)</f>
        <v>0</v>
      </c>
      <c r="BF320" s="215">
        <f>IF(N320="snížená",J320,0)</f>
        <v>0</v>
      </c>
      <c r="BG320" s="215">
        <f>IF(N320="zákl. přenesená",J320,0)</f>
        <v>0</v>
      </c>
      <c r="BH320" s="215">
        <f>IF(N320="sníž. přenesená",J320,0)</f>
        <v>0</v>
      </c>
      <c r="BI320" s="215">
        <f>IF(N320="nulová",J320,0)</f>
        <v>0</v>
      </c>
      <c r="BJ320" s="20" t="s">
        <v>144</v>
      </c>
      <c r="BK320" s="215">
        <f>ROUND(I320*H320,2)</f>
        <v>0</v>
      </c>
      <c r="BL320" s="20" t="s">
        <v>143</v>
      </c>
      <c r="BM320" s="214" t="s">
        <v>496</v>
      </c>
    </row>
    <row r="321" s="2" customFormat="1">
      <c r="A321" s="41"/>
      <c r="B321" s="42"/>
      <c r="C321" s="43"/>
      <c r="D321" s="216" t="s">
        <v>146</v>
      </c>
      <c r="E321" s="43"/>
      <c r="F321" s="217" t="s">
        <v>165</v>
      </c>
      <c r="G321" s="43"/>
      <c r="H321" s="43"/>
      <c r="I321" s="218"/>
      <c r="J321" s="43"/>
      <c r="K321" s="43"/>
      <c r="L321" s="47"/>
      <c r="M321" s="219"/>
      <c r="N321" s="220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146</v>
      </c>
      <c r="AU321" s="20" t="s">
        <v>144</v>
      </c>
    </row>
    <row r="322" s="2" customFormat="1" ht="24.15" customHeight="1">
      <c r="A322" s="41"/>
      <c r="B322" s="42"/>
      <c r="C322" s="203" t="s">
        <v>497</v>
      </c>
      <c r="D322" s="203" t="s">
        <v>138</v>
      </c>
      <c r="E322" s="204" t="s">
        <v>167</v>
      </c>
      <c r="F322" s="205" t="s">
        <v>168</v>
      </c>
      <c r="G322" s="206" t="s">
        <v>163</v>
      </c>
      <c r="H322" s="207">
        <v>0.119</v>
      </c>
      <c r="I322" s="208"/>
      <c r="J322" s="209">
        <f>ROUND(I322*H322,2)</f>
        <v>0</v>
      </c>
      <c r="K322" s="205" t="s">
        <v>20</v>
      </c>
      <c r="L322" s="47"/>
      <c r="M322" s="210" t="s">
        <v>20</v>
      </c>
      <c r="N322" s="211" t="s">
        <v>46</v>
      </c>
      <c r="O322" s="87"/>
      <c r="P322" s="212">
        <f>O322*H322</f>
        <v>0</v>
      </c>
      <c r="Q322" s="212">
        <v>0</v>
      </c>
      <c r="R322" s="212">
        <f>Q322*H322</f>
        <v>0</v>
      </c>
      <c r="S322" s="212">
        <v>0</v>
      </c>
      <c r="T322" s="213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4" t="s">
        <v>143</v>
      </c>
      <c r="AT322" s="214" t="s">
        <v>138</v>
      </c>
      <c r="AU322" s="214" t="s">
        <v>144</v>
      </c>
      <c r="AY322" s="20" t="s">
        <v>135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20" t="s">
        <v>144</v>
      </c>
      <c r="BK322" s="215">
        <f>ROUND(I322*H322,2)</f>
        <v>0</v>
      </c>
      <c r="BL322" s="20" t="s">
        <v>143</v>
      </c>
      <c r="BM322" s="214" t="s">
        <v>498</v>
      </c>
    </row>
    <row r="323" s="2" customFormat="1" ht="49.05" customHeight="1">
      <c r="A323" s="41"/>
      <c r="B323" s="42"/>
      <c r="C323" s="203" t="s">
        <v>499</v>
      </c>
      <c r="D323" s="203" t="s">
        <v>138</v>
      </c>
      <c r="E323" s="204" t="s">
        <v>171</v>
      </c>
      <c r="F323" s="205" t="s">
        <v>172</v>
      </c>
      <c r="G323" s="206" t="s">
        <v>163</v>
      </c>
      <c r="H323" s="207">
        <v>0.119</v>
      </c>
      <c r="I323" s="208"/>
      <c r="J323" s="209">
        <f>ROUND(I323*H323,2)</f>
        <v>0</v>
      </c>
      <c r="K323" s="205" t="s">
        <v>142</v>
      </c>
      <c r="L323" s="47"/>
      <c r="M323" s="210" t="s">
        <v>20</v>
      </c>
      <c r="N323" s="211" t="s">
        <v>46</v>
      </c>
      <c r="O323" s="87"/>
      <c r="P323" s="212">
        <f>O323*H323</f>
        <v>0</v>
      </c>
      <c r="Q323" s="212">
        <v>0</v>
      </c>
      <c r="R323" s="212">
        <f>Q323*H323</f>
        <v>0</v>
      </c>
      <c r="S323" s="212">
        <v>0</v>
      </c>
      <c r="T323" s="213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4" t="s">
        <v>143</v>
      </c>
      <c r="AT323" s="214" t="s">
        <v>138</v>
      </c>
      <c r="AU323" s="214" t="s">
        <v>144</v>
      </c>
      <c r="AY323" s="20" t="s">
        <v>135</v>
      </c>
      <c r="BE323" s="215">
        <f>IF(N323="základní",J323,0)</f>
        <v>0</v>
      </c>
      <c r="BF323" s="215">
        <f>IF(N323="snížená",J323,0)</f>
        <v>0</v>
      </c>
      <c r="BG323" s="215">
        <f>IF(N323="zákl. přenesená",J323,0)</f>
        <v>0</v>
      </c>
      <c r="BH323" s="215">
        <f>IF(N323="sníž. přenesená",J323,0)</f>
        <v>0</v>
      </c>
      <c r="BI323" s="215">
        <f>IF(N323="nulová",J323,0)</f>
        <v>0</v>
      </c>
      <c r="BJ323" s="20" t="s">
        <v>144</v>
      </c>
      <c r="BK323" s="215">
        <f>ROUND(I323*H323,2)</f>
        <v>0</v>
      </c>
      <c r="BL323" s="20" t="s">
        <v>143</v>
      </c>
      <c r="BM323" s="214" t="s">
        <v>500</v>
      </c>
    </row>
    <row r="324" s="2" customFormat="1">
      <c r="A324" s="41"/>
      <c r="B324" s="42"/>
      <c r="C324" s="43"/>
      <c r="D324" s="216" t="s">
        <v>146</v>
      </c>
      <c r="E324" s="43"/>
      <c r="F324" s="217" t="s">
        <v>174</v>
      </c>
      <c r="G324" s="43"/>
      <c r="H324" s="43"/>
      <c r="I324" s="218"/>
      <c r="J324" s="43"/>
      <c r="K324" s="43"/>
      <c r="L324" s="47"/>
      <c r="M324" s="219"/>
      <c r="N324" s="220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146</v>
      </c>
      <c r="AU324" s="20" t="s">
        <v>144</v>
      </c>
    </row>
    <row r="325" s="2" customFormat="1" ht="24.15" customHeight="1">
      <c r="A325" s="41"/>
      <c r="B325" s="42"/>
      <c r="C325" s="203" t="s">
        <v>501</v>
      </c>
      <c r="D325" s="203" t="s">
        <v>138</v>
      </c>
      <c r="E325" s="204" t="s">
        <v>502</v>
      </c>
      <c r="F325" s="205" t="s">
        <v>503</v>
      </c>
      <c r="G325" s="206" t="s">
        <v>150</v>
      </c>
      <c r="H325" s="207">
        <v>4.3300000000000001</v>
      </c>
      <c r="I325" s="208"/>
      <c r="J325" s="209">
        <f>ROUND(I325*H325,2)</f>
        <v>0</v>
      </c>
      <c r="K325" s="205" t="s">
        <v>142</v>
      </c>
      <c r="L325" s="47"/>
      <c r="M325" s="210" t="s">
        <v>20</v>
      </c>
      <c r="N325" s="211" t="s">
        <v>46</v>
      </c>
      <c r="O325" s="87"/>
      <c r="P325" s="212">
        <f>O325*H325</f>
        <v>0</v>
      </c>
      <c r="Q325" s="212">
        <v>0</v>
      </c>
      <c r="R325" s="212">
        <f>Q325*H325</f>
        <v>0</v>
      </c>
      <c r="S325" s="212">
        <v>0</v>
      </c>
      <c r="T325" s="213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4" t="s">
        <v>143</v>
      </c>
      <c r="AT325" s="214" t="s">
        <v>138</v>
      </c>
      <c r="AU325" s="214" t="s">
        <v>144</v>
      </c>
      <c r="AY325" s="20" t="s">
        <v>135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20" t="s">
        <v>144</v>
      </c>
      <c r="BK325" s="215">
        <f>ROUND(I325*H325,2)</f>
        <v>0</v>
      </c>
      <c r="BL325" s="20" t="s">
        <v>143</v>
      </c>
      <c r="BM325" s="214" t="s">
        <v>504</v>
      </c>
    </row>
    <row r="326" s="2" customFormat="1">
      <c r="A326" s="41"/>
      <c r="B326" s="42"/>
      <c r="C326" s="43"/>
      <c r="D326" s="216" t="s">
        <v>146</v>
      </c>
      <c r="E326" s="43"/>
      <c r="F326" s="217" t="s">
        <v>505</v>
      </c>
      <c r="G326" s="43"/>
      <c r="H326" s="43"/>
      <c r="I326" s="218"/>
      <c r="J326" s="43"/>
      <c r="K326" s="43"/>
      <c r="L326" s="47"/>
      <c r="M326" s="219"/>
      <c r="N326" s="220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146</v>
      </c>
      <c r="AU326" s="20" t="s">
        <v>144</v>
      </c>
    </row>
    <row r="327" s="13" customFormat="1">
      <c r="A327" s="13"/>
      <c r="B327" s="221"/>
      <c r="C327" s="222"/>
      <c r="D327" s="223" t="s">
        <v>153</v>
      </c>
      <c r="E327" s="224" t="s">
        <v>20</v>
      </c>
      <c r="F327" s="225" t="s">
        <v>506</v>
      </c>
      <c r="G327" s="222"/>
      <c r="H327" s="226">
        <v>4.3300000000000001</v>
      </c>
      <c r="I327" s="227"/>
      <c r="J327" s="222"/>
      <c r="K327" s="222"/>
      <c r="L327" s="228"/>
      <c r="M327" s="229"/>
      <c r="N327" s="230"/>
      <c r="O327" s="230"/>
      <c r="P327" s="230"/>
      <c r="Q327" s="230"/>
      <c r="R327" s="230"/>
      <c r="S327" s="230"/>
      <c r="T327" s="23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2" t="s">
        <v>153</v>
      </c>
      <c r="AU327" s="232" t="s">
        <v>144</v>
      </c>
      <c r="AV327" s="13" t="s">
        <v>144</v>
      </c>
      <c r="AW327" s="13" t="s">
        <v>36</v>
      </c>
      <c r="AX327" s="13" t="s">
        <v>22</v>
      </c>
      <c r="AY327" s="232" t="s">
        <v>135</v>
      </c>
    </row>
    <row r="328" s="2" customFormat="1" ht="33" customHeight="1">
      <c r="A328" s="41"/>
      <c r="B328" s="42"/>
      <c r="C328" s="203" t="s">
        <v>507</v>
      </c>
      <c r="D328" s="203" t="s">
        <v>138</v>
      </c>
      <c r="E328" s="204" t="s">
        <v>508</v>
      </c>
      <c r="F328" s="205" t="s">
        <v>509</v>
      </c>
      <c r="G328" s="206" t="s">
        <v>150</v>
      </c>
      <c r="H328" s="207">
        <v>42.551000000000002</v>
      </c>
      <c r="I328" s="208"/>
      <c r="J328" s="209">
        <f>ROUND(I328*H328,2)</f>
        <v>0</v>
      </c>
      <c r="K328" s="205" t="s">
        <v>142</v>
      </c>
      <c r="L328" s="47"/>
      <c r="M328" s="210" t="s">
        <v>20</v>
      </c>
      <c r="N328" s="211" t="s">
        <v>46</v>
      </c>
      <c r="O328" s="87"/>
      <c r="P328" s="212">
        <f>O328*H328</f>
        <v>0</v>
      </c>
      <c r="Q328" s="212">
        <v>0</v>
      </c>
      <c r="R328" s="212">
        <f>Q328*H328</f>
        <v>0</v>
      </c>
      <c r="S328" s="212">
        <v>0</v>
      </c>
      <c r="T328" s="213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4" t="s">
        <v>143</v>
      </c>
      <c r="AT328" s="214" t="s">
        <v>138</v>
      </c>
      <c r="AU328" s="214" t="s">
        <v>144</v>
      </c>
      <c r="AY328" s="20" t="s">
        <v>135</v>
      </c>
      <c r="BE328" s="215">
        <f>IF(N328="základní",J328,0)</f>
        <v>0</v>
      </c>
      <c r="BF328" s="215">
        <f>IF(N328="snížená",J328,0)</f>
        <v>0</v>
      </c>
      <c r="BG328" s="215">
        <f>IF(N328="zákl. přenesená",J328,0)</f>
        <v>0</v>
      </c>
      <c r="BH328" s="215">
        <f>IF(N328="sníž. přenesená",J328,0)</f>
        <v>0</v>
      </c>
      <c r="BI328" s="215">
        <f>IF(N328="nulová",J328,0)</f>
        <v>0</v>
      </c>
      <c r="BJ328" s="20" t="s">
        <v>144</v>
      </c>
      <c r="BK328" s="215">
        <f>ROUND(I328*H328,2)</f>
        <v>0</v>
      </c>
      <c r="BL328" s="20" t="s">
        <v>143</v>
      </c>
      <c r="BM328" s="214" t="s">
        <v>510</v>
      </c>
    </row>
    <row r="329" s="2" customFormat="1">
      <c r="A329" s="41"/>
      <c r="B329" s="42"/>
      <c r="C329" s="43"/>
      <c r="D329" s="216" t="s">
        <v>146</v>
      </c>
      <c r="E329" s="43"/>
      <c r="F329" s="217" t="s">
        <v>511</v>
      </c>
      <c r="G329" s="43"/>
      <c r="H329" s="43"/>
      <c r="I329" s="218"/>
      <c r="J329" s="43"/>
      <c r="K329" s="43"/>
      <c r="L329" s="47"/>
      <c r="M329" s="219"/>
      <c r="N329" s="220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146</v>
      </c>
      <c r="AU329" s="20" t="s">
        <v>144</v>
      </c>
    </row>
    <row r="330" s="2" customFormat="1" ht="24.15" customHeight="1">
      <c r="A330" s="41"/>
      <c r="B330" s="42"/>
      <c r="C330" s="203" t="s">
        <v>512</v>
      </c>
      <c r="D330" s="203" t="s">
        <v>138</v>
      </c>
      <c r="E330" s="204" t="s">
        <v>513</v>
      </c>
      <c r="F330" s="205" t="s">
        <v>514</v>
      </c>
      <c r="G330" s="206" t="s">
        <v>150</v>
      </c>
      <c r="H330" s="207">
        <v>42.551000000000002</v>
      </c>
      <c r="I330" s="208"/>
      <c r="J330" s="209">
        <f>ROUND(I330*H330,2)</f>
        <v>0</v>
      </c>
      <c r="K330" s="205" t="s">
        <v>142</v>
      </c>
      <c r="L330" s="47"/>
      <c r="M330" s="210" t="s">
        <v>20</v>
      </c>
      <c r="N330" s="211" t="s">
        <v>46</v>
      </c>
      <c r="O330" s="87"/>
      <c r="P330" s="212">
        <f>O330*H330</f>
        <v>0</v>
      </c>
      <c r="Q330" s="212">
        <v>0</v>
      </c>
      <c r="R330" s="212">
        <f>Q330*H330</f>
        <v>0</v>
      </c>
      <c r="S330" s="212">
        <v>0</v>
      </c>
      <c r="T330" s="213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4" t="s">
        <v>143</v>
      </c>
      <c r="AT330" s="214" t="s">
        <v>138</v>
      </c>
      <c r="AU330" s="214" t="s">
        <v>144</v>
      </c>
      <c r="AY330" s="20" t="s">
        <v>135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20" t="s">
        <v>144</v>
      </c>
      <c r="BK330" s="215">
        <f>ROUND(I330*H330,2)</f>
        <v>0</v>
      </c>
      <c r="BL330" s="20" t="s">
        <v>143</v>
      </c>
      <c r="BM330" s="214" t="s">
        <v>515</v>
      </c>
    </row>
    <row r="331" s="2" customFormat="1">
      <c r="A331" s="41"/>
      <c r="B331" s="42"/>
      <c r="C331" s="43"/>
      <c r="D331" s="216" t="s">
        <v>146</v>
      </c>
      <c r="E331" s="43"/>
      <c r="F331" s="217" t="s">
        <v>516</v>
      </c>
      <c r="G331" s="43"/>
      <c r="H331" s="43"/>
      <c r="I331" s="218"/>
      <c r="J331" s="43"/>
      <c r="K331" s="43"/>
      <c r="L331" s="47"/>
      <c r="M331" s="219"/>
      <c r="N331" s="220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146</v>
      </c>
      <c r="AU331" s="20" t="s">
        <v>144</v>
      </c>
    </row>
    <row r="332" s="2" customFormat="1" ht="24.15" customHeight="1">
      <c r="A332" s="41"/>
      <c r="B332" s="42"/>
      <c r="C332" s="203" t="s">
        <v>517</v>
      </c>
      <c r="D332" s="203" t="s">
        <v>138</v>
      </c>
      <c r="E332" s="204" t="s">
        <v>518</v>
      </c>
      <c r="F332" s="205" t="s">
        <v>519</v>
      </c>
      <c r="G332" s="206" t="s">
        <v>150</v>
      </c>
      <c r="H332" s="207">
        <v>4.3300000000000001</v>
      </c>
      <c r="I332" s="208"/>
      <c r="J332" s="209">
        <f>ROUND(I332*H332,2)</f>
        <v>0</v>
      </c>
      <c r="K332" s="205" t="s">
        <v>142</v>
      </c>
      <c r="L332" s="47"/>
      <c r="M332" s="210" t="s">
        <v>20</v>
      </c>
      <c r="N332" s="211" t="s">
        <v>46</v>
      </c>
      <c r="O332" s="87"/>
      <c r="P332" s="212">
        <f>O332*H332</f>
        <v>0</v>
      </c>
      <c r="Q332" s="212">
        <v>0</v>
      </c>
      <c r="R332" s="212">
        <f>Q332*H332</f>
        <v>0</v>
      </c>
      <c r="S332" s="212">
        <v>0</v>
      </c>
      <c r="T332" s="213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4" t="s">
        <v>143</v>
      </c>
      <c r="AT332" s="214" t="s">
        <v>138</v>
      </c>
      <c r="AU332" s="214" t="s">
        <v>144</v>
      </c>
      <c r="AY332" s="20" t="s">
        <v>135</v>
      </c>
      <c r="BE332" s="215">
        <f>IF(N332="základní",J332,0)</f>
        <v>0</v>
      </c>
      <c r="BF332" s="215">
        <f>IF(N332="snížená",J332,0)</f>
        <v>0</v>
      </c>
      <c r="BG332" s="215">
        <f>IF(N332="zákl. přenesená",J332,0)</f>
        <v>0</v>
      </c>
      <c r="BH332" s="215">
        <f>IF(N332="sníž. přenesená",J332,0)</f>
        <v>0</v>
      </c>
      <c r="BI332" s="215">
        <f>IF(N332="nulová",J332,0)</f>
        <v>0</v>
      </c>
      <c r="BJ332" s="20" t="s">
        <v>144</v>
      </c>
      <c r="BK332" s="215">
        <f>ROUND(I332*H332,2)</f>
        <v>0</v>
      </c>
      <c r="BL332" s="20" t="s">
        <v>143</v>
      </c>
      <c r="BM332" s="214" t="s">
        <v>520</v>
      </c>
    </row>
    <row r="333" s="2" customFormat="1">
      <c r="A333" s="41"/>
      <c r="B333" s="42"/>
      <c r="C333" s="43"/>
      <c r="D333" s="216" t="s">
        <v>146</v>
      </c>
      <c r="E333" s="43"/>
      <c r="F333" s="217" t="s">
        <v>521</v>
      </c>
      <c r="G333" s="43"/>
      <c r="H333" s="43"/>
      <c r="I333" s="218"/>
      <c r="J333" s="43"/>
      <c r="K333" s="43"/>
      <c r="L333" s="47"/>
      <c r="M333" s="219"/>
      <c r="N333" s="220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146</v>
      </c>
      <c r="AU333" s="20" t="s">
        <v>144</v>
      </c>
    </row>
    <row r="334" s="13" customFormat="1">
      <c r="A334" s="13"/>
      <c r="B334" s="221"/>
      <c r="C334" s="222"/>
      <c r="D334" s="223" t="s">
        <v>153</v>
      </c>
      <c r="E334" s="224" t="s">
        <v>20</v>
      </c>
      <c r="F334" s="225" t="s">
        <v>506</v>
      </c>
      <c r="G334" s="222"/>
      <c r="H334" s="226">
        <v>4.3300000000000001</v>
      </c>
      <c r="I334" s="227"/>
      <c r="J334" s="222"/>
      <c r="K334" s="222"/>
      <c r="L334" s="228"/>
      <c r="M334" s="229"/>
      <c r="N334" s="230"/>
      <c r="O334" s="230"/>
      <c r="P334" s="230"/>
      <c r="Q334" s="230"/>
      <c r="R334" s="230"/>
      <c r="S334" s="230"/>
      <c r="T334" s="23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2" t="s">
        <v>153</v>
      </c>
      <c r="AU334" s="232" t="s">
        <v>144</v>
      </c>
      <c r="AV334" s="13" t="s">
        <v>144</v>
      </c>
      <c r="AW334" s="13" t="s">
        <v>36</v>
      </c>
      <c r="AX334" s="13" t="s">
        <v>22</v>
      </c>
      <c r="AY334" s="232" t="s">
        <v>135</v>
      </c>
    </row>
    <row r="335" s="2" customFormat="1" ht="24.15" customHeight="1">
      <c r="A335" s="41"/>
      <c r="B335" s="42"/>
      <c r="C335" s="203" t="s">
        <v>522</v>
      </c>
      <c r="D335" s="203" t="s">
        <v>138</v>
      </c>
      <c r="E335" s="204" t="s">
        <v>523</v>
      </c>
      <c r="F335" s="205" t="s">
        <v>524</v>
      </c>
      <c r="G335" s="206" t="s">
        <v>150</v>
      </c>
      <c r="H335" s="207">
        <v>42.551000000000002</v>
      </c>
      <c r="I335" s="208"/>
      <c r="J335" s="209">
        <f>ROUND(I335*H335,2)</f>
        <v>0</v>
      </c>
      <c r="K335" s="205" t="s">
        <v>142</v>
      </c>
      <c r="L335" s="47"/>
      <c r="M335" s="210" t="s">
        <v>20</v>
      </c>
      <c r="N335" s="211" t="s">
        <v>46</v>
      </c>
      <c r="O335" s="87"/>
      <c r="P335" s="212">
        <f>O335*H335</f>
        <v>0</v>
      </c>
      <c r="Q335" s="212">
        <v>0.00020000000000000001</v>
      </c>
      <c r="R335" s="212">
        <f>Q335*H335</f>
        <v>0.0085102000000000008</v>
      </c>
      <c r="S335" s="212">
        <v>0</v>
      </c>
      <c r="T335" s="213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4" t="s">
        <v>143</v>
      </c>
      <c r="AT335" s="214" t="s">
        <v>138</v>
      </c>
      <c r="AU335" s="214" t="s">
        <v>144</v>
      </c>
      <c r="AY335" s="20" t="s">
        <v>135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20" t="s">
        <v>144</v>
      </c>
      <c r="BK335" s="215">
        <f>ROUND(I335*H335,2)</f>
        <v>0</v>
      </c>
      <c r="BL335" s="20" t="s">
        <v>143</v>
      </c>
      <c r="BM335" s="214" t="s">
        <v>525</v>
      </c>
    </row>
    <row r="336" s="2" customFormat="1">
      <c r="A336" s="41"/>
      <c r="B336" s="42"/>
      <c r="C336" s="43"/>
      <c r="D336" s="216" t="s">
        <v>146</v>
      </c>
      <c r="E336" s="43"/>
      <c r="F336" s="217" t="s">
        <v>526</v>
      </c>
      <c r="G336" s="43"/>
      <c r="H336" s="43"/>
      <c r="I336" s="218"/>
      <c r="J336" s="43"/>
      <c r="K336" s="43"/>
      <c r="L336" s="47"/>
      <c r="M336" s="219"/>
      <c r="N336" s="220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146</v>
      </c>
      <c r="AU336" s="20" t="s">
        <v>144</v>
      </c>
    </row>
    <row r="337" s="2" customFormat="1" ht="24.15" customHeight="1">
      <c r="A337" s="41"/>
      <c r="B337" s="42"/>
      <c r="C337" s="203" t="s">
        <v>527</v>
      </c>
      <c r="D337" s="203" t="s">
        <v>138</v>
      </c>
      <c r="E337" s="204" t="s">
        <v>528</v>
      </c>
      <c r="F337" s="205" t="s">
        <v>529</v>
      </c>
      <c r="G337" s="206" t="s">
        <v>150</v>
      </c>
      <c r="H337" s="207">
        <v>4.3300000000000001</v>
      </c>
      <c r="I337" s="208"/>
      <c r="J337" s="209">
        <f>ROUND(I337*H337,2)</f>
        <v>0</v>
      </c>
      <c r="K337" s="205" t="s">
        <v>142</v>
      </c>
      <c r="L337" s="47"/>
      <c r="M337" s="210" t="s">
        <v>20</v>
      </c>
      <c r="N337" s="211" t="s">
        <v>46</v>
      </c>
      <c r="O337" s="87"/>
      <c r="P337" s="212">
        <f>O337*H337</f>
        <v>0</v>
      </c>
      <c r="Q337" s="212">
        <v>0.00020000000000000001</v>
      </c>
      <c r="R337" s="212">
        <f>Q337*H337</f>
        <v>0.00086600000000000002</v>
      </c>
      <c r="S337" s="212">
        <v>0</v>
      </c>
      <c r="T337" s="213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4" t="s">
        <v>143</v>
      </c>
      <c r="AT337" s="214" t="s">
        <v>138</v>
      </c>
      <c r="AU337" s="214" t="s">
        <v>144</v>
      </c>
      <c r="AY337" s="20" t="s">
        <v>135</v>
      </c>
      <c r="BE337" s="215">
        <f>IF(N337="základní",J337,0)</f>
        <v>0</v>
      </c>
      <c r="BF337" s="215">
        <f>IF(N337="snížená",J337,0)</f>
        <v>0</v>
      </c>
      <c r="BG337" s="215">
        <f>IF(N337="zákl. přenesená",J337,0)</f>
        <v>0</v>
      </c>
      <c r="BH337" s="215">
        <f>IF(N337="sníž. přenesená",J337,0)</f>
        <v>0</v>
      </c>
      <c r="BI337" s="215">
        <f>IF(N337="nulová",J337,0)</f>
        <v>0</v>
      </c>
      <c r="BJ337" s="20" t="s">
        <v>144</v>
      </c>
      <c r="BK337" s="215">
        <f>ROUND(I337*H337,2)</f>
        <v>0</v>
      </c>
      <c r="BL337" s="20" t="s">
        <v>143</v>
      </c>
      <c r="BM337" s="214" t="s">
        <v>530</v>
      </c>
    </row>
    <row r="338" s="2" customFormat="1">
      <c r="A338" s="41"/>
      <c r="B338" s="42"/>
      <c r="C338" s="43"/>
      <c r="D338" s="216" t="s">
        <v>146</v>
      </c>
      <c r="E338" s="43"/>
      <c r="F338" s="217" t="s">
        <v>531</v>
      </c>
      <c r="G338" s="43"/>
      <c r="H338" s="43"/>
      <c r="I338" s="218"/>
      <c r="J338" s="43"/>
      <c r="K338" s="43"/>
      <c r="L338" s="47"/>
      <c r="M338" s="219"/>
      <c r="N338" s="220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146</v>
      </c>
      <c r="AU338" s="20" t="s">
        <v>144</v>
      </c>
    </row>
    <row r="339" s="13" customFormat="1">
      <c r="A339" s="13"/>
      <c r="B339" s="221"/>
      <c r="C339" s="222"/>
      <c r="D339" s="223" t="s">
        <v>153</v>
      </c>
      <c r="E339" s="224" t="s">
        <v>20</v>
      </c>
      <c r="F339" s="225" t="s">
        <v>506</v>
      </c>
      <c r="G339" s="222"/>
      <c r="H339" s="226">
        <v>4.3300000000000001</v>
      </c>
      <c r="I339" s="227"/>
      <c r="J339" s="222"/>
      <c r="K339" s="222"/>
      <c r="L339" s="228"/>
      <c r="M339" s="229"/>
      <c r="N339" s="230"/>
      <c r="O339" s="230"/>
      <c r="P339" s="230"/>
      <c r="Q339" s="230"/>
      <c r="R339" s="230"/>
      <c r="S339" s="230"/>
      <c r="T339" s="23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2" t="s">
        <v>153</v>
      </c>
      <c r="AU339" s="232" t="s">
        <v>144</v>
      </c>
      <c r="AV339" s="13" t="s">
        <v>144</v>
      </c>
      <c r="AW339" s="13" t="s">
        <v>36</v>
      </c>
      <c r="AX339" s="13" t="s">
        <v>22</v>
      </c>
      <c r="AY339" s="232" t="s">
        <v>135</v>
      </c>
    </row>
    <row r="340" s="2" customFormat="1" ht="37.8" customHeight="1">
      <c r="A340" s="41"/>
      <c r="B340" s="42"/>
      <c r="C340" s="203" t="s">
        <v>532</v>
      </c>
      <c r="D340" s="203" t="s">
        <v>138</v>
      </c>
      <c r="E340" s="204" t="s">
        <v>533</v>
      </c>
      <c r="F340" s="205" t="s">
        <v>534</v>
      </c>
      <c r="G340" s="206" t="s">
        <v>150</v>
      </c>
      <c r="H340" s="207">
        <v>42.551000000000002</v>
      </c>
      <c r="I340" s="208"/>
      <c r="J340" s="209">
        <f>ROUND(I340*H340,2)</f>
        <v>0</v>
      </c>
      <c r="K340" s="205" t="s">
        <v>142</v>
      </c>
      <c r="L340" s="47"/>
      <c r="M340" s="210" t="s">
        <v>20</v>
      </c>
      <c r="N340" s="211" t="s">
        <v>46</v>
      </c>
      <c r="O340" s="87"/>
      <c r="P340" s="212">
        <f>O340*H340</f>
        <v>0</v>
      </c>
      <c r="Q340" s="212">
        <v>0.0045500000000000002</v>
      </c>
      <c r="R340" s="212">
        <f>Q340*H340</f>
        <v>0.19360705000000003</v>
      </c>
      <c r="S340" s="212">
        <v>0</v>
      </c>
      <c r="T340" s="213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4" t="s">
        <v>143</v>
      </c>
      <c r="AT340" s="214" t="s">
        <v>138</v>
      </c>
      <c r="AU340" s="214" t="s">
        <v>144</v>
      </c>
      <c r="AY340" s="20" t="s">
        <v>135</v>
      </c>
      <c r="BE340" s="215">
        <f>IF(N340="základní",J340,0)</f>
        <v>0</v>
      </c>
      <c r="BF340" s="215">
        <f>IF(N340="snížená",J340,0)</f>
        <v>0</v>
      </c>
      <c r="BG340" s="215">
        <f>IF(N340="zákl. přenesená",J340,0)</f>
        <v>0</v>
      </c>
      <c r="BH340" s="215">
        <f>IF(N340="sníž. přenesená",J340,0)</f>
        <v>0</v>
      </c>
      <c r="BI340" s="215">
        <f>IF(N340="nulová",J340,0)</f>
        <v>0</v>
      </c>
      <c r="BJ340" s="20" t="s">
        <v>144</v>
      </c>
      <c r="BK340" s="215">
        <f>ROUND(I340*H340,2)</f>
        <v>0</v>
      </c>
      <c r="BL340" s="20" t="s">
        <v>143</v>
      </c>
      <c r="BM340" s="214" t="s">
        <v>535</v>
      </c>
    </row>
    <row r="341" s="2" customFormat="1">
      <c r="A341" s="41"/>
      <c r="B341" s="42"/>
      <c r="C341" s="43"/>
      <c r="D341" s="216" t="s">
        <v>146</v>
      </c>
      <c r="E341" s="43"/>
      <c r="F341" s="217" t="s">
        <v>536</v>
      </c>
      <c r="G341" s="43"/>
      <c r="H341" s="43"/>
      <c r="I341" s="218"/>
      <c r="J341" s="43"/>
      <c r="K341" s="43"/>
      <c r="L341" s="47"/>
      <c r="M341" s="219"/>
      <c r="N341" s="220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146</v>
      </c>
      <c r="AU341" s="20" t="s">
        <v>144</v>
      </c>
    </row>
    <row r="342" s="2" customFormat="1" ht="33" customHeight="1">
      <c r="A342" s="41"/>
      <c r="B342" s="42"/>
      <c r="C342" s="203" t="s">
        <v>537</v>
      </c>
      <c r="D342" s="203" t="s">
        <v>138</v>
      </c>
      <c r="E342" s="204" t="s">
        <v>538</v>
      </c>
      <c r="F342" s="205" t="s">
        <v>539</v>
      </c>
      <c r="G342" s="206" t="s">
        <v>150</v>
      </c>
      <c r="H342" s="207">
        <v>42.551000000000002</v>
      </c>
      <c r="I342" s="208"/>
      <c r="J342" s="209">
        <f>ROUND(I342*H342,2)</f>
        <v>0</v>
      </c>
      <c r="K342" s="205" t="s">
        <v>142</v>
      </c>
      <c r="L342" s="47"/>
      <c r="M342" s="210" t="s">
        <v>20</v>
      </c>
      <c r="N342" s="211" t="s">
        <v>46</v>
      </c>
      <c r="O342" s="87"/>
      <c r="P342" s="212">
        <f>O342*H342</f>
        <v>0</v>
      </c>
      <c r="Q342" s="212">
        <v>0.00040000000000000002</v>
      </c>
      <c r="R342" s="212">
        <f>Q342*H342</f>
        <v>0.017020400000000002</v>
      </c>
      <c r="S342" s="212">
        <v>0</v>
      </c>
      <c r="T342" s="213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4" t="s">
        <v>143</v>
      </c>
      <c r="AT342" s="214" t="s">
        <v>138</v>
      </c>
      <c r="AU342" s="214" t="s">
        <v>144</v>
      </c>
      <c r="AY342" s="20" t="s">
        <v>135</v>
      </c>
      <c r="BE342" s="215">
        <f>IF(N342="základní",J342,0)</f>
        <v>0</v>
      </c>
      <c r="BF342" s="215">
        <f>IF(N342="snížená",J342,0)</f>
        <v>0</v>
      </c>
      <c r="BG342" s="215">
        <f>IF(N342="zákl. přenesená",J342,0)</f>
        <v>0</v>
      </c>
      <c r="BH342" s="215">
        <f>IF(N342="sníž. přenesená",J342,0)</f>
        <v>0</v>
      </c>
      <c r="BI342" s="215">
        <f>IF(N342="nulová",J342,0)</f>
        <v>0</v>
      </c>
      <c r="BJ342" s="20" t="s">
        <v>144</v>
      </c>
      <c r="BK342" s="215">
        <f>ROUND(I342*H342,2)</f>
        <v>0</v>
      </c>
      <c r="BL342" s="20" t="s">
        <v>143</v>
      </c>
      <c r="BM342" s="214" t="s">
        <v>540</v>
      </c>
    </row>
    <row r="343" s="2" customFormat="1">
      <c r="A343" s="41"/>
      <c r="B343" s="42"/>
      <c r="C343" s="43"/>
      <c r="D343" s="216" t="s">
        <v>146</v>
      </c>
      <c r="E343" s="43"/>
      <c r="F343" s="217" t="s">
        <v>541</v>
      </c>
      <c r="G343" s="43"/>
      <c r="H343" s="43"/>
      <c r="I343" s="218"/>
      <c r="J343" s="43"/>
      <c r="K343" s="43"/>
      <c r="L343" s="47"/>
      <c r="M343" s="219"/>
      <c r="N343" s="220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146</v>
      </c>
      <c r="AU343" s="20" t="s">
        <v>144</v>
      </c>
    </row>
    <row r="344" s="13" customFormat="1">
      <c r="A344" s="13"/>
      <c r="B344" s="221"/>
      <c r="C344" s="222"/>
      <c r="D344" s="223" t="s">
        <v>153</v>
      </c>
      <c r="E344" s="224" t="s">
        <v>20</v>
      </c>
      <c r="F344" s="225" t="s">
        <v>479</v>
      </c>
      <c r="G344" s="222"/>
      <c r="H344" s="226">
        <v>14.843999999999999</v>
      </c>
      <c r="I344" s="227"/>
      <c r="J344" s="222"/>
      <c r="K344" s="222"/>
      <c r="L344" s="228"/>
      <c r="M344" s="229"/>
      <c r="N344" s="230"/>
      <c r="O344" s="230"/>
      <c r="P344" s="230"/>
      <c r="Q344" s="230"/>
      <c r="R344" s="230"/>
      <c r="S344" s="230"/>
      <c r="T344" s="23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2" t="s">
        <v>153</v>
      </c>
      <c r="AU344" s="232" t="s">
        <v>144</v>
      </c>
      <c r="AV344" s="13" t="s">
        <v>144</v>
      </c>
      <c r="AW344" s="13" t="s">
        <v>36</v>
      </c>
      <c r="AX344" s="13" t="s">
        <v>74</v>
      </c>
      <c r="AY344" s="232" t="s">
        <v>135</v>
      </c>
    </row>
    <row r="345" s="13" customFormat="1">
      <c r="A345" s="13"/>
      <c r="B345" s="221"/>
      <c r="C345" s="222"/>
      <c r="D345" s="223" t="s">
        <v>153</v>
      </c>
      <c r="E345" s="224" t="s">
        <v>20</v>
      </c>
      <c r="F345" s="225" t="s">
        <v>480</v>
      </c>
      <c r="G345" s="222"/>
      <c r="H345" s="226">
        <v>17.303999999999998</v>
      </c>
      <c r="I345" s="227"/>
      <c r="J345" s="222"/>
      <c r="K345" s="222"/>
      <c r="L345" s="228"/>
      <c r="M345" s="229"/>
      <c r="N345" s="230"/>
      <c r="O345" s="230"/>
      <c r="P345" s="230"/>
      <c r="Q345" s="230"/>
      <c r="R345" s="230"/>
      <c r="S345" s="230"/>
      <c r="T345" s="23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2" t="s">
        <v>153</v>
      </c>
      <c r="AU345" s="232" t="s">
        <v>144</v>
      </c>
      <c r="AV345" s="13" t="s">
        <v>144</v>
      </c>
      <c r="AW345" s="13" t="s">
        <v>36</v>
      </c>
      <c r="AX345" s="13" t="s">
        <v>74</v>
      </c>
      <c r="AY345" s="232" t="s">
        <v>135</v>
      </c>
    </row>
    <row r="346" s="13" customFormat="1">
      <c r="A346" s="13"/>
      <c r="B346" s="221"/>
      <c r="C346" s="222"/>
      <c r="D346" s="223" t="s">
        <v>153</v>
      </c>
      <c r="E346" s="224" t="s">
        <v>20</v>
      </c>
      <c r="F346" s="225" t="s">
        <v>481</v>
      </c>
      <c r="G346" s="222"/>
      <c r="H346" s="226">
        <v>10.403000000000001</v>
      </c>
      <c r="I346" s="227"/>
      <c r="J346" s="222"/>
      <c r="K346" s="222"/>
      <c r="L346" s="228"/>
      <c r="M346" s="229"/>
      <c r="N346" s="230"/>
      <c r="O346" s="230"/>
      <c r="P346" s="230"/>
      <c r="Q346" s="230"/>
      <c r="R346" s="230"/>
      <c r="S346" s="230"/>
      <c r="T346" s="23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2" t="s">
        <v>153</v>
      </c>
      <c r="AU346" s="232" t="s">
        <v>144</v>
      </c>
      <c r="AV346" s="13" t="s">
        <v>144</v>
      </c>
      <c r="AW346" s="13" t="s">
        <v>36</v>
      </c>
      <c r="AX346" s="13" t="s">
        <v>74</v>
      </c>
      <c r="AY346" s="232" t="s">
        <v>135</v>
      </c>
    </row>
    <row r="347" s="14" customFormat="1">
      <c r="A347" s="14"/>
      <c r="B347" s="233"/>
      <c r="C347" s="234"/>
      <c r="D347" s="223" t="s">
        <v>153</v>
      </c>
      <c r="E347" s="235" t="s">
        <v>20</v>
      </c>
      <c r="F347" s="236" t="s">
        <v>245</v>
      </c>
      <c r="G347" s="234"/>
      <c r="H347" s="237">
        <v>42.551000000000002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3" t="s">
        <v>153</v>
      </c>
      <c r="AU347" s="243" t="s">
        <v>144</v>
      </c>
      <c r="AV347" s="14" t="s">
        <v>143</v>
      </c>
      <c r="AW347" s="14" t="s">
        <v>36</v>
      </c>
      <c r="AX347" s="14" t="s">
        <v>22</v>
      </c>
      <c r="AY347" s="243" t="s">
        <v>135</v>
      </c>
    </row>
    <row r="348" s="2" customFormat="1" ht="16.5" customHeight="1">
      <c r="A348" s="41"/>
      <c r="B348" s="42"/>
      <c r="C348" s="254" t="s">
        <v>542</v>
      </c>
      <c r="D348" s="254" t="s">
        <v>343</v>
      </c>
      <c r="E348" s="255" t="s">
        <v>543</v>
      </c>
      <c r="F348" s="256" t="s">
        <v>544</v>
      </c>
      <c r="G348" s="257" t="s">
        <v>150</v>
      </c>
      <c r="H348" s="258">
        <v>46.805999999999997</v>
      </c>
      <c r="I348" s="259"/>
      <c r="J348" s="260">
        <f>ROUND(I348*H348,2)</f>
        <v>0</v>
      </c>
      <c r="K348" s="256" t="s">
        <v>20</v>
      </c>
      <c r="L348" s="261"/>
      <c r="M348" s="262" t="s">
        <v>20</v>
      </c>
      <c r="N348" s="263" t="s">
        <v>46</v>
      </c>
      <c r="O348" s="87"/>
      <c r="P348" s="212">
        <f>O348*H348</f>
        <v>0</v>
      </c>
      <c r="Q348" s="212">
        <v>0.00264</v>
      </c>
      <c r="R348" s="212">
        <f>Q348*H348</f>
        <v>0.12356784</v>
      </c>
      <c r="S348" s="212">
        <v>0</v>
      </c>
      <c r="T348" s="213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4" t="s">
        <v>180</v>
      </c>
      <c r="AT348" s="214" t="s">
        <v>343</v>
      </c>
      <c r="AU348" s="214" t="s">
        <v>144</v>
      </c>
      <c r="AY348" s="20" t="s">
        <v>135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20" t="s">
        <v>144</v>
      </c>
      <c r="BK348" s="215">
        <f>ROUND(I348*H348,2)</f>
        <v>0</v>
      </c>
      <c r="BL348" s="20" t="s">
        <v>143</v>
      </c>
      <c r="BM348" s="214" t="s">
        <v>545</v>
      </c>
    </row>
    <row r="349" s="13" customFormat="1">
      <c r="A349" s="13"/>
      <c r="B349" s="221"/>
      <c r="C349" s="222"/>
      <c r="D349" s="223" t="s">
        <v>153</v>
      </c>
      <c r="E349" s="224" t="s">
        <v>20</v>
      </c>
      <c r="F349" s="225" t="s">
        <v>546</v>
      </c>
      <c r="G349" s="222"/>
      <c r="H349" s="226">
        <v>46.805999999999997</v>
      </c>
      <c r="I349" s="227"/>
      <c r="J349" s="222"/>
      <c r="K349" s="222"/>
      <c r="L349" s="228"/>
      <c r="M349" s="229"/>
      <c r="N349" s="230"/>
      <c r="O349" s="230"/>
      <c r="P349" s="230"/>
      <c r="Q349" s="230"/>
      <c r="R349" s="230"/>
      <c r="S349" s="230"/>
      <c r="T349" s="23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2" t="s">
        <v>153</v>
      </c>
      <c r="AU349" s="232" t="s">
        <v>144</v>
      </c>
      <c r="AV349" s="13" t="s">
        <v>144</v>
      </c>
      <c r="AW349" s="13" t="s">
        <v>36</v>
      </c>
      <c r="AX349" s="13" t="s">
        <v>22</v>
      </c>
      <c r="AY349" s="232" t="s">
        <v>135</v>
      </c>
    </row>
    <row r="350" s="2" customFormat="1" ht="33" customHeight="1">
      <c r="A350" s="41"/>
      <c r="B350" s="42"/>
      <c r="C350" s="203" t="s">
        <v>547</v>
      </c>
      <c r="D350" s="203" t="s">
        <v>138</v>
      </c>
      <c r="E350" s="204" t="s">
        <v>548</v>
      </c>
      <c r="F350" s="205" t="s">
        <v>549</v>
      </c>
      <c r="G350" s="206" t="s">
        <v>194</v>
      </c>
      <c r="H350" s="207">
        <v>4.3300000000000001</v>
      </c>
      <c r="I350" s="208"/>
      <c r="J350" s="209">
        <f>ROUND(I350*H350,2)</f>
        <v>0</v>
      </c>
      <c r="K350" s="205" t="s">
        <v>142</v>
      </c>
      <c r="L350" s="47"/>
      <c r="M350" s="210" t="s">
        <v>20</v>
      </c>
      <c r="N350" s="211" t="s">
        <v>46</v>
      </c>
      <c r="O350" s="87"/>
      <c r="P350" s="212">
        <f>O350*H350</f>
        <v>0</v>
      </c>
      <c r="Q350" s="212">
        <v>6.0000000000000002E-05</v>
      </c>
      <c r="R350" s="212">
        <f>Q350*H350</f>
        <v>0.00025980000000000003</v>
      </c>
      <c r="S350" s="212">
        <v>0</v>
      </c>
      <c r="T350" s="213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4" t="s">
        <v>143</v>
      </c>
      <c r="AT350" s="214" t="s">
        <v>138</v>
      </c>
      <c r="AU350" s="214" t="s">
        <v>144</v>
      </c>
      <c r="AY350" s="20" t="s">
        <v>135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20" t="s">
        <v>144</v>
      </c>
      <c r="BK350" s="215">
        <f>ROUND(I350*H350,2)</f>
        <v>0</v>
      </c>
      <c r="BL350" s="20" t="s">
        <v>143</v>
      </c>
      <c r="BM350" s="214" t="s">
        <v>550</v>
      </c>
    </row>
    <row r="351" s="2" customFormat="1">
      <c r="A351" s="41"/>
      <c r="B351" s="42"/>
      <c r="C351" s="43"/>
      <c r="D351" s="216" t="s">
        <v>146</v>
      </c>
      <c r="E351" s="43"/>
      <c r="F351" s="217" t="s">
        <v>551</v>
      </c>
      <c r="G351" s="43"/>
      <c r="H351" s="43"/>
      <c r="I351" s="218"/>
      <c r="J351" s="43"/>
      <c r="K351" s="43"/>
      <c r="L351" s="47"/>
      <c r="M351" s="219"/>
      <c r="N351" s="220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146</v>
      </c>
      <c r="AU351" s="20" t="s">
        <v>144</v>
      </c>
    </row>
    <row r="352" s="13" customFormat="1">
      <c r="A352" s="13"/>
      <c r="B352" s="221"/>
      <c r="C352" s="222"/>
      <c r="D352" s="223" t="s">
        <v>153</v>
      </c>
      <c r="E352" s="224" t="s">
        <v>20</v>
      </c>
      <c r="F352" s="225" t="s">
        <v>506</v>
      </c>
      <c r="G352" s="222"/>
      <c r="H352" s="226">
        <v>4.3300000000000001</v>
      </c>
      <c r="I352" s="227"/>
      <c r="J352" s="222"/>
      <c r="K352" s="222"/>
      <c r="L352" s="228"/>
      <c r="M352" s="229"/>
      <c r="N352" s="230"/>
      <c r="O352" s="230"/>
      <c r="P352" s="230"/>
      <c r="Q352" s="230"/>
      <c r="R352" s="230"/>
      <c r="S352" s="230"/>
      <c r="T352" s="23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2" t="s">
        <v>153</v>
      </c>
      <c r="AU352" s="232" t="s">
        <v>144</v>
      </c>
      <c r="AV352" s="13" t="s">
        <v>144</v>
      </c>
      <c r="AW352" s="13" t="s">
        <v>36</v>
      </c>
      <c r="AX352" s="13" t="s">
        <v>22</v>
      </c>
      <c r="AY352" s="232" t="s">
        <v>135</v>
      </c>
    </row>
    <row r="353" s="2" customFormat="1" ht="16.5" customHeight="1">
      <c r="A353" s="41"/>
      <c r="B353" s="42"/>
      <c r="C353" s="254" t="s">
        <v>552</v>
      </c>
      <c r="D353" s="254" t="s">
        <v>343</v>
      </c>
      <c r="E353" s="255" t="s">
        <v>553</v>
      </c>
      <c r="F353" s="256" t="s">
        <v>554</v>
      </c>
      <c r="G353" s="257" t="s">
        <v>194</v>
      </c>
      <c r="H353" s="258">
        <v>4.4169999999999998</v>
      </c>
      <c r="I353" s="259"/>
      <c r="J353" s="260">
        <f>ROUND(I353*H353,2)</f>
        <v>0</v>
      </c>
      <c r="K353" s="256" t="s">
        <v>20</v>
      </c>
      <c r="L353" s="261"/>
      <c r="M353" s="262" t="s">
        <v>20</v>
      </c>
      <c r="N353" s="263" t="s">
        <v>46</v>
      </c>
      <c r="O353" s="87"/>
      <c r="P353" s="212">
        <f>O353*H353</f>
        <v>0</v>
      </c>
      <c r="Q353" s="212">
        <v>0.00038000000000000002</v>
      </c>
      <c r="R353" s="212">
        <f>Q353*H353</f>
        <v>0.0016784600000000001</v>
      </c>
      <c r="S353" s="212">
        <v>0</v>
      </c>
      <c r="T353" s="213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4" t="s">
        <v>180</v>
      </c>
      <c r="AT353" s="214" t="s">
        <v>343</v>
      </c>
      <c r="AU353" s="214" t="s">
        <v>144</v>
      </c>
      <c r="AY353" s="20" t="s">
        <v>135</v>
      </c>
      <c r="BE353" s="215">
        <f>IF(N353="základní",J353,0)</f>
        <v>0</v>
      </c>
      <c r="BF353" s="215">
        <f>IF(N353="snížená",J353,0)</f>
        <v>0</v>
      </c>
      <c r="BG353" s="215">
        <f>IF(N353="zákl. přenesená",J353,0)</f>
        <v>0</v>
      </c>
      <c r="BH353" s="215">
        <f>IF(N353="sníž. přenesená",J353,0)</f>
        <v>0</v>
      </c>
      <c r="BI353" s="215">
        <f>IF(N353="nulová",J353,0)</f>
        <v>0</v>
      </c>
      <c r="BJ353" s="20" t="s">
        <v>144</v>
      </c>
      <c r="BK353" s="215">
        <f>ROUND(I353*H353,2)</f>
        <v>0</v>
      </c>
      <c r="BL353" s="20" t="s">
        <v>143</v>
      </c>
      <c r="BM353" s="214" t="s">
        <v>555</v>
      </c>
    </row>
    <row r="354" s="13" customFormat="1">
      <c r="A354" s="13"/>
      <c r="B354" s="221"/>
      <c r="C354" s="222"/>
      <c r="D354" s="223" t="s">
        <v>153</v>
      </c>
      <c r="E354" s="224" t="s">
        <v>20</v>
      </c>
      <c r="F354" s="225" t="s">
        <v>556</v>
      </c>
      <c r="G354" s="222"/>
      <c r="H354" s="226">
        <v>4.4169999999999998</v>
      </c>
      <c r="I354" s="227"/>
      <c r="J354" s="222"/>
      <c r="K354" s="222"/>
      <c r="L354" s="228"/>
      <c r="M354" s="229"/>
      <c r="N354" s="230"/>
      <c r="O354" s="230"/>
      <c r="P354" s="230"/>
      <c r="Q354" s="230"/>
      <c r="R354" s="230"/>
      <c r="S354" s="230"/>
      <c r="T354" s="23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2" t="s">
        <v>153</v>
      </c>
      <c r="AU354" s="232" t="s">
        <v>144</v>
      </c>
      <c r="AV354" s="13" t="s">
        <v>144</v>
      </c>
      <c r="AW354" s="13" t="s">
        <v>36</v>
      </c>
      <c r="AX354" s="13" t="s">
        <v>22</v>
      </c>
      <c r="AY354" s="232" t="s">
        <v>135</v>
      </c>
    </row>
    <row r="355" s="2" customFormat="1" ht="49.05" customHeight="1">
      <c r="A355" s="41"/>
      <c r="B355" s="42"/>
      <c r="C355" s="203" t="s">
        <v>557</v>
      </c>
      <c r="D355" s="203" t="s">
        <v>138</v>
      </c>
      <c r="E355" s="204" t="s">
        <v>558</v>
      </c>
      <c r="F355" s="205" t="s">
        <v>559</v>
      </c>
      <c r="G355" s="206" t="s">
        <v>370</v>
      </c>
      <c r="H355" s="264"/>
      <c r="I355" s="208"/>
      <c r="J355" s="209">
        <f>ROUND(I355*H355,2)</f>
        <v>0</v>
      </c>
      <c r="K355" s="205" t="s">
        <v>142</v>
      </c>
      <c r="L355" s="47"/>
      <c r="M355" s="210" t="s">
        <v>20</v>
      </c>
      <c r="N355" s="211" t="s">
        <v>46</v>
      </c>
      <c r="O355" s="87"/>
      <c r="P355" s="212">
        <f>O355*H355</f>
        <v>0</v>
      </c>
      <c r="Q355" s="212">
        <v>0</v>
      </c>
      <c r="R355" s="212">
        <f>Q355*H355</f>
        <v>0</v>
      </c>
      <c r="S355" s="212">
        <v>0</v>
      </c>
      <c r="T355" s="213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4" t="s">
        <v>143</v>
      </c>
      <c r="AT355" s="214" t="s">
        <v>138</v>
      </c>
      <c r="AU355" s="214" t="s">
        <v>144</v>
      </c>
      <c r="AY355" s="20" t="s">
        <v>135</v>
      </c>
      <c r="BE355" s="215">
        <f>IF(N355="základní",J355,0)</f>
        <v>0</v>
      </c>
      <c r="BF355" s="215">
        <f>IF(N355="snížená",J355,0)</f>
        <v>0</v>
      </c>
      <c r="BG355" s="215">
        <f>IF(N355="zákl. přenesená",J355,0)</f>
        <v>0</v>
      </c>
      <c r="BH355" s="215">
        <f>IF(N355="sníž. přenesená",J355,0)</f>
        <v>0</v>
      </c>
      <c r="BI355" s="215">
        <f>IF(N355="nulová",J355,0)</f>
        <v>0</v>
      </c>
      <c r="BJ355" s="20" t="s">
        <v>144</v>
      </c>
      <c r="BK355" s="215">
        <f>ROUND(I355*H355,2)</f>
        <v>0</v>
      </c>
      <c r="BL355" s="20" t="s">
        <v>143</v>
      </c>
      <c r="BM355" s="214" t="s">
        <v>560</v>
      </c>
    </row>
    <row r="356" s="2" customFormat="1">
      <c r="A356" s="41"/>
      <c r="B356" s="42"/>
      <c r="C356" s="43"/>
      <c r="D356" s="216" t="s">
        <v>146</v>
      </c>
      <c r="E356" s="43"/>
      <c r="F356" s="217" t="s">
        <v>561</v>
      </c>
      <c r="G356" s="43"/>
      <c r="H356" s="43"/>
      <c r="I356" s="218"/>
      <c r="J356" s="43"/>
      <c r="K356" s="43"/>
      <c r="L356" s="47"/>
      <c r="M356" s="219"/>
      <c r="N356" s="220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146</v>
      </c>
      <c r="AU356" s="20" t="s">
        <v>144</v>
      </c>
    </row>
    <row r="357" s="12" customFormat="1" ht="22.8" customHeight="1">
      <c r="A357" s="12"/>
      <c r="B357" s="187"/>
      <c r="C357" s="188"/>
      <c r="D357" s="189" t="s">
        <v>73</v>
      </c>
      <c r="E357" s="201" t="s">
        <v>562</v>
      </c>
      <c r="F357" s="201" t="s">
        <v>563</v>
      </c>
      <c r="G357" s="188"/>
      <c r="H357" s="188"/>
      <c r="I357" s="191"/>
      <c r="J357" s="202">
        <f>BK357</f>
        <v>0</v>
      </c>
      <c r="K357" s="188"/>
      <c r="L357" s="193"/>
      <c r="M357" s="194"/>
      <c r="N357" s="195"/>
      <c r="O357" s="195"/>
      <c r="P357" s="196">
        <f>SUM(P358:P367)</f>
        <v>0</v>
      </c>
      <c r="Q357" s="195"/>
      <c r="R357" s="196">
        <f>SUM(R358:R367)</f>
        <v>0.0059999999999999993</v>
      </c>
      <c r="S357" s="195"/>
      <c r="T357" s="197">
        <f>SUM(T358:T367)</f>
        <v>0.0050000000000000001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98" t="s">
        <v>22</v>
      </c>
      <c r="AT357" s="199" t="s">
        <v>73</v>
      </c>
      <c r="AU357" s="199" t="s">
        <v>22</v>
      </c>
      <c r="AY357" s="198" t="s">
        <v>135</v>
      </c>
      <c r="BK357" s="200">
        <f>SUM(BK358:BK367)</f>
        <v>0</v>
      </c>
    </row>
    <row r="358" s="2" customFormat="1" ht="16.5" customHeight="1">
      <c r="A358" s="41"/>
      <c r="B358" s="42"/>
      <c r="C358" s="203" t="s">
        <v>564</v>
      </c>
      <c r="D358" s="203" t="s">
        <v>138</v>
      </c>
      <c r="E358" s="204" t="s">
        <v>565</v>
      </c>
      <c r="F358" s="205" t="s">
        <v>566</v>
      </c>
      <c r="G358" s="206" t="s">
        <v>194</v>
      </c>
      <c r="H358" s="207">
        <v>10</v>
      </c>
      <c r="I358" s="208"/>
      <c r="J358" s="209">
        <f>ROUND(I358*H358,2)</f>
        <v>0</v>
      </c>
      <c r="K358" s="205" t="s">
        <v>20</v>
      </c>
      <c r="L358" s="47"/>
      <c r="M358" s="210" t="s">
        <v>20</v>
      </c>
      <c r="N358" s="211" t="s">
        <v>46</v>
      </c>
      <c r="O358" s="87"/>
      <c r="P358" s="212">
        <f>O358*H358</f>
        <v>0</v>
      </c>
      <c r="Q358" s="212">
        <v>0.00059999999999999995</v>
      </c>
      <c r="R358" s="212">
        <f>Q358*H358</f>
        <v>0.0059999999999999993</v>
      </c>
      <c r="S358" s="212">
        <v>0.00050000000000000001</v>
      </c>
      <c r="T358" s="213">
        <f>S358*H358</f>
        <v>0.0050000000000000001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4" t="s">
        <v>143</v>
      </c>
      <c r="AT358" s="214" t="s">
        <v>138</v>
      </c>
      <c r="AU358" s="214" t="s">
        <v>144</v>
      </c>
      <c r="AY358" s="20" t="s">
        <v>135</v>
      </c>
      <c r="BE358" s="215">
        <f>IF(N358="základní",J358,0)</f>
        <v>0</v>
      </c>
      <c r="BF358" s="215">
        <f>IF(N358="snížená",J358,0)</f>
        <v>0</v>
      </c>
      <c r="BG358" s="215">
        <f>IF(N358="zákl. přenesená",J358,0)</f>
        <v>0</v>
      </c>
      <c r="BH358" s="215">
        <f>IF(N358="sníž. přenesená",J358,0)</f>
        <v>0</v>
      </c>
      <c r="BI358" s="215">
        <f>IF(N358="nulová",J358,0)</f>
        <v>0</v>
      </c>
      <c r="BJ358" s="20" t="s">
        <v>144</v>
      </c>
      <c r="BK358" s="215">
        <f>ROUND(I358*H358,2)</f>
        <v>0</v>
      </c>
      <c r="BL358" s="20" t="s">
        <v>143</v>
      </c>
      <c r="BM358" s="214" t="s">
        <v>567</v>
      </c>
    </row>
    <row r="359" s="13" customFormat="1">
      <c r="A359" s="13"/>
      <c r="B359" s="221"/>
      <c r="C359" s="222"/>
      <c r="D359" s="223" t="s">
        <v>153</v>
      </c>
      <c r="E359" s="224" t="s">
        <v>20</v>
      </c>
      <c r="F359" s="225" t="s">
        <v>568</v>
      </c>
      <c r="G359" s="222"/>
      <c r="H359" s="226">
        <v>10</v>
      </c>
      <c r="I359" s="227"/>
      <c r="J359" s="222"/>
      <c r="K359" s="222"/>
      <c r="L359" s="228"/>
      <c r="M359" s="229"/>
      <c r="N359" s="230"/>
      <c r="O359" s="230"/>
      <c r="P359" s="230"/>
      <c r="Q359" s="230"/>
      <c r="R359" s="230"/>
      <c r="S359" s="230"/>
      <c r="T359" s="23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2" t="s">
        <v>153</v>
      </c>
      <c r="AU359" s="232" t="s">
        <v>144</v>
      </c>
      <c r="AV359" s="13" t="s">
        <v>144</v>
      </c>
      <c r="AW359" s="13" t="s">
        <v>36</v>
      </c>
      <c r="AX359" s="13" t="s">
        <v>22</v>
      </c>
      <c r="AY359" s="232" t="s">
        <v>135</v>
      </c>
    </row>
    <row r="360" s="15" customFormat="1">
      <c r="A360" s="15"/>
      <c r="B360" s="244"/>
      <c r="C360" s="245"/>
      <c r="D360" s="223" t="s">
        <v>153</v>
      </c>
      <c r="E360" s="246" t="s">
        <v>20</v>
      </c>
      <c r="F360" s="247" t="s">
        <v>569</v>
      </c>
      <c r="G360" s="245"/>
      <c r="H360" s="246" t="s">
        <v>20</v>
      </c>
      <c r="I360" s="248"/>
      <c r="J360" s="245"/>
      <c r="K360" s="245"/>
      <c r="L360" s="249"/>
      <c r="M360" s="250"/>
      <c r="N360" s="251"/>
      <c r="O360" s="251"/>
      <c r="P360" s="251"/>
      <c r="Q360" s="251"/>
      <c r="R360" s="251"/>
      <c r="S360" s="251"/>
      <c r="T360" s="252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3" t="s">
        <v>153</v>
      </c>
      <c r="AU360" s="253" t="s">
        <v>144</v>
      </c>
      <c r="AV360" s="15" t="s">
        <v>22</v>
      </c>
      <c r="AW360" s="15" t="s">
        <v>36</v>
      </c>
      <c r="AX360" s="15" t="s">
        <v>74</v>
      </c>
      <c r="AY360" s="253" t="s">
        <v>135</v>
      </c>
    </row>
    <row r="361" s="2" customFormat="1" ht="44.25" customHeight="1">
      <c r="A361" s="41"/>
      <c r="B361" s="42"/>
      <c r="C361" s="203" t="s">
        <v>570</v>
      </c>
      <c r="D361" s="203" t="s">
        <v>138</v>
      </c>
      <c r="E361" s="204" t="s">
        <v>161</v>
      </c>
      <c r="F361" s="205" t="s">
        <v>162</v>
      </c>
      <c r="G361" s="206" t="s">
        <v>163</v>
      </c>
      <c r="H361" s="207">
        <v>0.0050000000000000001</v>
      </c>
      <c r="I361" s="208"/>
      <c r="J361" s="209">
        <f>ROUND(I361*H361,2)</f>
        <v>0</v>
      </c>
      <c r="K361" s="205" t="s">
        <v>142</v>
      </c>
      <c r="L361" s="47"/>
      <c r="M361" s="210" t="s">
        <v>20</v>
      </c>
      <c r="N361" s="211" t="s">
        <v>46</v>
      </c>
      <c r="O361" s="87"/>
      <c r="P361" s="212">
        <f>O361*H361</f>
        <v>0</v>
      </c>
      <c r="Q361" s="212">
        <v>0</v>
      </c>
      <c r="R361" s="212">
        <f>Q361*H361</f>
        <v>0</v>
      </c>
      <c r="S361" s="212">
        <v>0</v>
      </c>
      <c r="T361" s="213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4" t="s">
        <v>143</v>
      </c>
      <c r="AT361" s="214" t="s">
        <v>138</v>
      </c>
      <c r="AU361" s="214" t="s">
        <v>144</v>
      </c>
      <c r="AY361" s="20" t="s">
        <v>135</v>
      </c>
      <c r="BE361" s="215">
        <f>IF(N361="základní",J361,0)</f>
        <v>0</v>
      </c>
      <c r="BF361" s="215">
        <f>IF(N361="snížená",J361,0)</f>
        <v>0</v>
      </c>
      <c r="BG361" s="215">
        <f>IF(N361="zákl. přenesená",J361,0)</f>
        <v>0</v>
      </c>
      <c r="BH361" s="215">
        <f>IF(N361="sníž. přenesená",J361,0)</f>
        <v>0</v>
      </c>
      <c r="BI361" s="215">
        <f>IF(N361="nulová",J361,0)</f>
        <v>0</v>
      </c>
      <c r="BJ361" s="20" t="s">
        <v>144</v>
      </c>
      <c r="BK361" s="215">
        <f>ROUND(I361*H361,2)</f>
        <v>0</v>
      </c>
      <c r="BL361" s="20" t="s">
        <v>143</v>
      </c>
      <c r="BM361" s="214" t="s">
        <v>571</v>
      </c>
    </row>
    <row r="362" s="2" customFormat="1">
      <c r="A362" s="41"/>
      <c r="B362" s="42"/>
      <c r="C362" s="43"/>
      <c r="D362" s="216" t="s">
        <v>146</v>
      </c>
      <c r="E362" s="43"/>
      <c r="F362" s="217" t="s">
        <v>165</v>
      </c>
      <c r="G362" s="43"/>
      <c r="H362" s="43"/>
      <c r="I362" s="218"/>
      <c r="J362" s="43"/>
      <c r="K362" s="43"/>
      <c r="L362" s="47"/>
      <c r="M362" s="219"/>
      <c r="N362" s="220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146</v>
      </c>
      <c r="AU362" s="20" t="s">
        <v>144</v>
      </c>
    </row>
    <row r="363" s="2" customFormat="1" ht="24.15" customHeight="1">
      <c r="A363" s="41"/>
      <c r="B363" s="42"/>
      <c r="C363" s="203" t="s">
        <v>572</v>
      </c>
      <c r="D363" s="203" t="s">
        <v>138</v>
      </c>
      <c r="E363" s="204" t="s">
        <v>167</v>
      </c>
      <c r="F363" s="205" t="s">
        <v>168</v>
      </c>
      <c r="G363" s="206" t="s">
        <v>163</v>
      </c>
      <c r="H363" s="207">
        <v>0.0050000000000000001</v>
      </c>
      <c r="I363" s="208"/>
      <c r="J363" s="209">
        <f>ROUND(I363*H363,2)</f>
        <v>0</v>
      </c>
      <c r="K363" s="205" t="s">
        <v>20</v>
      </c>
      <c r="L363" s="47"/>
      <c r="M363" s="210" t="s">
        <v>20</v>
      </c>
      <c r="N363" s="211" t="s">
        <v>46</v>
      </c>
      <c r="O363" s="87"/>
      <c r="P363" s="212">
        <f>O363*H363</f>
        <v>0</v>
      </c>
      <c r="Q363" s="212">
        <v>0</v>
      </c>
      <c r="R363" s="212">
        <f>Q363*H363</f>
        <v>0</v>
      </c>
      <c r="S363" s="212">
        <v>0</v>
      </c>
      <c r="T363" s="213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4" t="s">
        <v>143</v>
      </c>
      <c r="AT363" s="214" t="s">
        <v>138</v>
      </c>
      <c r="AU363" s="214" t="s">
        <v>144</v>
      </c>
      <c r="AY363" s="20" t="s">
        <v>135</v>
      </c>
      <c r="BE363" s="215">
        <f>IF(N363="základní",J363,0)</f>
        <v>0</v>
      </c>
      <c r="BF363" s="215">
        <f>IF(N363="snížená",J363,0)</f>
        <v>0</v>
      </c>
      <c r="BG363" s="215">
        <f>IF(N363="zákl. přenesená",J363,0)</f>
        <v>0</v>
      </c>
      <c r="BH363" s="215">
        <f>IF(N363="sníž. přenesená",J363,0)</f>
        <v>0</v>
      </c>
      <c r="BI363" s="215">
        <f>IF(N363="nulová",J363,0)</f>
        <v>0</v>
      </c>
      <c r="BJ363" s="20" t="s">
        <v>144</v>
      </c>
      <c r="BK363" s="215">
        <f>ROUND(I363*H363,2)</f>
        <v>0</v>
      </c>
      <c r="BL363" s="20" t="s">
        <v>143</v>
      </c>
      <c r="BM363" s="214" t="s">
        <v>573</v>
      </c>
    </row>
    <row r="364" s="2" customFormat="1" ht="49.05" customHeight="1">
      <c r="A364" s="41"/>
      <c r="B364" s="42"/>
      <c r="C364" s="203" t="s">
        <v>574</v>
      </c>
      <c r="D364" s="203" t="s">
        <v>138</v>
      </c>
      <c r="E364" s="204" t="s">
        <v>171</v>
      </c>
      <c r="F364" s="205" t="s">
        <v>172</v>
      </c>
      <c r="G364" s="206" t="s">
        <v>163</v>
      </c>
      <c r="H364" s="207">
        <v>0.0050000000000000001</v>
      </c>
      <c r="I364" s="208"/>
      <c r="J364" s="209">
        <f>ROUND(I364*H364,2)</f>
        <v>0</v>
      </c>
      <c r="K364" s="205" t="s">
        <v>142</v>
      </c>
      <c r="L364" s="47"/>
      <c r="M364" s="210" t="s">
        <v>20</v>
      </c>
      <c r="N364" s="211" t="s">
        <v>46</v>
      </c>
      <c r="O364" s="87"/>
      <c r="P364" s="212">
        <f>O364*H364</f>
        <v>0</v>
      </c>
      <c r="Q364" s="212">
        <v>0</v>
      </c>
      <c r="R364" s="212">
        <f>Q364*H364</f>
        <v>0</v>
      </c>
      <c r="S364" s="212">
        <v>0</v>
      </c>
      <c r="T364" s="213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4" t="s">
        <v>143</v>
      </c>
      <c r="AT364" s="214" t="s">
        <v>138</v>
      </c>
      <c r="AU364" s="214" t="s">
        <v>144</v>
      </c>
      <c r="AY364" s="20" t="s">
        <v>135</v>
      </c>
      <c r="BE364" s="215">
        <f>IF(N364="základní",J364,0)</f>
        <v>0</v>
      </c>
      <c r="BF364" s="215">
        <f>IF(N364="snížená",J364,0)</f>
        <v>0</v>
      </c>
      <c r="BG364" s="215">
        <f>IF(N364="zákl. přenesená",J364,0)</f>
        <v>0</v>
      </c>
      <c r="BH364" s="215">
        <f>IF(N364="sníž. přenesená",J364,0)</f>
        <v>0</v>
      </c>
      <c r="BI364" s="215">
        <f>IF(N364="nulová",J364,0)</f>
        <v>0</v>
      </c>
      <c r="BJ364" s="20" t="s">
        <v>144</v>
      </c>
      <c r="BK364" s="215">
        <f>ROUND(I364*H364,2)</f>
        <v>0</v>
      </c>
      <c r="BL364" s="20" t="s">
        <v>143</v>
      </c>
      <c r="BM364" s="214" t="s">
        <v>575</v>
      </c>
    </row>
    <row r="365" s="2" customFormat="1">
      <c r="A365" s="41"/>
      <c r="B365" s="42"/>
      <c r="C365" s="43"/>
      <c r="D365" s="216" t="s">
        <v>146</v>
      </c>
      <c r="E365" s="43"/>
      <c r="F365" s="217" t="s">
        <v>174</v>
      </c>
      <c r="G365" s="43"/>
      <c r="H365" s="43"/>
      <c r="I365" s="218"/>
      <c r="J365" s="43"/>
      <c r="K365" s="43"/>
      <c r="L365" s="47"/>
      <c r="M365" s="219"/>
      <c r="N365" s="220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146</v>
      </c>
      <c r="AU365" s="20" t="s">
        <v>144</v>
      </c>
    </row>
    <row r="366" s="2" customFormat="1" ht="49.05" customHeight="1">
      <c r="A366" s="41"/>
      <c r="B366" s="42"/>
      <c r="C366" s="203" t="s">
        <v>576</v>
      </c>
      <c r="D366" s="203" t="s">
        <v>138</v>
      </c>
      <c r="E366" s="204" t="s">
        <v>577</v>
      </c>
      <c r="F366" s="205" t="s">
        <v>578</v>
      </c>
      <c r="G366" s="206" t="s">
        <v>370</v>
      </c>
      <c r="H366" s="264"/>
      <c r="I366" s="208"/>
      <c r="J366" s="209">
        <f>ROUND(I366*H366,2)</f>
        <v>0</v>
      </c>
      <c r="K366" s="205" t="s">
        <v>142</v>
      </c>
      <c r="L366" s="47"/>
      <c r="M366" s="210" t="s">
        <v>20</v>
      </c>
      <c r="N366" s="211" t="s">
        <v>46</v>
      </c>
      <c r="O366" s="87"/>
      <c r="P366" s="212">
        <f>O366*H366</f>
        <v>0</v>
      </c>
      <c r="Q366" s="212">
        <v>0</v>
      </c>
      <c r="R366" s="212">
        <f>Q366*H366</f>
        <v>0</v>
      </c>
      <c r="S366" s="212">
        <v>0</v>
      </c>
      <c r="T366" s="213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4" t="s">
        <v>143</v>
      </c>
      <c r="AT366" s="214" t="s">
        <v>138</v>
      </c>
      <c r="AU366" s="214" t="s">
        <v>144</v>
      </c>
      <c r="AY366" s="20" t="s">
        <v>135</v>
      </c>
      <c r="BE366" s="215">
        <f>IF(N366="základní",J366,0)</f>
        <v>0</v>
      </c>
      <c r="BF366" s="215">
        <f>IF(N366="snížená",J366,0)</f>
        <v>0</v>
      </c>
      <c r="BG366" s="215">
        <f>IF(N366="zákl. přenesená",J366,0)</f>
        <v>0</v>
      </c>
      <c r="BH366" s="215">
        <f>IF(N366="sníž. přenesená",J366,0)</f>
        <v>0</v>
      </c>
      <c r="BI366" s="215">
        <f>IF(N366="nulová",J366,0)</f>
        <v>0</v>
      </c>
      <c r="BJ366" s="20" t="s">
        <v>144</v>
      </c>
      <c r="BK366" s="215">
        <f>ROUND(I366*H366,2)</f>
        <v>0</v>
      </c>
      <c r="BL366" s="20" t="s">
        <v>143</v>
      </c>
      <c r="BM366" s="214" t="s">
        <v>579</v>
      </c>
    </row>
    <row r="367" s="2" customFormat="1">
      <c r="A367" s="41"/>
      <c r="B367" s="42"/>
      <c r="C367" s="43"/>
      <c r="D367" s="216" t="s">
        <v>146</v>
      </c>
      <c r="E367" s="43"/>
      <c r="F367" s="217" t="s">
        <v>580</v>
      </c>
      <c r="G367" s="43"/>
      <c r="H367" s="43"/>
      <c r="I367" s="218"/>
      <c r="J367" s="43"/>
      <c r="K367" s="43"/>
      <c r="L367" s="47"/>
      <c r="M367" s="219"/>
      <c r="N367" s="220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146</v>
      </c>
      <c r="AU367" s="20" t="s">
        <v>144</v>
      </c>
    </row>
    <row r="368" s="12" customFormat="1" ht="22.8" customHeight="1">
      <c r="A368" s="12"/>
      <c r="B368" s="187"/>
      <c r="C368" s="188"/>
      <c r="D368" s="189" t="s">
        <v>73</v>
      </c>
      <c r="E368" s="201" t="s">
        <v>581</v>
      </c>
      <c r="F368" s="201" t="s">
        <v>582</v>
      </c>
      <c r="G368" s="188"/>
      <c r="H368" s="188"/>
      <c r="I368" s="191"/>
      <c r="J368" s="202">
        <f>BK368</f>
        <v>0</v>
      </c>
      <c r="K368" s="188"/>
      <c r="L368" s="193"/>
      <c r="M368" s="194"/>
      <c r="N368" s="195"/>
      <c r="O368" s="195"/>
      <c r="P368" s="196">
        <f>SUM(P369:P371)</f>
        <v>0</v>
      </c>
      <c r="Q368" s="195"/>
      <c r="R368" s="196">
        <f>SUM(R369:R371)</f>
        <v>0.0001025</v>
      </c>
      <c r="S368" s="195"/>
      <c r="T368" s="197">
        <f>SUM(T369:T371)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198" t="s">
        <v>22</v>
      </c>
      <c r="AT368" s="199" t="s">
        <v>73</v>
      </c>
      <c r="AU368" s="199" t="s">
        <v>22</v>
      </c>
      <c r="AY368" s="198" t="s">
        <v>135</v>
      </c>
      <c r="BK368" s="200">
        <f>SUM(BK369:BK371)</f>
        <v>0</v>
      </c>
    </row>
    <row r="369" s="2" customFormat="1" ht="44.25" customHeight="1">
      <c r="A369" s="41"/>
      <c r="B369" s="42"/>
      <c r="C369" s="203" t="s">
        <v>583</v>
      </c>
      <c r="D369" s="203" t="s">
        <v>138</v>
      </c>
      <c r="E369" s="204" t="s">
        <v>584</v>
      </c>
      <c r="F369" s="205" t="s">
        <v>585</v>
      </c>
      <c r="G369" s="206" t="s">
        <v>194</v>
      </c>
      <c r="H369" s="207">
        <v>2.0499999999999998</v>
      </c>
      <c r="I369" s="208"/>
      <c r="J369" s="209">
        <f>ROUND(I369*H369,2)</f>
        <v>0</v>
      </c>
      <c r="K369" s="205" t="s">
        <v>20</v>
      </c>
      <c r="L369" s="47"/>
      <c r="M369" s="210" t="s">
        <v>20</v>
      </c>
      <c r="N369" s="211" t="s">
        <v>46</v>
      </c>
      <c r="O369" s="87"/>
      <c r="P369" s="212">
        <f>O369*H369</f>
        <v>0</v>
      </c>
      <c r="Q369" s="212">
        <v>5.0000000000000002E-05</v>
      </c>
      <c r="R369" s="212">
        <f>Q369*H369</f>
        <v>0.0001025</v>
      </c>
      <c r="S369" s="212">
        <v>0</v>
      </c>
      <c r="T369" s="213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4" t="s">
        <v>143</v>
      </c>
      <c r="AT369" s="214" t="s">
        <v>138</v>
      </c>
      <c r="AU369" s="214" t="s">
        <v>144</v>
      </c>
      <c r="AY369" s="20" t="s">
        <v>135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20" t="s">
        <v>144</v>
      </c>
      <c r="BK369" s="215">
        <f>ROUND(I369*H369,2)</f>
        <v>0</v>
      </c>
      <c r="BL369" s="20" t="s">
        <v>143</v>
      </c>
      <c r="BM369" s="214" t="s">
        <v>586</v>
      </c>
    </row>
    <row r="370" s="2" customFormat="1" ht="49.05" customHeight="1">
      <c r="A370" s="41"/>
      <c r="B370" s="42"/>
      <c r="C370" s="203" t="s">
        <v>587</v>
      </c>
      <c r="D370" s="203" t="s">
        <v>138</v>
      </c>
      <c r="E370" s="204" t="s">
        <v>588</v>
      </c>
      <c r="F370" s="205" t="s">
        <v>589</v>
      </c>
      <c r="G370" s="206" t="s">
        <v>370</v>
      </c>
      <c r="H370" s="264"/>
      <c r="I370" s="208"/>
      <c r="J370" s="209">
        <f>ROUND(I370*H370,2)</f>
        <v>0</v>
      </c>
      <c r="K370" s="205" t="s">
        <v>142</v>
      </c>
      <c r="L370" s="47"/>
      <c r="M370" s="210" t="s">
        <v>20</v>
      </c>
      <c r="N370" s="211" t="s">
        <v>46</v>
      </c>
      <c r="O370" s="87"/>
      <c r="P370" s="212">
        <f>O370*H370</f>
        <v>0</v>
      </c>
      <c r="Q370" s="212">
        <v>0</v>
      </c>
      <c r="R370" s="212">
        <f>Q370*H370</f>
        <v>0</v>
      </c>
      <c r="S370" s="212">
        <v>0</v>
      </c>
      <c r="T370" s="213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4" t="s">
        <v>143</v>
      </c>
      <c r="AT370" s="214" t="s">
        <v>138</v>
      </c>
      <c r="AU370" s="214" t="s">
        <v>144</v>
      </c>
      <c r="AY370" s="20" t="s">
        <v>135</v>
      </c>
      <c r="BE370" s="215">
        <f>IF(N370="základní",J370,0)</f>
        <v>0</v>
      </c>
      <c r="BF370" s="215">
        <f>IF(N370="snížená",J370,0)</f>
        <v>0</v>
      </c>
      <c r="BG370" s="215">
        <f>IF(N370="zákl. přenesená",J370,0)</f>
        <v>0</v>
      </c>
      <c r="BH370" s="215">
        <f>IF(N370="sníž. přenesená",J370,0)</f>
        <v>0</v>
      </c>
      <c r="BI370" s="215">
        <f>IF(N370="nulová",J370,0)</f>
        <v>0</v>
      </c>
      <c r="BJ370" s="20" t="s">
        <v>144</v>
      </c>
      <c r="BK370" s="215">
        <f>ROUND(I370*H370,2)</f>
        <v>0</v>
      </c>
      <c r="BL370" s="20" t="s">
        <v>143</v>
      </c>
      <c r="BM370" s="214" t="s">
        <v>590</v>
      </c>
    </row>
    <row r="371" s="2" customFormat="1">
      <c r="A371" s="41"/>
      <c r="B371" s="42"/>
      <c r="C371" s="43"/>
      <c r="D371" s="216" t="s">
        <v>146</v>
      </c>
      <c r="E371" s="43"/>
      <c r="F371" s="217" t="s">
        <v>591</v>
      </c>
      <c r="G371" s="43"/>
      <c r="H371" s="43"/>
      <c r="I371" s="218"/>
      <c r="J371" s="43"/>
      <c r="K371" s="43"/>
      <c r="L371" s="47"/>
      <c r="M371" s="219"/>
      <c r="N371" s="220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146</v>
      </c>
      <c r="AU371" s="20" t="s">
        <v>144</v>
      </c>
    </row>
    <row r="372" s="12" customFormat="1" ht="22.8" customHeight="1">
      <c r="A372" s="12"/>
      <c r="B372" s="187"/>
      <c r="C372" s="188"/>
      <c r="D372" s="189" t="s">
        <v>73</v>
      </c>
      <c r="E372" s="201" t="s">
        <v>592</v>
      </c>
      <c r="F372" s="201" t="s">
        <v>593</v>
      </c>
      <c r="G372" s="188"/>
      <c r="H372" s="188"/>
      <c r="I372" s="191"/>
      <c r="J372" s="202">
        <f>BK372</f>
        <v>0</v>
      </c>
      <c r="K372" s="188"/>
      <c r="L372" s="193"/>
      <c r="M372" s="194"/>
      <c r="N372" s="195"/>
      <c r="O372" s="195"/>
      <c r="P372" s="196">
        <f>SUM(P373:P394)</f>
        <v>0</v>
      </c>
      <c r="Q372" s="195"/>
      <c r="R372" s="196">
        <f>SUM(R373:R394)</f>
        <v>0.2195184</v>
      </c>
      <c r="S372" s="195"/>
      <c r="T372" s="197">
        <f>SUM(T373:T394)</f>
        <v>0.073599999999999999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198" t="s">
        <v>22</v>
      </c>
      <c r="AT372" s="199" t="s">
        <v>73</v>
      </c>
      <c r="AU372" s="199" t="s">
        <v>22</v>
      </c>
      <c r="AY372" s="198" t="s">
        <v>135</v>
      </c>
      <c r="BK372" s="200">
        <f>SUM(BK373:BK394)</f>
        <v>0</v>
      </c>
    </row>
    <row r="373" s="2" customFormat="1" ht="44.25" customHeight="1">
      <c r="A373" s="41"/>
      <c r="B373" s="42"/>
      <c r="C373" s="203" t="s">
        <v>594</v>
      </c>
      <c r="D373" s="203" t="s">
        <v>138</v>
      </c>
      <c r="E373" s="204" t="s">
        <v>156</v>
      </c>
      <c r="F373" s="205" t="s">
        <v>157</v>
      </c>
      <c r="G373" s="206" t="s">
        <v>150</v>
      </c>
      <c r="H373" s="207">
        <v>1.6000000000000001</v>
      </c>
      <c r="I373" s="208"/>
      <c r="J373" s="209">
        <f>ROUND(I373*H373,2)</f>
        <v>0</v>
      </c>
      <c r="K373" s="205" t="s">
        <v>142</v>
      </c>
      <c r="L373" s="47"/>
      <c r="M373" s="210" t="s">
        <v>20</v>
      </c>
      <c r="N373" s="211" t="s">
        <v>46</v>
      </c>
      <c r="O373" s="87"/>
      <c r="P373" s="212">
        <f>O373*H373</f>
        <v>0</v>
      </c>
      <c r="Q373" s="212">
        <v>0</v>
      </c>
      <c r="R373" s="212">
        <f>Q373*H373</f>
        <v>0</v>
      </c>
      <c r="S373" s="212">
        <v>0.045999999999999999</v>
      </c>
      <c r="T373" s="213">
        <f>S373*H373</f>
        <v>0.073599999999999999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4" t="s">
        <v>143</v>
      </c>
      <c r="AT373" s="214" t="s">
        <v>138</v>
      </c>
      <c r="AU373" s="214" t="s">
        <v>144</v>
      </c>
      <c r="AY373" s="20" t="s">
        <v>135</v>
      </c>
      <c r="BE373" s="215">
        <f>IF(N373="základní",J373,0)</f>
        <v>0</v>
      </c>
      <c r="BF373" s="215">
        <f>IF(N373="snížená",J373,0)</f>
        <v>0</v>
      </c>
      <c r="BG373" s="215">
        <f>IF(N373="zákl. přenesená",J373,0)</f>
        <v>0</v>
      </c>
      <c r="BH373" s="215">
        <f>IF(N373="sníž. přenesená",J373,0)</f>
        <v>0</v>
      </c>
      <c r="BI373" s="215">
        <f>IF(N373="nulová",J373,0)</f>
        <v>0</v>
      </c>
      <c r="BJ373" s="20" t="s">
        <v>144</v>
      </c>
      <c r="BK373" s="215">
        <f>ROUND(I373*H373,2)</f>
        <v>0</v>
      </c>
      <c r="BL373" s="20" t="s">
        <v>143</v>
      </c>
      <c r="BM373" s="214" t="s">
        <v>595</v>
      </c>
    </row>
    <row r="374" s="2" customFormat="1">
      <c r="A374" s="41"/>
      <c r="B374" s="42"/>
      <c r="C374" s="43"/>
      <c r="D374" s="216" t="s">
        <v>146</v>
      </c>
      <c r="E374" s="43"/>
      <c r="F374" s="217" t="s">
        <v>159</v>
      </c>
      <c r="G374" s="43"/>
      <c r="H374" s="43"/>
      <c r="I374" s="218"/>
      <c r="J374" s="43"/>
      <c r="K374" s="43"/>
      <c r="L374" s="47"/>
      <c r="M374" s="219"/>
      <c r="N374" s="220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146</v>
      </c>
      <c r="AU374" s="20" t="s">
        <v>144</v>
      </c>
    </row>
    <row r="375" s="2" customFormat="1" ht="44.25" customHeight="1">
      <c r="A375" s="41"/>
      <c r="B375" s="42"/>
      <c r="C375" s="203" t="s">
        <v>596</v>
      </c>
      <c r="D375" s="203" t="s">
        <v>138</v>
      </c>
      <c r="E375" s="204" t="s">
        <v>161</v>
      </c>
      <c r="F375" s="205" t="s">
        <v>162</v>
      </c>
      <c r="G375" s="206" t="s">
        <v>163</v>
      </c>
      <c r="H375" s="207">
        <v>0.073999999999999996</v>
      </c>
      <c r="I375" s="208"/>
      <c r="J375" s="209">
        <f>ROUND(I375*H375,2)</f>
        <v>0</v>
      </c>
      <c r="K375" s="205" t="s">
        <v>142</v>
      </c>
      <c r="L375" s="47"/>
      <c r="M375" s="210" t="s">
        <v>20</v>
      </c>
      <c r="N375" s="211" t="s">
        <v>46</v>
      </c>
      <c r="O375" s="87"/>
      <c r="P375" s="212">
        <f>O375*H375</f>
        <v>0</v>
      </c>
      <c r="Q375" s="212">
        <v>0</v>
      </c>
      <c r="R375" s="212">
        <f>Q375*H375</f>
        <v>0</v>
      </c>
      <c r="S375" s="212">
        <v>0</v>
      </c>
      <c r="T375" s="213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4" t="s">
        <v>143</v>
      </c>
      <c r="AT375" s="214" t="s">
        <v>138</v>
      </c>
      <c r="AU375" s="214" t="s">
        <v>144</v>
      </c>
      <c r="AY375" s="20" t="s">
        <v>135</v>
      </c>
      <c r="BE375" s="215">
        <f>IF(N375="základní",J375,0)</f>
        <v>0</v>
      </c>
      <c r="BF375" s="215">
        <f>IF(N375="snížená",J375,0)</f>
        <v>0</v>
      </c>
      <c r="BG375" s="215">
        <f>IF(N375="zákl. přenesená",J375,0)</f>
        <v>0</v>
      </c>
      <c r="BH375" s="215">
        <f>IF(N375="sníž. přenesená",J375,0)</f>
        <v>0</v>
      </c>
      <c r="BI375" s="215">
        <f>IF(N375="nulová",J375,0)</f>
        <v>0</v>
      </c>
      <c r="BJ375" s="20" t="s">
        <v>144</v>
      </c>
      <c r="BK375" s="215">
        <f>ROUND(I375*H375,2)</f>
        <v>0</v>
      </c>
      <c r="BL375" s="20" t="s">
        <v>143</v>
      </c>
      <c r="BM375" s="214" t="s">
        <v>597</v>
      </c>
    </row>
    <row r="376" s="2" customFormat="1">
      <c r="A376" s="41"/>
      <c r="B376" s="42"/>
      <c r="C376" s="43"/>
      <c r="D376" s="216" t="s">
        <v>146</v>
      </c>
      <c r="E376" s="43"/>
      <c r="F376" s="217" t="s">
        <v>165</v>
      </c>
      <c r="G376" s="43"/>
      <c r="H376" s="43"/>
      <c r="I376" s="218"/>
      <c r="J376" s="43"/>
      <c r="K376" s="43"/>
      <c r="L376" s="47"/>
      <c r="M376" s="219"/>
      <c r="N376" s="220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146</v>
      </c>
      <c r="AU376" s="20" t="s">
        <v>144</v>
      </c>
    </row>
    <row r="377" s="2" customFormat="1" ht="24.15" customHeight="1">
      <c r="A377" s="41"/>
      <c r="B377" s="42"/>
      <c r="C377" s="203" t="s">
        <v>598</v>
      </c>
      <c r="D377" s="203" t="s">
        <v>138</v>
      </c>
      <c r="E377" s="204" t="s">
        <v>167</v>
      </c>
      <c r="F377" s="205" t="s">
        <v>168</v>
      </c>
      <c r="G377" s="206" t="s">
        <v>163</v>
      </c>
      <c r="H377" s="207">
        <v>0.073999999999999996</v>
      </c>
      <c r="I377" s="208"/>
      <c r="J377" s="209">
        <f>ROUND(I377*H377,2)</f>
        <v>0</v>
      </c>
      <c r="K377" s="205" t="s">
        <v>20</v>
      </c>
      <c r="L377" s="47"/>
      <c r="M377" s="210" t="s">
        <v>20</v>
      </c>
      <c r="N377" s="211" t="s">
        <v>46</v>
      </c>
      <c r="O377" s="87"/>
      <c r="P377" s="212">
        <f>O377*H377</f>
        <v>0</v>
      </c>
      <c r="Q377" s="212">
        <v>0</v>
      </c>
      <c r="R377" s="212">
        <f>Q377*H377</f>
        <v>0</v>
      </c>
      <c r="S377" s="212">
        <v>0</v>
      </c>
      <c r="T377" s="213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4" t="s">
        <v>143</v>
      </c>
      <c r="AT377" s="214" t="s">
        <v>138</v>
      </c>
      <c r="AU377" s="214" t="s">
        <v>144</v>
      </c>
      <c r="AY377" s="20" t="s">
        <v>135</v>
      </c>
      <c r="BE377" s="215">
        <f>IF(N377="základní",J377,0)</f>
        <v>0</v>
      </c>
      <c r="BF377" s="215">
        <f>IF(N377="snížená",J377,0)</f>
        <v>0</v>
      </c>
      <c r="BG377" s="215">
        <f>IF(N377="zákl. přenesená",J377,0)</f>
        <v>0</v>
      </c>
      <c r="BH377" s="215">
        <f>IF(N377="sníž. přenesená",J377,0)</f>
        <v>0</v>
      </c>
      <c r="BI377" s="215">
        <f>IF(N377="nulová",J377,0)</f>
        <v>0</v>
      </c>
      <c r="BJ377" s="20" t="s">
        <v>144</v>
      </c>
      <c r="BK377" s="215">
        <f>ROUND(I377*H377,2)</f>
        <v>0</v>
      </c>
      <c r="BL377" s="20" t="s">
        <v>143</v>
      </c>
      <c r="BM377" s="214" t="s">
        <v>599</v>
      </c>
    </row>
    <row r="378" s="2" customFormat="1" ht="49.05" customHeight="1">
      <c r="A378" s="41"/>
      <c r="B378" s="42"/>
      <c r="C378" s="203" t="s">
        <v>600</v>
      </c>
      <c r="D378" s="203" t="s">
        <v>138</v>
      </c>
      <c r="E378" s="204" t="s">
        <v>171</v>
      </c>
      <c r="F378" s="205" t="s">
        <v>172</v>
      </c>
      <c r="G378" s="206" t="s">
        <v>163</v>
      </c>
      <c r="H378" s="207">
        <v>0.073999999999999996</v>
      </c>
      <c r="I378" s="208"/>
      <c r="J378" s="209">
        <f>ROUND(I378*H378,2)</f>
        <v>0</v>
      </c>
      <c r="K378" s="205" t="s">
        <v>142</v>
      </c>
      <c r="L378" s="47"/>
      <c r="M378" s="210" t="s">
        <v>20</v>
      </c>
      <c r="N378" s="211" t="s">
        <v>46</v>
      </c>
      <c r="O378" s="87"/>
      <c r="P378" s="212">
        <f>O378*H378</f>
        <v>0</v>
      </c>
      <c r="Q378" s="212">
        <v>0</v>
      </c>
      <c r="R378" s="212">
        <f>Q378*H378</f>
        <v>0</v>
      </c>
      <c r="S378" s="212">
        <v>0</v>
      </c>
      <c r="T378" s="213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4" t="s">
        <v>143</v>
      </c>
      <c r="AT378" s="214" t="s">
        <v>138</v>
      </c>
      <c r="AU378" s="214" t="s">
        <v>144</v>
      </c>
      <c r="AY378" s="20" t="s">
        <v>135</v>
      </c>
      <c r="BE378" s="215">
        <f>IF(N378="základní",J378,0)</f>
        <v>0</v>
      </c>
      <c r="BF378" s="215">
        <f>IF(N378="snížená",J378,0)</f>
        <v>0</v>
      </c>
      <c r="BG378" s="215">
        <f>IF(N378="zákl. přenesená",J378,0)</f>
        <v>0</v>
      </c>
      <c r="BH378" s="215">
        <f>IF(N378="sníž. přenesená",J378,0)</f>
        <v>0</v>
      </c>
      <c r="BI378" s="215">
        <f>IF(N378="nulová",J378,0)</f>
        <v>0</v>
      </c>
      <c r="BJ378" s="20" t="s">
        <v>144</v>
      </c>
      <c r="BK378" s="215">
        <f>ROUND(I378*H378,2)</f>
        <v>0</v>
      </c>
      <c r="BL378" s="20" t="s">
        <v>143</v>
      </c>
      <c r="BM378" s="214" t="s">
        <v>601</v>
      </c>
    </row>
    <row r="379" s="2" customFormat="1">
      <c r="A379" s="41"/>
      <c r="B379" s="42"/>
      <c r="C379" s="43"/>
      <c r="D379" s="216" t="s">
        <v>146</v>
      </c>
      <c r="E379" s="43"/>
      <c r="F379" s="217" t="s">
        <v>174</v>
      </c>
      <c r="G379" s="43"/>
      <c r="H379" s="43"/>
      <c r="I379" s="218"/>
      <c r="J379" s="43"/>
      <c r="K379" s="43"/>
      <c r="L379" s="47"/>
      <c r="M379" s="219"/>
      <c r="N379" s="220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146</v>
      </c>
      <c r="AU379" s="20" t="s">
        <v>144</v>
      </c>
    </row>
    <row r="380" s="2" customFormat="1" ht="33" customHeight="1">
      <c r="A380" s="41"/>
      <c r="B380" s="42"/>
      <c r="C380" s="203" t="s">
        <v>602</v>
      </c>
      <c r="D380" s="203" t="s">
        <v>138</v>
      </c>
      <c r="E380" s="204" t="s">
        <v>603</v>
      </c>
      <c r="F380" s="205" t="s">
        <v>604</v>
      </c>
      <c r="G380" s="206" t="s">
        <v>141</v>
      </c>
      <c r="H380" s="207">
        <v>1</v>
      </c>
      <c r="I380" s="208"/>
      <c r="J380" s="209">
        <f>ROUND(I380*H380,2)</f>
        <v>0</v>
      </c>
      <c r="K380" s="205" t="s">
        <v>142</v>
      </c>
      <c r="L380" s="47"/>
      <c r="M380" s="210" t="s">
        <v>20</v>
      </c>
      <c r="N380" s="211" t="s">
        <v>46</v>
      </c>
      <c r="O380" s="87"/>
      <c r="P380" s="212">
        <f>O380*H380</f>
        <v>0</v>
      </c>
      <c r="Q380" s="212">
        <v>0.1794</v>
      </c>
      <c r="R380" s="212">
        <f>Q380*H380</f>
        <v>0.1794</v>
      </c>
      <c r="S380" s="212">
        <v>0</v>
      </c>
      <c r="T380" s="213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4" t="s">
        <v>143</v>
      </c>
      <c r="AT380" s="214" t="s">
        <v>138</v>
      </c>
      <c r="AU380" s="214" t="s">
        <v>144</v>
      </c>
      <c r="AY380" s="20" t="s">
        <v>135</v>
      </c>
      <c r="BE380" s="215">
        <f>IF(N380="základní",J380,0)</f>
        <v>0</v>
      </c>
      <c r="BF380" s="215">
        <f>IF(N380="snížená",J380,0)</f>
        <v>0</v>
      </c>
      <c r="BG380" s="215">
        <f>IF(N380="zákl. přenesená",J380,0)</f>
        <v>0</v>
      </c>
      <c r="BH380" s="215">
        <f>IF(N380="sníž. přenesená",J380,0)</f>
        <v>0</v>
      </c>
      <c r="BI380" s="215">
        <f>IF(N380="nulová",J380,0)</f>
        <v>0</v>
      </c>
      <c r="BJ380" s="20" t="s">
        <v>144</v>
      </c>
      <c r="BK380" s="215">
        <f>ROUND(I380*H380,2)</f>
        <v>0</v>
      </c>
      <c r="BL380" s="20" t="s">
        <v>143</v>
      </c>
      <c r="BM380" s="214" t="s">
        <v>605</v>
      </c>
    </row>
    <row r="381" s="2" customFormat="1">
      <c r="A381" s="41"/>
      <c r="B381" s="42"/>
      <c r="C381" s="43"/>
      <c r="D381" s="216" t="s">
        <v>146</v>
      </c>
      <c r="E381" s="43"/>
      <c r="F381" s="217" t="s">
        <v>606</v>
      </c>
      <c r="G381" s="43"/>
      <c r="H381" s="43"/>
      <c r="I381" s="218"/>
      <c r="J381" s="43"/>
      <c r="K381" s="43"/>
      <c r="L381" s="47"/>
      <c r="M381" s="219"/>
      <c r="N381" s="220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146</v>
      </c>
      <c r="AU381" s="20" t="s">
        <v>144</v>
      </c>
    </row>
    <row r="382" s="2" customFormat="1" ht="24.15" customHeight="1">
      <c r="A382" s="41"/>
      <c r="B382" s="42"/>
      <c r="C382" s="203" t="s">
        <v>607</v>
      </c>
      <c r="D382" s="203" t="s">
        <v>138</v>
      </c>
      <c r="E382" s="204" t="s">
        <v>608</v>
      </c>
      <c r="F382" s="205" t="s">
        <v>609</v>
      </c>
      <c r="G382" s="206" t="s">
        <v>150</v>
      </c>
      <c r="H382" s="207">
        <v>1.6000000000000001</v>
      </c>
      <c r="I382" s="208"/>
      <c r="J382" s="209">
        <f>ROUND(I382*H382,2)</f>
        <v>0</v>
      </c>
      <c r="K382" s="205" t="s">
        <v>142</v>
      </c>
      <c r="L382" s="47"/>
      <c r="M382" s="210" t="s">
        <v>20</v>
      </c>
      <c r="N382" s="211" t="s">
        <v>46</v>
      </c>
      <c r="O382" s="87"/>
      <c r="P382" s="212">
        <f>O382*H382</f>
        <v>0</v>
      </c>
      <c r="Q382" s="212">
        <v>0.00029999999999999997</v>
      </c>
      <c r="R382" s="212">
        <f>Q382*H382</f>
        <v>0.00047999999999999996</v>
      </c>
      <c r="S382" s="212">
        <v>0</v>
      </c>
      <c r="T382" s="213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4" t="s">
        <v>143</v>
      </c>
      <c r="AT382" s="214" t="s">
        <v>138</v>
      </c>
      <c r="AU382" s="214" t="s">
        <v>144</v>
      </c>
      <c r="AY382" s="20" t="s">
        <v>135</v>
      </c>
      <c r="BE382" s="215">
        <f>IF(N382="základní",J382,0)</f>
        <v>0</v>
      </c>
      <c r="BF382" s="215">
        <f>IF(N382="snížená",J382,0)</f>
        <v>0</v>
      </c>
      <c r="BG382" s="215">
        <f>IF(N382="zákl. přenesená",J382,0)</f>
        <v>0</v>
      </c>
      <c r="BH382" s="215">
        <f>IF(N382="sníž. přenesená",J382,0)</f>
        <v>0</v>
      </c>
      <c r="BI382" s="215">
        <f>IF(N382="nulová",J382,0)</f>
        <v>0</v>
      </c>
      <c r="BJ382" s="20" t="s">
        <v>144</v>
      </c>
      <c r="BK382" s="215">
        <f>ROUND(I382*H382,2)</f>
        <v>0</v>
      </c>
      <c r="BL382" s="20" t="s">
        <v>143</v>
      </c>
      <c r="BM382" s="214" t="s">
        <v>610</v>
      </c>
    </row>
    <row r="383" s="2" customFormat="1">
      <c r="A383" s="41"/>
      <c r="B383" s="42"/>
      <c r="C383" s="43"/>
      <c r="D383" s="216" t="s">
        <v>146</v>
      </c>
      <c r="E383" s="43"/>
      <c r="F383" s="217" t="s">
        <v>611</v>
      </c>
      <c r="G383" s="43"/>
      <c r="H383" s="43"/>
      <c r="I383" s="218"/>
      <c r="J383" s="43"/>
      <c r="K383" s="43"/>
      <c r="L383" s="47"/>
      <c r="M383" s="219"/>
      <c r="N383" s="220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146</v>
      </c>
      <c r="AU383" s="20" t="s">
        <v>144</v>
      </c>
    </row>
    <row r="384" s="2" customFormat="1" ht="33" customHeight="1">
      <c r="A384" s="41"/>
      <c r="B384" s="42"/>
      <c r="C384" s="203" t="s">
        <v>612</v>
      </c>
      <c r="D384" s="203" t="s">
        <v>138</v>
      </c>
      <c r="E384" s="204" t="s">
        <v>613</v>
      </c>
      <c r="F384" s="205" t="s">
        <v>614</v>
      </c>
      <c r="G384" s="206" t="s">
        <v>150</v>
      </c>
      <c r="H384" s="207">
        <v>1.6000000000000001</v>
      </c>
      <c r="I384" s="208"/>
      <c r="J384" s="209">
        <f>ROUND(I384*H384,2)</f>
        <v>0</v>
      </c>
      <c r="K384" s="205" t="s">
        <v>142</v>
      </c>
      <c r="L384" s="47"/>
      <c r="M384" s="210" t="s">
        <v>20</v>
      </c>
      <c r="N384" s="211" t="s">
        <v>46</v>
      </c>
      <c r="O384" s="87"/>
      <c r="P384" s="212">
        <f>O384*H384</f>
        <v>0</v>
      </c>
      <c r="Q384" s="212">
        <v>0.0044999999999999997</v>
      </c>
      <c r="R384" s="212">
        <f>Q384*H384</f>
        <v>0.0071999999999999998</v>
      </c>
      <c r="S384" s="212">
        <v>0</v>
      </c>
      <c r="T384" s="213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4" t="s">
        <v>143</v>
      </c>
      <c r="AT384" s="214" t="s">
        <v>138</v>
      </c>
      <c r="AU384" s="214" t="s">
        <v>144</v>
      </c>
      <c r="AY384" s="20" t="s">
        <v>135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20" t="s">
        <v>144</v>
      </c>
      <c r="BK384" s="215">
        <f>ROUND(I384*H384,2)</f>
        <v>0</v>
      </c>
      <c r="BL384" s="20" t="s">
        <v>143</v>
      </c>
      <c r="BM384" s="214" t="s">
        <v>615</v>
      </c>
    </row>
    <row r="385" s="2" customFormat="1">
      <c r="A385" s="41"/>
      <c r="B385" s="42"/>
      <c r="C385" s="43"/>
      <c r="D385" s="216" t="s">
        <v>146</v>
      </c>
      <c r="E385" s="43"/>
      <c r="F385" s="217" t="s">
        <v>616</v>
      </c>
      <c r="G385" s="43"/>
      <c r="H385" s="43"/>
      <c r="I385" s="218"/>
      <c r="J385" s="43"/>
      <c r="K385" s="43"/>
      <c r="L385" s="47"/>
      <c r="M385" s="219"/>
      <c r="N385" s="220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146</v>
      </c>
      <c r="AU385" s="20" t="s">
        <v>144</v>
      </c>
    </row>
    <row r="386" s="2" customFormat="1" ht="24.15" customHeight="1">
      <c r="A386" s="41"/>
      <c r="B386" s="42"/>
      <c r="C386" s="203" t="s">
        <v>617</v>
      </c>
      <c r="D386" s="203" t="s">
        <v>138</v>
      </c>
      <c r="E386" s="204" t="s">
        <v>618</v>
      </c>
      <c r="F386" s="205" t="s">
        <v>619</v>
      </c>
      <c r="G386" s="206" t="s">
        <v>150</v>
      </c>
      <c r="H386" s="207">
        <v>1.6000000000000001</v>
      </c>
      <c r="I386" s="208"/>
      <c r="J386" s="209">
        <f>ROUND(I386*H386,2)</f>
        <v>0</v>
      </c>
      <c r="K386" s="205" t="s">
        <v>142</v>
      </c>
      <c r="L386" s="47"/>
      <c r="M386" s="210" t="s">
        <v>20</v>
      </c>
      <c r="N386" s="211" t="s">
        <v>46</v>
      </c>
      <c r="O386" s="87"/>
      <c r="P386" s="212">
        <f>O386*H386</f>
        <v>0</v>
      </c>
      <c r="Q386" s="212">
        <v>0.0015</v>
      </c>
      <c r="R386" s="212">
        <f>Q386*H386</f>
        <v>0.0024000000000000002</v>
      </c>
      <c r="S386" s="212">
        <v>0</v>
      </c>
      <c r="T386" s="213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4" t="s">
        <v>143</v>
      </c>
      <c r="AT386" s="214" t="s">
        <v>138</v>
      </c>
      <c r="AU386" s="214" t="s">
        <v>144</v>
      </c>
      <c r="AY386" s="20" t="s">
        <v>135</v>
      </c>
      <c r="BE386" s="215">
        <f>IF(N386="základní",J386,0)</f>
        <v>0</v>
      </c>
      <c r="BF386" s="215">
        <f>IF(N386="snížená",J386,0)</f>
        <v>0</v>
      </c>
      <c r="BG386" s="215">
        <f>IF(N386="zákl. přenesená",J386,0)</f>
        <v>0</v>
      </c>
      <c r="BH386" s="215">
        <f>IF(N386="sníž. přenesená",J386,0)</f>
        <v>0</v>
      </c>
      <c r="BI386" s="215">
        <f>IF(N386="nulová",J386,0)</f>
        <v>0</v>
      </c>
      <c r="BJ386" s="20" t="s">
        <v>144</v>
      </c>
      <c r="BK386" s="215">
        <f>ROUND(I386*H386,2)</f>
        <v>0</v>
      </c>
      <c r="BL386" s="20" t="s">
        <v>143</v>
      </c>
      <c r="BM386" s="214" t="s">
        <v>620</v>
      </c>
    </row>
    <row r="387" s="2" customFormat="1">
      <c r="A387" s="41"/>
      <c r="B387" s="42"/>
      <c r="C387" s="43"/>
      <c r="D387" s="216" t="s">
        <v>146</v>
      </c>
      <c r="E387" s="43"/>
      <c r="F387" s="217" t="s">
        <v>621</v>
      </c>
      <c r="G387" s="43"/>
      <c r="H387" s="43"/>
      <c r="I387" s="218"/>
      <c r="J387" s="43"/>
      <c r="K387" s="43"/>
      <c r="L387" s="47"/>
      <c r="M387" s="219"/>
      <c r="N387" s="220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146</v>
      </c>
      <c r="AU387" s="20" t="s">
        <v>144</v>
      </c>
    </row>
    <row r="388" s="2" customFormat="1" ht="37.8" customHeight="1">
      <c r="A388" s="41"/>
      <c r="B388" s="42"/>
      <c r="C388" s="203" t="s">
        <v>28</v>
      </c>
      <c r="D388" s="203" t="s">
        <v>138</v>
      </c>
      <c r="E388" s="204" t="s">
        <v>622</v>
      </c>
      <c r="F388" s="205" t="s">
        <v>623</v>
      </c>
      <c r="G388" s="206" t="s">
        <v>150</v>
      </c>
      <c r="H388" s="207">
        <v>1.6000000000000001</v>
      </c>
      <c r="I388" s="208"/>
      <c r="J388" s="209">
        <f>ROUND(I388*H388,2)</f>
        <v>0</v>
      </c>
      <c r="K388" s="205" t="s">
        <v>142</v>
      </c>
      <c r="L388" s="47"/>
      <c r="M388" s="210" t="s">
        <v>20</v>
      </c>
      <c r="N388" s="211" t="s">
        <v>46</v>
      </c>
      <c r="O388" s="87"/>
      <c r="P388" s="212">
        <f>O388*H388</f>
        <v>0</v>
      </c>
      <c r="Q388" s="212">
        <v>0.0053800000000000002</v>
      </c>
      <c r="R388" s="212">
        <f>Q388*H388</f>
        <v>0.0086080000000000011</v>
      </c>
      <c r="S388" s="212">
        <v>0</v>
      </c>
      <c r="T388" s="213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4" t="s">
        <v>143</v>
      </c>
      <c r="AT388" s="214" t="s">
        <v>138</v>
      </c>
      <c r="AU388" s="214" t="s">
        <v>144</v>
      </c>
      <c r="AY388" s="20" t="s">
        <v>135</v>
      </c>
      <c r="BE388" s="215">
        <f>IF(N388="základní",J388,0)</f>
        <v>0</v>
      </c>
      <c r="BF388" s="215">
        <f>IF(N388="snížená",J388,0)</f>
        <v>0</v>
      </c>
      <c r="BG388" s="215">
        <f>IF(N388="zákl. přenesená",J388,0)</f>
        <v>0</v>
      </c>
      <c r="BH388" s="215">
        <f>IF(N388="sníž. přenesená",J388,0)</f>
        <v>0</v>
      </c>
      <c r="BI388" s="215">
        <f>IF(N388="nulová",J388,0)</f>
        <v>0</v>
      </c>
      <c r="BJ388" s="20" t="s">
        <v>144</v>
      </c>
      <c r="BK388" s="215">
        <f>ROUND(I388*H388,2)</f>
        <v>0</v>
      </c>
      <c r="BL388" s="20" t="s">
        <v>143</v>
      </c>
      <c r="BM388" s="214" t="s">
        <v>624</v>
      </c>
    </row>
    <row r="389" s="2" customFormat="1">
      <c r="A389" s="41"/>
      <c r="B389" s="42"/>
      <c r="C389" s="43"/>
      <c r="D389" s="216" t="s">
        <v>146</v>
      </c>
      <c r="E389" s="43"/>
      <c r="F389" s="217" t="s">
        <v>625</v>
      </c>
      <c r="G389" s="43"/>
      <c r="H389" s="43"/>
      <c r="I389" s="218"/>
      <c r="J389" s="43"/>
      <c r="K389" s="43"/>
      <c r="L389" s="47"/>
      <c r="M389" s="219"/>
      <c r="N389" s="220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146</v>
      </c>
      <c r="AU389" s="20" t="s">
        <v>144</v>
      </c>
    </row>
    <row r="390" s="2" customFormat="1" ht="24.15" customHeight="1">
      <c r="A390" s="41"/>
      <c r="B390" s="42"/>
      <c r="C390" s="254" t="s">
        <v>626</v>
      </c>
      <c r="D390" s="254" t="s">
        <v>343</v>
      </c>
      <c r="E390" s="255" t="s">
        <v>627</v>
      </c>
      <c r="F390" s="256" t="s">
        <v>628</v>
      </c>
      <c r="G390" s="257" t="s">
        <v>150</v>
      </c>
      <c r="H390" s="258">
        <v>1.9199999999999999</v>
      </c>
      <c r="I390" s="259"/>
      <c r="J390" s="260">
        <f>ROUND(I390*H390,2)</f>
        <v>0</v>
      </c>
      <c r="K390" s="256" t="s">
        <v>142</v>
      </c>
      <c r="L390" s="261"/>
      <c r="M390" s="262" t="s">
        <v>20</v>
      </c>
      <c r="N390" s="263" t="s">
        <v>46</v>
      </c>
      <c r="O390" s="87"/>
      <c r="P390" s="212">
        <f>O390*H390</f>
        <v>0</v>
      </c>
      <c r="Q390" s="212">
        <v>0.01112</v>
      </c>
      <c r="R390" s="212">
        <f>Q390*H390</f>
        <v>0.021350399999999999</v>
      </c>
      <c r="S390" s="212">
        <v>0</v>
      </c>
      <c r="T390" s="213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4" t="s">
        <v>180</v>
      </c>
      <c r="AT390" s="214" t="s">
        <v>343</v>
      </c>
      <c r="AU390" s="214" t="s">
        <v>144</v>
      </c>
      <c r="AY390" s="20" t="s">
        <v>135</v>
      </c>
      <c r="BE390" s="215">
        <f>IF(N390="základní",J390,0)</f>
        <v>0</v>
      </c>
      <c r="BF390" s="215">
        <f>IF(N390="snížená",J390,0)</f>
        <v>0</v>
      </c>
      <c r="BG390" s="215">
        <f>IF(N390="zákl. přenesená",J390,0)</f>
        <v>0</v>
      </c>
      <c r="BH390" s="215">
        <f>IF(N390="sníž. přenesená",J390,0)</f>
        <v>0</v>
      </c>
      <c r="BI390" s="215">
        <f>IF(N390="nulová",J390,0)</f>
        <v>0</v>
      </c>
      <c r="BJ390" s="20" t="s">
        <v>144</v>
      </c>
      <c r="BK390" s="215">
        <f>ROUND(I390*H390,2)</f>
        <v>0</v>
      </c>
      <c r="BL390" s="20" t="s">
        <v>143</v>
      </c>
      <c r="BM390" s="214" t="s">
        <v>629</v>
      </c>
    </row>
    <row r="391" s="13" customFormat="1">
      <c r="A391" s="13"/>
      <c r="B391" s="221"/>
      <c r="C391" s="222"/>
      <c r="D391" s="223" t="s">
        <v>153</v>
      </c>
      <c r="E391" s="224" t="s">
        <v>20</v>
      </c>
      <c r="F391" s="225" t="s">
        <v>630</v>
      </c>
      <c r="G391" s="222"/>
      <c r="H391" s="226">
        <v>1.9199999999999999</v>
      </c>
      <c r="I391" s="227"/>
      <c r="J391" s="222"/>
      <c r="K391" s="222"/>
      <c r="L391" s="228"/>
      <c r="M391" s="229"/>
      <c r="N391" s="230"/>
      <c r="O391" s="230"/>
      <c r="P391" s="230"/>
      <c r="Q391" s="230"/>
      <c r="R391" s="230"/>
      <c r="S391" s="230"/>
      <c r="T391" s="23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2" t="s">
        <v>153</v>
      </c>
      <c r="AU391" s="232" t="s">
        <v>144</v>
      </c>
      <c r="AV391" s="13" t="s">
        <v>144</v>
      </c>
      <c r="AW391" s="13" t="s">
        <v>36</v>
      </c>
      <c r="AX391" s="13" t="s">
        <v>22</v>
      </c>
      <c r="AY391" s="232" t="s">
        <v>135</v>
      </c>
    </row>
    <row r="392" s="2" customFormat="1" ht="16.5" customHeight="1">
      <c r="A392" s="41"/>
      <c r="B392" s="42"/>
      <c r="C392" s="203" t="s">
        <v>631</v>
      </c>
      <c r="D392" s="203" t="s">
        <v>138</v>
      </c>
      <c r="E392" s="204" t="s">
        <v>632</v>
      </c>
      <c r="F392" s="205" t="s">
        <v>633</v>
      </c>
      <c r="G392" s="206" t="s">
        <v>150</v>
      </c>
      <c r="H392" s="207">
        <v>1.6000000000000001</v>
      </c>
      <c r="I392" s="208"/>
      <c r="J392" s="209">
        <f>ROUND(I392*H392,2)</f>
        <v>0</v>
      </c>
      <c r="K392" s="205" t="s">
        <v>20</v>
      </c>
      <c r="L392" s="47"/>
      <c r="M392" s="210" t="s">
        <v>20</v>
      </c>
      <c r="N392" s="211" t="s">
        <v>46</v>
      </c>
      <c r="O392" s="87"/>
      <c r="P392" s="212">
        <f>O392*H392</f>
        <v>0</v>
      </c>
      <c r="Q392" s="212">
        <v>5.0000000000000002E-05</v>
      </c>
      <c r="R392" s="212">
        <f>Q392*H392</f>
        <v>8.0000000000000007E-05</v>
      </c>
      <c r="S392" s="212">
        <v>0</v>
      </c>
      <c r="T392" s="213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4" t="s">
        <v>143</v>
      </c>
      <c r="AT392" s="214" t="s">
        <v>138</v>
      </c>
      <c r="AU392" s="214" t="s">
        <v>144</v>
      </c>
      <c r="AY392" s="20" t="s">
        <v>135</v>
      </c>
      <c r="BE392" s="215">
        <f>IF(N392="základní",J392,0)</f>
        <v>0</v>
      </c>
      <c r="BF392" s="215">
        <f>IF(N392="snížená",J392,0)</f>
        <v>0</v>
      </c>
      <c r="BG392" s="215">
        <f>IF(N392="zákl. přenesená",J392,0)</f>
        <v>0</v>
      </c>
      <c r="BH392" s="215">
        <f>IF(N392="sníž. přenesená",J392,0)</f>
        <v>0</v>
      </c>
      <c r="BI392" s="215">
        <f>IF(N392="nulová",J392,0)</f>
        <v>0</v>
      </c>
      <c r="BJ392" s="20" t="s">
        <v>144</v>
      </c>
      <c r="BK392" s="215">
        <f>ROUND(I392*H392,2)</f>
        <v>0</v>
      </c>
      <c r="BL392" s="20" t="s">
        <v>143</v>
      </c>
      <c r="BM392" s="214" t="s">
        <v>634</v>
      </c>
    </row>
    <row r="393" s="2" customFormat="1" ht="49.05" customHeight="1">
      <c r="A393" s="41"/>
      <c r="B393" s="42"/>
      <c r="C393" s="203" t="s">
        <v>635</v>
      </c>
      <c r="D393" s="203" t="s">
        <v>138</v>
      </c>
      <c r="E393" s="204" t="s">
        <v>588</v>
      </c>
      <c r="F393" s="205" t="s">
        <v>589</v>
      </c>
      <c r="G393" s="206" t="s">
        <v>370</v>
      </c>
      <c r="H393" s="264"/>
      <c r="I393" s="208"/>
      <c r="J393" s="209">
        <f>ROUND(I393*H393,2)</f>
        <v>0</v>
      </c>
      <c r="K393" s="205" t="s">
        <v>142</v>
      </c>
      <c r="L393" s="47"/>
      <c r="M393" s="210" t="s">
        <v>20</v>
      </c>
      <c r="N393" s="211" t="s">
        <v>46</v>
      </c>
      <c r="O393" s="87"/>
      <c r="P393" s="212">
        <f>O393*H393</f>
        <v>0</v>
      </c>
      <c r="Q393" s="212">
        <v>0</v>
      </c>
      <c r="R393" s="212">
        <f>Q393*H393</f>
        <v>0</v>
      </c>
      <c r="S393" s="212">
        <v>0</v>
      </c>
      <c r="T393" s="213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4" t="s">
        <v>143</v>
      </c>
      <c r="AT393" s="214" t="s">
        <v>138</v>
      </c>
      <c r="AU393" s="214" t="s">
        <v>144</v>
      </c>
      <c r="AY393" s="20" t="s">
        <v>135</v>
      </c>
      <c r="BE393" s="215">
        <f>IF(N393="základní",J393,0)</f>
        <v>0</v>
      </c>
      <c r="BF393" s="215">
        <f>IF(N393="snížená",J393,0)</f>
        <v>0</v>
      </c>
      <c r="BG393" s="215">
        <f>IF(N393="zákl. přenesená",J393,0)</f>
        <v>0</v>
      </c>
      <c r="BH393" s="215">
        <f>IF(N393="sníž. přenesená",J393,0)</f>
        <v>0</v>
      </c>
      <c r="BI393" s="215">
        <f>IF(N393="nulová",J393,0)</f>
        <v>0</v>
      </c>
      <c r="BJ393" s="20" t="s">
        <v>144</v>
      </c>
      <c r="BK393" s="215">
        <f>ROUND(I393*H393,2)</f>
        <v>0</v>
      </c>
      <c r="BL393" s="20" t="s">
        <v>143</v>
      </c>
      <c r="BM393" s="214" t="s">
        <v>636</v>
      </c>
    </row>
    <row r="394" s="2" customFormat="1">
      <c r="A394" s="41"/>
      <c r="B394" s="42"/>
      <c r="C394" s="43"/>
      <c r="D394" s="216" t="s">
        <v>146</v>
      </c>
      <c r="E394" s="43"/>
      <c r="F394" s="217" t="s">
        <v>591</v>
      </c>
      <c r="G394" s="43"/>
      <c r="H394" s="43"/>
      <c r="I394" s="218"/>
      <c r="J394" s="43"/>
      <c r="K394" s="43"/>
      <c r="L394" s="47"/>
      <c r="M394" s="219"/>
      <c r="N394" s="220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146</v>
      </c>
      <c r="AU394" s="20" t="s">
        <v>144</v>
      </c>
    </row>
    <row r="395" s="12" customFormat="1" ht="22.8" customHeight="1">
      <c r="A395" s="12"/>
      <c r="B395" s="187"/>
      <c r="C395" s="188"/>
      <c r="D395" s="189" t="s">
        <v>73</v>
      </c>
      <c r="E395" s="201" t="s">
        <v>637</v>
      </c>
      <c r="F395" s="201" t="s">
        <v>638</v>
      </c>
      <c r="G395" s="188"/>
      <c r="H395" s="188"/>
      <c r="I395" s="191"/>
      <c r="J395" s="202">
        <f>BK395</f>
        <v>0</v>
      </c>
      <c r="K395" s="188"/>
      <c r="L395" s="193"/>
      <c r="M395" s="194"/>
      <c r="N395" s="195"/>
      <c r="O395" s="195"/>
      <c r="P395" s="196">
        <f>SUM(P396:P419)</f>
        <v>0</v>
      </c>
      <c r="Q395" s="195"/>
      <c r="R395" s="196">
        <f>SUM(R396:R419)</f>
        <v>0.28330664999999994</v>
      </c>
      <c r="S395" s="195"/>
      <c r="T395" s="197">
        <f>SUM(T396:T419)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198" t="s">
        <v>22</v>
      </c>
      <c r="AT395" s="199" t="s">
        <v>73</v>
      </c>
      <c r="AU395" s="199" t="s">
        <v>22</v>
      </c>
      <c r="AY395" s="198" t="s">
        <v>135</v>
      </c>
      <c r="BK395" s="200">
        <f>SUM(BK396:BK419)</f>
        <v>0</v>
      </c>
    </row>
    <row r="396" s="2" customFormat="1" ht="49.05" customHeight="1">
      <c r="A396" s="41"/>
      <c r="B396" s="42"/>
      <c r="C396" s="203" t="s">
        <v>639</v>
      </c>
      <c r="D396" s="203" t="s">
        <v>138</v>
      </c>
      <c r="E396" s="204" t="s">
        <v>640</v>
      </c>
      <c r="F396" s="205" t="s">
        <v>641</v>
      </c>
      <c r="G396" s="206" t="s">
        <v>150</v>
      </c>
      <c r="H396" s="207">
        <v>12.458</v>
      </c>
      <c r="I396" s="208"/>
      <c r="J396" s="209">
        <f>ROUND(I396*H396,2)</f>
        <v>0</v>
      </c>
      <c r="K396" s="205" t="s">
        <v>142</v>
      </c>
      <c r="L396" s="47"/>
      <c r="M396" s="210" t="s">
        <v>20</v>
      </c>
      <c r="N396" s="211" t="s">
        <v>46</v>
      </c>
      <c r="O396" s="87"/>
      <c r="P396" s="212">
        <f>O396*H396</f>
        <v>0</v>
      </c>
      <c r="Q396" s="212">
        <v>0.015769999999999999</v>
      </c>
      <c r="R396" s="212">
        <f>Q396*H396</f>
        <v>0.19646265999999998</v>
      </c>
      <c r="S396" s="212">
        <v>0</v>
      </c>
      <c r="T396" s="213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4" t="s">
        <v>143</v>
      </c>
      <c r="AT396" s="214" t="s">
        <v>138</v>
      </c>
      <c r="AU396" s="214" t="s">
        <v>144</v>
      </c>
      <c r="AY396" s="20" t="s">
        <v>135</v>
      </c>
      <c r="BE396" s="215">
        <f>IF(N396="základní",J396,0)</f>
        <v>0</v>
      </c>
      <c r="BF396" s="215">
        <f>IF(N396="snížená",J396,0)</f>
        <v>0</v>
      </c>
      <c r="BG396" s="215">
        <f>IF(N396="zákl. přenesená",J396,0)</f>
        <v>0</v>
      </c>
      <c r="BH396" s="215">
        <f>IF(N396="sníž. přenesená",J396,0)</f>
        <v>0</v>
      </c>
      <c r="BI396" s="215">
        <f>IF(N396="nulová",J396,0)</f>
        <v>0</v>
      </c>
      <c r="BJ396" s="20" t="s">
        <v>144</v>
      </c>
      <c r="BK396" s="215">
        <f>ROUND(I396*H396,2)</f>
        <v>0</v>
      </c>
      <c r="BL396" s="20" t="s">
        <v>143</v>
      </c>
      <c r="BM396" s="214" t="s">
        <v>642</v>
      </c>
    </row>
    <row r="397" s="2" customFormat="1">
      <c r="A397" s="41"/>
      <c r="B397" s="42"/>
      <c r="C397" s="43"/>
      <c r="D397" s="216" t="s">
        <v>146</v>
      </c>
      <c r="E397" s="43"/>
      <c r="F397" s="217" t="s">
        <v>643</v>
      </c>
      <c r="G397" s="43"/>
      <c r="H397" s="43"/>
      <c r="I397" s="218"/>
      <c r="J397" s="43"/>
      <c r="K397" s="43"/>
      <c r="L397" s="47"/>
      <c r="M397" s="219"/>
      <c r="N397" s="220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146</v>
      </c>
      <c r="AU397" s="20" t="s">
        <v>144</v>
      </c>
    </row>
    <row r="398" s="13" customFormat="1">
      <c r="A398" s="13"/>
      <c r="B398" s="221"/>
      <c r="C398" s="222"/>
      <c r="D398" s="223" t="s">
        <v>153</v>
      </c>
      <c r="E398" s="224" t="s">
        <v>20</v>
      </c>
      <c r="F398" s="225" t="s">
        <v>644</v>
      </c>
      <c r="G398" s="222"/>
      <c r="H398" s="226">
        <v>12.458</v>
      </c>
      <c r="I398" s="227"/>
      <c r="J398" s="222"/>
      <c r="K398" s="222"/>
      <c r="L398" s="228"/>
      <c r="M398" s="229"/>
      <c r="N398" s="230"/>
      <c r="O398" s="230"/>
      <c r="P398" s="230"/>
      <c r="Q398" s="230"/>
      <c r="R398" s="230"/>
      <c r="S398" s="230"/>
      <c r="T398" s="23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2" t="s">
        <v>153</v>
      </c>
      <c r="AU398" s="232" t="s">
        <v>144</v>
      </c>
      <c r="AV398" s="13" t="s">
        <v>144</v>
      </c>
      <c r="AW398" s="13" t="s">
        <v>36</v>
      </c>
      <c r="AX398" s="13" t="s">
        <v>22</v>
      </c>
      <c r="AY398" s="232" t="s">
        <v>135</v>
      </c>
    </row>
    <row r="399" s="2" customFormat="1" ht="44.25" customHeight="1">
      <c r="A399" s="41"/>
      <c r="B399" s="42"/>
      <c r="C399" s="203" t="s">
        <v>645</v>
      </c>
      <c r="D399" s="203" t="s">
        <v>138</v>
      </c>
      <c r="E399" s="204" t="s">
        <v>646</v>
      </c>
      <c r="F399" s="205" t="s">
        <v>647</v>
      </c>
      <c r="G399" s="206" t="s">
        <v>194</v>
      </c>
      <c r="H399" s="207">
        <v>3.7749999999999999</v>
      </c>
      <c r="I399" s="208"/>
      <c r="J399" s="209">
        <f>ROUND(I399*H399,2)</f>
        <v>0</v>
      </c>
      <c r="K399" s="205" t="s">
        <v>142</v>
      </c>
      <c r="L399" s="47"/>
      <c r="M399" s="210" t="s">
        <v>20</v>
      </c>
      <c r="N399" s="211" t="s">
        <v>46</v>
      </c>
      <c r="O399" s="87"/>
      <c r="P399" s="212">
        <f>O399*H399</f>
        <v>0</v>
      </c>
      <c r="Q399" s="212">
        <v>0.0088199999999999997</v>
      </c>
      <c r="R399" s="212">
        <f>Q399*H399</f>
        <v>0.033295499999999999</v>
      </c>
      <c r="S399" s="212">
        <v>0</v>
      </c>
      <c r="T399" s="213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4" t="s">
        <v>143</v>
      </c>
      <c r="AT399" s="214" t="s">
        <v>138</v>
      </c>
      <c r="AU399" s="214" t="s">
        <v>144</v>
      </c>
      <c r="AY399" s="20" t="s">
        <v>135</v>
      </c>
      <c r="BE399" s="215">
        <f>IF(N399="základní",J399,0)</f>
        <v>0</v>
      </c>
      <c r="BF399" s="215">
        <f>IF(N399="snížená",J399,0)</f>
        <v>0</v>
      </c>
      <c r="BG399" s="215">
        <f>IF(N399="zákl. přenesená",J399,0)</f>
        <v>0</v>
      </c>
      <c r="BH399" s="215">
        <f>IF(N399="sníž. přenesená",J399,0)</f>
        <v>0</v>
      </c>
      <c r="BI399" s="215">
        <f>IF(N399="nulová",J399,0)</f>
        <v>0</v>
      </c>
      <c r="BJ399" s="20" t="s">
        <v>144</v>
      </c>
      <c r="BK399" s="215">
        <f>ROUND(I399*H399,2)</f>
        <v>0</v>
      </c>
      <c r="BL399" s="20" t="s">
        <v>143</v>
      </c>
      <c r="BM399" s="214" t="s">
        <v>648</v>
      </c>
    </row>
    <row r="400" s="2" customFormat="1">
      <c r="A400" s="41"/>
      <c r="B400" s="42"/>
      <c r="C400" s="43"/>
      <c r="D400" s="216" t="s">
        <v>146</v>
      </c>
      <c r="E400" s="43"/>
      <c r="F400" s="217" t="s">
        <v>649</v>
      </c>
      <c r="G400" s="43"/>
      <c r="H400" s="43"/>
      <c r="I400" s="218"/>
      <c r="J400" s="43"/>
      <c r="K400" s="43"/>
      <c r="L400" s="47"/>
      <c r="M400" s="219"/>
      <c r="N400" s="220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146</v>
      </c>
      <c r="AU400" s="20" t="s">
        <v>144</v>
      </c>
    </row>
    <row r="401" s="13" customFormat="1">
      <c r="A401" s="13"/>
      <c r="B401" s="221"/>
      <c r="C401" s="222"/>
      <c r="D401" s="223" t="s">
        <v>153</v>
      </c>
      <c r="E401" s="224" t="s">
        <v>20</v>
      </c>
      <c r="F401" s="225" t="s">
        <v>650</v>
      </c>
      <c r="G401" s="222"/>
      <c r="H401" s="226">
        <v>3.7749999999999999</v>
      </c>
      <c r="I401" s="227"/>
      <c r="J401" s="222"/>
      <c r="K401" s="222"/>
      <c r="L401" s="228"/>
      <c r="M401" s="229"/>
      <c r="N401" s="230"/>
      <c r="O401" s="230"/>
      <c r="P401" s="230"/>
      <c r="Q401" s="230"/>
      <c r="R401" s="230"/>
      <c r="S401" s="230"/>
      <c r="T401" s="23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2" t="s">
        <v>153</v>
      </c>
      <c r="AU401" s="232" t="s">
        <v>144</v>
      </c>
      <c r="AV401" s="13" t="s">
        <v>144</v>
      </c>
      <c r="AW401" s="13" t="s">
        <v>36</v>
      </c>
      <c r="AX401" s="13" t="s">
        <v>22</v>
      </c>
      <c r="AY401" s="232" t="s">
        <v>135</v>
      </c>
    </row>
    <row r="402" s="2" customFormat="1" ht="44.25" customHeight="1">
      <c r="A402" s="41"/>
      <c r="B402" s="42"/>
      <c r="C402" s="203" t="s">
        <v>651</v>
      </c>
      <c r="D402" s="203" t="s">
        <v>138</v>
      </c>
      <c r="E402" s="204" t="s">
        <v>652</v>
      </c>
      <c r="F402" s="205" t="s">
        <v>653</v>
      </c>
      <c r="G402" s="206" t="s">
        <v>194</v>
      </c>
      <c r="H402" s="207">
        <v>3.7749999999999999</v>
      </c>
      <c r="I402" s="208"/>
      <c r="J402" s="209">
        <f>ROUND(I402*H402,2)</f>
        <v>0</v>
      </c>
      <c r="K402" s="205" t="s">
        <v>142</v>
      </c>
      <c r="L402" s="47"/>
      <c r="M402" s="210" t="s">
        <v>20</v>
      </c>
      <c r="N402" s="211" t="s">
        <v>46</v>
      </c>
      <c r="O402" s="87"/>
      <c r="P402" s="212">
        <f>O402*H402</f>
        <v>0</v>
      </c>
      <c r="Q402" s="212">
        <v>0.01306</v>
      </c>
      <c r="R402" s="212">
        <f>Q402*H402</f>
        <v>0.049301499999999998</v>
      </c>
      <c r="S402" s="212">
        <v>0</v>
      </c>
      <c r="T402" s="213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4" t="s">
        <v>143</v>
      </c>
      <c r="AT402" s="214" t="s">
        <v>138</v>
      </c>
      <c r="AU402" s="214" t="s">
        <v>144</v>
      </c>
      <c r="AY402" s="20" t="s">
        <v>135</v>
      </c>
      <c r="BE402" s="215">
        <f>IF(N402="základní",J402,0)</f>
        <v>0</v>
      </c>
      <c r="BF402" s="215">
        <f>IF(N402="snížená",J402,0)</f>
        <v>0</v>
      </c>
      <c r="BG402" s="215">
        <f>IF(N402="zákl. přenesená",J402,0)</f>
        <v>0</v>
      </c>
      <c r="BH402" s="215">
        <f>IF(N402="sníž. přenesená",J402,0)</f>
        <v>0</v>
      </c>
      <c r="BI402" s="215">
        <f>IF(N402="nulová",J402,0)</f>
        <v>0</v>
      </c>
      <c r="BJ402" s="20" t="s">
        <v>144</v>
      </c>
      <c r="BK402" s="215">
        <f>ROUND(I402*H402,2)</f>
        <v>0</v>
      </c>
      <c r="BL402" s="20" t="s">
        <v>143</v>
      </c>
      <c r="BM402" s="214" t="s">
        <v>654</v>
      </c>
    </row>
    <row r="403" s="2" customFormat="1">
      <c r="A403" s="41"/>
      <c r="B403" s="42"/>
      <c r="C403" s="43"/>
      <c r="D403" s="216" t="s">
        <v>146</v>
      </c>
      <c r="E403" s="43"/>
      <c r="F403" s="217" t="s">
        <v>655</v>
      </c>
      <c r="G403" s="43"/>
      <c r="H403" s="43"/>
      <c r="I403" s="218"/>
      <c r="J403" s="43"/>
      <c r="K403" s="43"/>
      <c r="L403" s="47"/>
      <c r="M403" s="219"/>
      <c r="N403" s="220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146</v>
      </c>
      <c r="AU403" s="20" t="s">
        <v>144</v>
      </c>
    </row>
    <row r="404" s="13" customFormat="1">
      <c r="A404" s="13"/>
      <c r="B404" s="221"/>
      <c r="C404" s="222"/>
      <c r="D404" s="223" t="s">
        <v>153</v>
      </c>
      <c r="E404" s="224" t="s">
        <v>20</v>
      </c>
      <c r="F404" s="225" t="s">
        <v>656</v>
      </c>
      <c r="G404" s="222"/>
      <c r="H404" s="226">
        <v>3.7749999999999999</v>
      </c>
      <c r="I404" s="227"/>
      <c r="J404" s="222"/>
      <c r="K404" s="222"/>
      <c r="L404" s="228"/>
      <c r="M404" s="229"/>
      <c r="N404" s="230"/>
      <c r="O404" s="230"/>
      <c r="P404" s="230"/>
      <c r="Q404" s="230"/>
      <c r="R404" s="230"/>
      <c r="S404" s="230"/>
      <c r="T404" s="23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2" t="s">
        <v>153</v>
      </c>
      <c r="AU404" s="232" t="s">
        <v>144</v>
      </c>
      <c r="AV404" s="13" t="s">
        <v>144</v>
      </c>
      <c r="AW404" s="13" t="s">
        <v>36</v>
      </c>
      <c r="AX404" s="13" t="s">
        <v>22</v>
      </c>
      <c r="AY404" s="232" t="s">
        <v>135</v>
      </c>
    </row>
    <row r="405" s="2" customFormat="1" ht="37.8" customHeight="1">
      <c r="A405" s="41"/>
      <c r="B405" s="42"/>
      <c r="C405" s="203" t="s">
        <v>657</v>
      </c>
      <c r="D405" s="203" t="s">
        <v>138</v>
      </c>
      <c r="E405" s="204" t="s">
        <v>658</v>
      </c>
      <c r="F405" s="205" t="s">
        <v>659</v>
      </c>
      <c r="G405" s="206" t="s">
        <v>150</v>
      </c>
      <c r="H405" s="207">
        <v>20.007999999999999</v>
      </c>
      <c r="I405" s="208"/>
      <c r="J405" s="209">
        <f>ROUND(I405*H405,2)</f>
        <v>0</v>
      </c>
      <c r="K405" s="205" t="s">
        <v>142</v>
      </c>
      <c r="L405" s="47"/>
      <c r="M405" s="210" t="s">
        <v>20</v>
      </c>
      <c r="N405" s="211" t="s">
        <v>46</v>
      </c>
      <c r="O405" s="87"/>
      <c r="P405" s="212">
        <f>O405*H405</f>
        <v>0</v>
      </c>
      <c r="Q405" s="212">
        <v>0.00010000000000000001</v>
      </c>
      <c r="R405" s="212">
        <f>Q405*H405</f>
        <v>0.0020008000000000001</v>
      </c>
      <c r="S405" s="212">
        <v>0</v>
      </c>
      <c r="T405" s="213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4" t="s">
        <v>143</v>
      </c>
      <c r="AT405" s="214" t="s">
        <v>138</v>
      </c>
      <c r="AU405" s="214" t="s">
        <v>144</v>
      </c>
      <c r="AY405" s="20" t="s">
        <v>135</v>
      </c>
      <c r="BE405" s="215">
        <f>IF(N405="základní",J405,0)</f>
        <v>0</v>
      </c>
      <c r="BF405" s="215">
        <f>IF(N405="snížená",J405,0)</f>
        <v>0</v>
      </c>
      <c r="BG405" s="215">
        <f>IF(N405="zákl. přenesená",J405,0)</f>
        <v>0</v>
      </c>
      <c r="BH405" s="215">
        <f>IF(N405="sníž. přenesená",J405,0)</f>
        <v>0</v>
      </c>
      <c r="BI405" s="215">
        <f>IF(N405="nulová",J405,0)</f>
        <v>0</v>
      </c>
      <c r="BJ405" s="20" t="s">
        <v>144</v>
      </c>
      <c r="BK405" s="215">
        <f>ROUND(I405*H405,2)</f>
        <v>0</v>
      </c>
      <c r="BL405" s="20" t="s">
        <v>143</v>
      </c>
      <c r="BM405" s="214" t="s">
        <v>660</v>
      </c>
    </row>
    <row r="406" s="2" customFormat="1">
      <c r="A406" s="41"/>
      <c r="B406" s="42"/>
      <c r="C406" s="43"/>
      <c r="D406" s="216" t="s">
        <v>146</v>
      </c>
      <c r="E406" s="43"/>
      <c r="F406" s="217" t="s">
        <v>661</v>
      </c>
      <c r="G406" s="43"/>
      <c r="H406" s="43"/>
      <c r="I406" s="218"/>
      <c r="J406" s="43"/>
      <c r="K406" s="43"/>
      <c r="L406" s="47"/>
      <c r="M406" s="219"/>
      <c r="N406" s="220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146</v>
      </c>
      <c r="AU406" s="20" t="s">
        <v>144</v>
      </c>
    </row>
    <row r="407" s="13" customFormat="1">
      <c r="A407" s="13"/>
      <c r="B407" s="221"/>
      <c r="C407" s="222"/>
      <c r="D407" s="223" t="s">
        <v>153</v>
      </c>
      <c r="E407" s="224" t="s">
        <v>20</v>
      </c>
      <c r="F407" s="225" t="s">
        <v>662</v>
      </c>
      <c r="G407" s="222"/>
      <c r="H407" s="226">
        <v>12.458</v>
      </c>
      <c r="I407" s="227"/>
      <c r="J407" s="222"/>
      <c r="K407" s="222"/>
      <c r="L407" s="228"/>
      <c r="M407" s="229"/>
      <c r="N407" s="230"/>
      <c r="O407" s="230"/>
      <c r="P407" s="230"/>
      <c r="Q407" s="230"/>
      <c r="R407" s="230"/>
      <c r="S407" s="230"/>
      <c r="T407" s="23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2" t="s">
        <v>153</v>
      </c>
      <c r="AU407" s="232" t="s">
        <v>144</v>
      </c>
      <c r="AV407" s="13" t="s">
        <v>144</v>
      </c>
      <c r="AW407" s="13" t="s">
        <v>36</v>
      </c>
      <c r="AX407" s="13" t="s">
        <v>74</v>
      </c>
      <c r="AY407" s="232" t="s">
        <v>135</v>
      </c>
    </row>
    <row r="408" s="13" customFormat="1">
      <c r="A408" s="13"/>
      <c r="B408" s="221"/>
      <c r="C408" s="222"/>
      <c r="D408" s="223" t="s">
        <v>153</v>
      </c>
      <c r="E408" s="224" t="s">
        <v>20</v>
      </c>
      <c r="F408" s="225" t="s">
        <v>663</v>
      </c>
      <c r="G408" s="222"/>
      <c r="H408" s="226">
        <v>3.02</v>
      </c>
      <c r="I408" s="227"/>
      <c r="J408" s="222"/>
      <c r="K408" s="222"/>
      <c r="L408" s="228"/>
      <c r="M408" s="229"/>
      <c r="N408" s="230"/>
      <c r="O408" s="230"/>
      <c r="P408" s="230"/>
      <c r="Q408" s="230"/>
      <c r="R408" s="230"/>
      <c r="S408" s="230"/>
      <c r="T408" s="23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2" t="s">
        <v>153</v>
      </c>
      <c r="AU408" s="232" t="s">
        <v>144</v>
      </c>
      <c r="AV408" s="13" t="s">
        <v>144</v>
      </c>
      <c r="AW408" s="13" t="s">
        <v>36</v>
      </c>
      <c r="AX408" s="13" t="s">
        <v>74</v>
      </c>
      <c r="AY408" s="232" t="s">
        <v>135</v>
      </c>
    </row>
    <row r="409" s="13" customFormat="1">
      <c r="A409" s="13"/>
      <c r="B409" s="221"/>
      <c r="C409" s="222"/>
      <c r="D409" s="223" t="s">
        <v>153</v>
      </c>
      <c r="E409" s="224" t="s">
        <v>20</v>
      </c>
      <c r="F409" s="225" t="s">
        <v>664</v>
      </c>
      <c r="G409" s="222"/>
      <c r="H409" s="226">
        <v>4.5300000000000002</v>
      </c>
      <c r="I409" s="227"/>
      <c r="J409" s="222"/>
      <c r="K409" s="222"/>
      <c r="L409" s="228"/>
      <c r="M409" s="229"/>
      <c r="N409" s="230"/>
      <c r="O409" s="230"/>
      <c r="P409" s="230"/>
      <c r="Q409" s="230"/>
      <c r="R409" s="230"/>
      <c r="S409" s="230"/>
      <c r="T409" s="23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2" t="s">
        <v>153</v>
      </c>
      <c r="AU409" s="232" t="s">
        <v>144</v>
      </c>
      <c r="AV409" s="13" t="s">
        <v>144</v>
      </c>
      <c r="AW409" s="13" t="s">
        <v>36</v>
      </c>
      <c r="AX409" s="13" t="s">
        <v>74</v>
      </c>
      <c r="AY409" s="232" t="s">
        <v>135</v>
      </c>
    </row>
    <row r="410" s="14" customFormat="1">
      <c r="A410" s="14"/>
      <c r="B410" s="233"/>
      <c r="C410" s="234"/>
      <c r="D410" s="223" t="s">
        <v>153</v>
      </c>
      <c r="E410" s="235" t="s">
        <v>20</v>
      </c>
      <c r="F410" s="236" t="s">
        <v>245</v>
      </c>
      <c r="G410" s="234"/>
      <c r="H410" s="237">
        <v>20.007999999999999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3" t="s">
        <v>153</v>
      </c>
      <c r="AU410" s="243" t="s">
        <v>144</v>
      </c>
      <c r="AV410" s="14" t="s">
        <v>143</v>
      </c>
      <c r="AW410" s="14" t="s">
        <v>36</v>
      </c>
      <c r="AX410" s="14" t="s">
        <v>22</v>
      </c>
      <c r="AY410" s="243" t="s">
        <v>135</v>
      </c>
    </row>
    <row r="411" s="2" customFormat="1" ht="44.25" customHeight="1">
      <c r="A411" s="41"/>
      <c r="B411" s="42"/>
      <c r="C411" s="203" t="s">
        <v>665</v>
      </c>
      <c r="D411" s="203" t="s">
        <v>138</v>
      </c>
      <c r="E411" s="204" t="s">
        <v>666</v>
      </c>
      <c r="F411" s="205" t="s">
        <v>667</v>
      </c>
      <c r="G411" s="206" t="s">
        <v>194</v>
      </c>
      <c r="H411" s="207">
        <v>3.7749999999999999</v>
      </c>
      <c r="I411" s="208"/>
      <c r="J411" s="209">
        <f>ROUND(I411*H411,2)</f>
        <v>0</v>
      </c>
      <c r="K411" s="205" t="s">
        <v>142</v>
      </c>
      <c r="L411" s="47"/>
      <c r="M411" s="210" t="s">
        <v>20</v>
      </c>
      <c r="N411" s="211" t="s">
        <v>46</v>
      </c>
      <c r="O411" s="87"/>
      <c r="P411" s="212">
        <f>O411*H411</f>
        <v>0</v>
      </c>
      <c r="Q411" s="212">
        <v>1.0000000000000001E-05</v>
      </c>
      <c r="R411" s="212">
        <f>Q411*H411</f>
        <v>3.7750000000000003E-05</v>
      </c>
      <c r="S411" s="212">
        <v>0</v>
      </c>
      <c r="T411" s="213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4" t="s">
        <v>143</v>
      </c>
      <c r="AT411" s="214" t="s">
        <v>138</v>
      </c>
      <c r="AU411" s="214" t="s">
        <v>144</v>
      </c>
      <c r="AY411" s="20" t="s">
        <v>135</v>
      </c>
      <c r="BE411" s="215">
        <f>IF(N411="základní",J411,0)</f>
        <v>0</v>
      </c>
      <c r="BF411" s="215">
        <f>IF(N411="snížená",J411,0)</f>
        <v>0</v>
      </c>
      <c r="BG411" s="215">
        <f>IF(N411="zákl. přenesená",J411,0)</f>
        <v>0</v>
      </c>
      <c r="BH411" s="215">
        <f>IF(N411="sníž. přenesená",J411,0)</f>
        <v>0</v>
      </c>
      <c r="BI411" s="215">
        <f>IF(N411="nulová",J411,0)</f>
        <v>0</v>
      </c>
      <c r="BJ411" s="20" t="s">
        <v>144</v>
      </c>
      <c r="BK411" s="215">
        <f>ROUND(I411*H411,2)</f>
        <v>0</v>
      </c>
      <c r="BL411" s="20" t="s">
        <v>143</v>
      </c>
      <c r="BM411" s="214" t="s">
        <v>668</v>
      </c>
    </row>
    <row r="412" s="2" customFormat="1">
      <c r="A412" s="41"/>
      <c r="B412" s="42"/>
      <c r="C412" s="43"/>
      <c r="D412" s="216" t="s">
        <v>146</v>
      </c>
      <c r="E412" s="43"/>
      <c r="F412" s="217" t="s">
        <v>669</v>
      </c>
      <c r="G412" s="43"/>
      <c r="H412" s="43"/>
      <c r="I412" s="218"/>
      <c r="J412" s="43"/>
      <c r="K412" s="43"/>
      <c r="L412" s="47"/>
      <c r="M412" s="219"/>
      <c r="N412" s="220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146</v>
      </c>
      <c r="AU412" s="20" t="s">
        <v>144</v>
      </c>
    </row>
    <row r="413" s="2" customFormat="1" ht="37.8" customHeight="1">
      <c r="A413" s="41"/>
      <c r="B413" s="42"/>
      <c r="C413" s="203" t="s">
        <v>670</v>
      </c>
      <c r="D413" s="203" t="s">
        <v>138</v>
      </c>
      <c r="E413" s="204" t="s">
        <v>199</v>
      </c>
      <c r="F413" s="205" t="s">
        <v>200</v>
      </c>
      <c r="G413" s="206" t="s">
        <v>150</v>
      </c>
      <c r="H413" s="207">
        <v>16.988</v>
      </c>
      <c r="I413" s="208"/>
      <c r="J413" s="209">
        <f>ROUND(I413*H413,2)</f>
        <v>0</v>
      </c>
      <c r="K413" s="205" t="s">
        <v>142</v>
      </c>
      <c r="L413" s="47"/>
      <c r="M413" s="210" t="s">
        <v>20</v>
      </c>
      <c r="N413" s="211" t="s">
        <v>46</v>
      </c>
      <c r="O413" s="87"/>
      <c r="P413" s="212">
        <f>O413*H413</f>
        <v>0</v>
      </c>
      <c r="Q413" s="212">
        <v>0.00012999999999999999</v>
      </c>
      <c r="R413" s="212">
        <f>Q413*H413</f>
        <v>0.0022084399999999999</v>
      </c>
      <c r="S413" s="212">
        <v>0</v>
      </c>
      <c r="T413" s="213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4" t="s">
        <v>143</v>
      </c>
      <c r="AT413" s="214" t="s">
        <v>138</v>
      </c>
      <c r="AU413" s="214" t="s">
        <v>144</v>
      </c>
      <c r="AY413" s="20" t="s">
        <v>135</v>
      </c>
      <c r="BE413" s="215">
        <f>IF(N413="základní",J413,0)</f>
        <v>0</v>
      </c>
      <c r="BF413" s="215">
        <f>IF(N413="snížená",J413,0)</f>
        <v>0</v>
      </c>
      <c r="BG413" s="215">
        <f>IF(N413="zákl. přenesená",J413,0)</f>
        <v>0</v>
      </c>
      <c r="BH413" s="215">
        <f>IF(N413="sníž. přenesená",J413,0)</f>
        <v>0</v>
      </c>
      <c r="BI413" s="215">
        <f>IF(N413="nulová",J413,0)</f>
        <v>0</v>
      </c>
      <c r="BJ413" s="20" t="s">
        <v>144</v>
      </c>
      <c r="BK413" s="215">
        <f>ROUND(I413*H413,2)</f>
        <v>0</v>
      </c>
      <c r="BL413" s="20" t="s">
        <v>143</v>
      </c>
      <c r="BM413" s="214" t="s">
        <v>671</v>
      </c>
    </row>
    <row r="414" s="2" customFormat="1">
      <c r="A414" s="41"/>
      <c r="B414" s="42"/>
      <c r="C414" s="43"/>
      <c r="D414" s="216" t="s">
        <v>146</v>
      </c>
      <c r="E414" s="43"/>
      <c r="F414" s="217" t="s">
        <v>202</v>
      </c>
      <c r="G414" s="43"/>
      <c r="H414" s="43"/>
      <c r="I414" s="218"/>
      <c r="J414" s="43"/>
      <c r="K414" s="43"/>
      <c r="L414" s="47"/>
      <c r="M414" s="219"/>
      <c r="N414" s="220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146</v>
      </c>
      <c r="AU414" s="20" t="s">
        <v>144</v>
      </c>
    </row>
    <row r="415" s="13" customFormat="1">
      <c r="A415" s="13"/>
      <c r="B415" s="221"/>
      <c r="C415" s="222"/>
      <c r="D415" s="223" t="s">
        <v>153</v>
      </c>
      <c r="E415" s="224" t="s">
        <v>20</v>
      </c>
      <c r="F415" s="225" t="s">
        <v>672</v>
      </c>
      <c r="G415" s="222"/>
      <c r="H415" s="226">
        <v>16.988</v>
      </c>
      <c r="I415" s="227"/>
      <c r="J415" s="222"/>
      <c r="K415" s="222"/>
      <c r="L415" s="228"/>
      <c r="M415" s="229"/>
      <c r="N415" s="230"/>
      <c r="O415" s="230"/>
      <c r="P415" s="230"/>
      <c r="Q415" s="230"/>
      <c r="R415" s="230"/>
      <c r="S415" s="230"/>
      <c r="T415" s="23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2" t="s">
        <v>153</v>
      </c>
      <c r="AU415" s="232" t="s">
        <v>144</v>
      </c>
      <c r="AV415" s="13" t="s">
        <v>144</v>
      </c>
      <c r="AW415" s="13" t="s">
        <v>36</v>
      </c>
      <c r="AX415" s="13" t="s">
        <v>22</v>
      </c>
      <c r="AY415" s="232" t="s">
        <v>135</v>
      </c>
    </row>
    <row r="416" s="2" customFormat="1" ht="24.15" customHeight="1">
      <c r="A416" s="41"/>
      <c r="B416" s="42"/>
      <c r="C416" s="203" t="s">
        <v>673</v>
      </c>
      <c r="D416" s="203" t="s">
        <v>138</v>
      </c>
      <c r="E416" s="204" t="s">
        <v>204</v>
      </c>
      <c r="F416" s="205" t="s">
        <v>205</v>
      </c>
      <c r="G416" s="206" t="s">
        <v>206</v>
      </c>
      <c r="H416" s="207">
        <v>32.277000000000001</v>
      </c>
      <c r="I416" s="208"/>
      <c r="J416" s="209">
        <f>ROUND(I416*H416,2)</f>
        <v>0</v>
      </c>
      <c r="K416" s="205" t="s">
        <v>20</v>
      </c>
      <c r="L416" s="47"/>
      <c r="M416" s="210" t="s">
        <v>20</v>
      </c>
      <c r="N416" s="211" t="s">
        <v>46</v>
      </c>
      <c r="O416" s="87"/>
      <c r="P416" s="212">
        <f>O416*H416</f>
        <v>0</v>
      </c>
      <c r="Q416" s="212">
        <v>0</v>
      </c>
      <c r="R416" s="212">
        <f>Q416*H416</f>
        <v>0</v>
      </c>
      <c r="S416" s="212">
        <v>0</v>
      </c>
      <c r="T416" s="213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4" t="s">
        <v>143</v>
      </c>
      <c r="AT416" s="214" t="s">
        <v>138</v>
      </c>
      <c r="AU416" s="214" t="s">
        <v>144</v>
      </c>
      <c r="AY416" s="20" t="s">
        <v>135</v>
      </c>
      <c r="BE416" s="215">
        <f>IF(N416="základní",J416,0)</f>
        <v>0</v>
      </c>
      <c r="BF416" s="215">
        <f>IF(N416="snížená",J416,0)</f>
        <v>0</v>
      </c>
      <c r="BG416" s="215">
        <f>IF(N416="zákl. přenesená",J416,0)</f>
        <v>0</v>
      </c>
      <c r="BH416" s="215">
        <f>IF(N416="sníž. přenesená",J416,0)</f>
        <v>0</v>
      </c>
      <c r="BI416" s="215">
        <f>IF(N416="nulová",J416,0)</f>
        <v>0</v>
      </c>
      <c r="BJ416" s="20" t="s">
        <v>144</v>
      </c>
      <c r="BK416" s="215">
        <f>ROUND(I416*H416,2)</f>
        <v>0</v>
      </c>
      <c r="BL416" s="20" t="s">
        <v>143</v>
      </c>
      <c r="BM416" s="214" t="s">
        <v>674</v>
      </c>
    </row>
    <row r="417" s="13" customFormat="1">
      <c r="A417" s="13"/>
      <c r="B417" s="221"/>
      <c r="C417" s="222"/>
      <c r="D417" s="223" t="s">
        <v>153</v>
      </c>
      <c r="E417" s="224" t="s">
        <v>20</v>
      </c>
      <c r="F417" s="225" t="s">
        <v>675</v>
      </c>
      <c r="G417" s="222"/>
      <c r="H417" s="226">
        <v>32.277000000000001</v>
      </c>
      <c r="I417" s="227"/>
      <c r="J417" s="222"/>
      <c r="K417" s="222"/>
      <c r="L417" s="228"/>
      <c r="M417" s="229"/>
      <c r="N417" s="230"/>
      <c r="O417" s="230"/>
      <c r="P417" s="230"/>
      <c r="Q417" s="230"/>
      <c r="R417" s="230"/>
      <c r="S417" s="230"/>
      <c r="T417" s="23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2" t="s">
        <v>153</v>
      </c>
      <c r="AU417" s="232" t="s">
        <v>144</v>
      </c>
      <c r="AV417" s="13" t="s">
        <v>144</v>
      </c>
      <c r="AW417" s="13" t="s">
        <v>36</v>
      </c>
      <c r="AX417" s="13" t="s">
        <v>22</v>
      </c>
      <c r="AY417" s="232" t="s">
        <v>135</v>
      </c>
    </row>
    <row r="418" s="2" customFormat="1" ht="76.35" customHeight="1">
      <c r="A418" s="41"/>
      <c r="B418" s="42"/>
      <c r="C418" s="203" t="s">
        <v>676</v>
      </c>
      <c r="D418" s="203" t="s">
        <v>138</v>
      </c>
      <c r="E418" s="204" t="s">
        <v>677</v>
      </c>
      <c r="F418" s="205" t="s">
        <v>678</v>
      </c>
      <c r="G418" s="206" t="s">
        <v>370</v>
      </c>
      <c r="H418" s="264"/>
      <c r="I418" s="208"/>
      <c r="J418" s="209">
        <f>ROUND(I418*H418,2)</f>
        <v>0</v>
      </c>
      <c r="K418" s="205" t="s">
        <v>142</v>
      </c>
      <c r="L418" s="47"/>
      <c r="M418" s="210" t="s">
        <v>20</v>
      </c>
      <c r="N418" s="211" t="s">
        <v>46</v>
      </c>
      <c r="O418" s="87"/>
      <c r="P418" s="212">
        <f>O418*H418</f>
        <v>0</v>
      </c>
      <c r="Q418" s="212">
        <v>0</v>
      </c>
      <c r="R418" s="212">
        <f>Q418*H418</f>
        <v>0</v>
      </c>
      <c r="S418" s="212">
        <v>0</v>
      </c>
      <c r="T418" s="213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14" t="s">
        <v>143</v>
      </c>
      <c r="AT418" s="214" t="s">
        <v>138</v>
      </c>
      <c r="AU418" s="214" t="s">
        <v>144</v>
      </c>
      <c r="AY418" s="20" t="s">
        <v>135</v>
      </c>
      <c r="BE418" s="215">
        <f>IF(N418="základní",J418,0)</f>
        <v>0</v>
      </c>
      <c r="BF418" s="215">
        <f>IF(N418="snížená",J418,0)</f>
        <v>0</v>
      </c>
      <c r="BG418" s="215">
        <f>IF(N418="zákl. přenesená",J418,0)</f>
        <v>0</v>
      </c>
      <c r="BH418" s="215">
        <f>IF(N418="sníž. přenesená",J418,0)</f>
        <v>0</v>
      </c>
      <c r="BI418" s="215">
        <f>IF(N418="nulová",J418,0)</f>
        <v>0</v>
      </c>
      <c r="BJ418" s="20" t="s">
        <v>144</v>
      </c>
      <c r="BK418" s="215">
        <f>ROUND(I418*H418,2)</f>
        <v>0</v>
      </c>
      <c r="BL418" s="20" t="s">
        <v>143</v>
      </c>
      <c r="BM418" s="214" t="s">
        <v>679</v>
      </c>
    </row>
    <row r="419" s="2" customFormat="1">
      <c r="A419" s="41"/>
      <c r="B419" s="42"/>
      <c r="C419" s="43"/>
      <c r="D419" s="216" t="s">
        <v>146</v>
      </c>
      <c r="E419" s="43"/>
      <c r="F419" s="217" t="s">
        <v>680</v>
      </c>
      <c r="G419" s="43"/>
      <c r="H419" s="43"/>
      <c r="I419" s="218"/>
      <c r="J419" s="43"/>
      <c r="K419" s="43"/>
      <c r="L419" s="47"/>
      <c r="M419" s="219"/>
      <c r="N419" s="220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146</v>
      </c>
      <c r="AU419" s="20" t="s">
        <v>144</v>
      </c>
    </row>
    <row r="420" s="12" customFormat="1" ht="22.8" customHeight="1">
      <c r="A420" s="12"/>
      <c r="B420" s="187"/>
      <c r="C420" s="188"/>
      <c r="D420" s="189" t="s">
        <v>73</v>
      </c>
      <c r="E420" s="201" t="s">
        <v>681</v>
      </c>
      <c r="F420" s="201" t="s">
        <v>682</v>
      </c>
      <c r="G420" s="188"/>
      <c r="H420" s="188"/>
      <c r="I420" s="191"/>
      <c r="J420" s="202">
        <f>BK420</f>
        <v>0</v>
      </c>
      <c r="K420" s="188"/>
      <c r="L420" s="193"/>
      <c r="M420" s="194"/>
      <c r="N420" s="195"/>
      <c r="O420" s="195"/>
      <c r="P420" s="196">
        <f>SUM(P421:P442)</f>
        <v>0</v>
      </c>
      <c r="Q420" s="195"/>
      <c r="R420" s="196">
        <f>SUM(R421:R442)</f>
        <v>0.043574000000000002</v>
      </c>
      <c r="S420" s="195"/>
      <c r="T420" s="197">
        <f>SUM(T421:T442)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198" t="s">
        <v>22</v>
      </c>
      <c r="AT420" s="199" t="s">
        <v>73</v>
      </c>
      <c r="AU420" s="199" t="s">
        <v>22</v>
      </c>
      <c r="AY420" s="198" t="s">
        <v>135</v>
      </c>
      <c r="BK420" s="200">
        <f>SUM(BK421:BK442)</f>
        <v>0</v>
      </c>
    </row>
    <row r="421" s="2" customFormat="1" ht="24.15" customHeight="1">
      <c r="A421" s="41"/>
      <c r="B421" s="42"/>
      <c r="C421" s="203" t="s">
        <v>683</v>
      </c>
      <c r="D421" s="203" t="s">
        <v>138</v>
      </c>
      <c r="E421" s="204" t="s">
        <v>684</v>
      </c>
      <c r="F421" s="205" t="s">
        <v>685</v>
      </c>
      <c r="G421" s="206" t="s">
        <v>194</v>
      </c>
      <c r="H421" s="207">
        <v>72</v>
      </c>
      <c r="I421" s="208"/>
      <c r="J421" s="209">
        <f>ROUND(I421*H421,2)</f>
        <v>0</v>
      </c>
      <c r="K421" s="205" t="s">
        <v>142</v>
      </c>
      <c r="L421" s="47"/>
      <c r="M421" s="210" t="s">
        <v>20</v>
      </c>
      <c r="N421" s="211" t="s">
        <v>46</v>
      </c>
      <c r="O421" s="87"/>
      <c r="P421" s="212">
        <f>O421*H421</f>
        <v>0</v>
      </c>
      <c r="Q421" s="212">
        <v>0.00046000000000000001</v>
      </c>
      <c r="R421" s="212">
        <f>Q421*H421</f>
        <v>0.033120000000000004</v>
      </c>
      <c r="S421" s="212">
        <v>0</v>
      </c>
      <c r="T421" s="213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4" t="s">
        <v>143</v>
      </c>
      <c r="AT421" s="214" t="s">
        <v>138</v>
      </c>
      <c r="AU421" s="214" t="s">
        <v>144</v>
      </c>
      <c r="AY421" s="20" t="s">
        <v>135</v>
      </c>
      <c r="BE421" s="215">
        <f>IF(N421="základní",J421,0)</f>
        <v>0</v>
      </c>
      <c r="BF421" s="215">
        <f>IF(N421="snížená",J421,0)</f>
        <v>0</v>
      </c>
      <c r="BG421" s="215">
        <f>IF(N421="zákl. přenesená",J421,0)</f>
        <v>0</v>
      </c>
      <c r="BH421" s="215">
        <f>IF(N421="sníž. přenesená",J421,0)</f>
        <v>0</v>
      </c>
      <c r="BI421" s="215">
        <f>IF(N421="nulová",J421,0)</f>
        <v>0</v>
      </c>
      <c r="BJ421" s="20" t="s">
        <v>144</v>
      </c>
      <c r="BK421" s="215">
        <f>ROUND(I421*H421,2)</f>
        <v>0</v>
      </c>
      <c r="BL421" s="20" t="s">
        <v>143</v>
      </c>
      <c r="BM421" s="214" t="s">
        <v>686</v>
      </c>
    </row>
    <row r="422" s="2" customFormat="1">
      <c r="A422" s="41"/>
      <c r="B422" s="42"/>
      <c r="C422" s="43"/>
      <c r="D422" s="216" t="s">
        <v>146</v>
      </c>
      <c r="E422" s="43"/>
      <c r="F422" s="217" t="s">
        <v>687</v>
      </c>
      <c r="G422" s="43"/>
      <c r="H422" s="43"/>
      <c r="I422" s="218"/>
      <c r="J422" s="43"/>
      <c r="K422" s="43"/>
      <c r="L422" s="47"/>
      <c r="M422" s="219"/>
      <c r="N422" s="220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146</v>
      </c>
      <c r="AU422" s="20" t="s">
        <v>144</v>
      </c>
    </row>
    <row r="423" s="13" customFormat="1">
      <c r="A423" s="13"/>
      <c r="B423" s="221"/>
      <c r="C423" s="222"/>
      <c r="D423" s="223" t="s">
        <v>153</v>
      </c>
      <c r="E423" s="224" t="s">
        <v>20</v>
      </c>
      <c r="F423" s="225" t="s">
        <v>688</v>
      </c>
      <c r="G423" s="222"/>
      <c r="H423" s="226">
        <v>72</v>
      </c>
      <c r="I423" s="227"/>
      <c r="J423" s="222"/>
      <c r="K423" s="222"/>
      <c r="L423" s="228"/>
      <c r="M423" s="229"/>
      <c r="N423" s="230"/>
      <c r="O423" s="230"/>
      <c r="P423" s="230"/>
      <c r="Q423" s="230"/>
      <c r="R423" s="230"/>
      <c r="S423" s="230"/>
      <c r="T423" s="23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2" t="s">
        <v>153</v>
      </c>
      <c r="AU423" s="232" t="s">
        <v>144</v>
      </c>
      <c r="AV423" s="13" t="s">
        <v>144</v>
      </c>
      <c r="AW423" s="13" t="s">
        <v>36</v>
      </c>
      <c r="AX423" s="13" t="s">
        <v>22</v>
      </c>
      <c r="AY423" s="232" t="s">
        <v>135</v>
      </c>
    </row>
    <row r="424" s="2" customFormat="1" ht="24.15" customHeight="1">
      <c r="A424" s="41"/>
      <c r="B424" s="42"/>
      <c r="C424" s="203" t="s">
        <v>689</v>
      </c>
      <c r="D424" s="203" t="s">
        <v>138</v>
      </c>
      <c r="E424" s="204" t="s">
        <v>690</v>
      </c>
      <c r="F424" s="205" t="s">
        <v>691</v>
      </c>
      <c r="G424" s="206" t="s">
        <v>141</v>
      </c>
      <c r="H424" s="207">
        <v>2</v>
      </c>
      <c r="I424" s="208"/>
      <c r="J424" s="209">
        <f>ROUND(I424*H424,2)</f>
        <v>0</v>
      </c>
      <c r="K424" s="205" t="s">
        <v>142</v>
      </c>
      <c r="L424" s="47"/>
      <c r="M424" s="210" t="s">
        <v>20</v>
      </c>
      <c r="N424" s="211" t="s">
        <v>46</v>
      </c>
      <c r="O424" s="87"/>
      <c r="P424" s="212">
        <f>O424*H424</f>
        <v>0</v>
      </c>
      <c r="Q424" s="212">
        <v>1.0000000000000001E-05</v>
      </c>
      <c r="R424" s="212">
        <f>Q424*H424</f>
        <v>2.0000000000000002E-05</v>
      </c>
      <c r="S424" s="212">
        <v>0</v>
      </c>
      <c r="T424" s="213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14" t="s">
        <v>143</v>
      </c>
      <c r="AT424" s="214" t="s">
        <v>138</v>
      </c>
      <c r="AU424" s="214" t="s">
        <v>144</v>
      </c>
      <c r="AY424" s="20" t="s">
        <v>135</v>
      </c>
      <c r="BE424" s="215">
        <f>IF(N424="základní",J424,0)</f>
        <v>0</v>
      </c>
      <c r="BF424" s="215">
        <f>IF(N424="snížená",J424,0)</f>
        <v>0</v>
      </c>
      <c r="BG424" s="215">
        <f>IF(N424="zákl. přenesená",J424,0)</f>
        <v>0</v>
      </c>
      <c r="BH424" s="215">
        <f>IF(N424="sníž. přenesená",J424,0)</f>
        <v>0</v>
      </c>
      <c r="BI424" s="215">
        <f>IF(N424="nulová",J424,0)</f>
        <v>0</v>
      </c>
      <c r="BJ424" s="20" t="s">
        <v>144</v>
      </c>
      <c r="BK424" s="215">
        <f>ROUND(I424*H424,2)</f>
        <v>0</v>
      </c>
      <c r="BL424" s="20" t="s">
        <v>143</v>
      </c>
      <c r="BM424" s="214" t="s">
        <v>692</v>
      </c>
    </row>
    <row r="425" s="2" customFormat="1">
      <c r="A425" s="41"/>
      <c r="B425" s="42"/>
      <c r="C425" s="43"/>
      <c r="D425" s="216" t="s">
        <v>146</v>
      </c>
      <c r="E425" s="43"/>
      <c r="F425" s="217" t="s">
        <v>693</v>
      </c>
      <c r="G425" s="43"/>
      <c r="H425" s="43"/>
      <c r="I425" s="218"/>
      <c r="J425" s="43"/>
      <c r="K425" s="43"/>
      <c r="L425" s="47"/>
      <c r="M425" s="219"/>
      <c r="N425" s="220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146</v>
      </c>
      <c r="AU425" s="20" t="s">
        <v>144</v>
      </c>
    </row>
    <row r="426" s="2" customFormat="1" ht="24.15" customHeight="1">
      <c r="A426" s="41"/>
      <c r="B426" s="42"/>
      <c r="C426" s="203" t="s">
        <v>694</v>
      </c>
      <c r="D426" s="203" t="s">
        <v>138</v>
      </c>
      <c r="E426" s="204" t="s">
        <v>695</v>
      </c>
      <c r="F426" s="205" t="s">
        <v>696</v>
      </c>
      <c r="G426" s="206" t="s">
        <v>194</v>
      </c>
      <c r="H426" s="207">
        <v>72</v>
      </c>
      <c r="I426" s="208"/>
      <c r="J426" s="209">
        <f>ROUND(I426*H426,2)</f>
        <v>0</v>
      </c>
      <c r="K426" s="205" t="s">
        <v>142</v>
      </c>
      <c r="L426" s="47"/>
      <c r="M426" s="210" t="s">
        <v>20</v>
      </c>
      <c r="N426" s="211" t="s">
        <v>46</v>
      </c>
      <c r="O426" s="87"/>
      <c r="P426" s="212">
        <f>O426*H426</f>
        <v>0</v>
      </c>
      <c r="Q426" s="212">
        <v>0</v>
      </c>
      <c r="R426" s="212">
        <f>Q426*H426</f>
        <v>0</v>
      </c>
      <c r="S426" s="212">
        <v>0</v>
      </c>
      <c r="T426" s="213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4" t="s">
        <v>143</v>
      </c>
      <c r="AT426" s="214" t="s">
        <v>138</v>
      </c>
      <c r="AU426" s="214" t="s">
        <v>144</v>
      </c>
      <c r="AY426" s="20" t="s">
        <v>135</v>
      </c>
      <c r="BE426" s="215">
        <f>IF(N426="základní",J426,0)</f>
        <v>0</v>
      </c>
      <c r="BF426" s="215">
        <f>IF(N426="snížená",J426,0)</f>
        <v>0</v>
      </c>
      <c r="BG426" s="215">
        <f>IF(N426="zákl. přenesená",J426,0)</f>
        <v>0</v>
      </c>
      <c r="BH426" s="215">
        <f>IF(N426="sníž. přenesená",J426,0)</f>
        <v>0</v>
      </c>
      <c r="BI426" s="215">
        <f>IF(N426="nulová",J426,0)</f>
        <v>0</v>
      </c>
      <c r="BJ426" s="20" t="s">
        <v>144</v>
      </c>
      <c r="BK426" s="215">
        <f>ROUND(I426*H426,2)</f>
        <v>0</v>
      </c>
      <c r="BL426" s="20" t="s">
        <v>143</v>
      </c>
      <c r="BM426" s="214" t="s">
        <v>697</v>
      </c>
    </row>
    <row r="427" s="2" customFormat="1">
      <c r="A427" s="41"/>
      <c r="B427" s="42"/>
      <c r="C427" s="43"/>
      <c r="D427" s="216" t="s">
        <v>146</v>
      </c>
      <c r="E427" s="43"/>
      <c r="F427" s="217" t="s">
        <v>698</v>
      </c>
      <c r="G427" s="43"/>
      <c r="H427" s="43"/>
      <c r="I427" s="218"/>
      <c r="J427" s="43"/>
      <c r="K427" s="43"/>
      <c r="L427" s="47"/>
      <c r="M427" s="219"/>
      <c r="N427" s="220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146</v>
      </c>
      <c r="AU427" s="20" t="s">
        <v>144</v>
      </c>
    </row>
    <row r="428" s="13" customFormat="1">
      <c r="A428" s="13"/>
      <c r="B428" s="221"/>
      <c r="C428" s="222"/>
      <c r="D428" s="223" t="s">
        <v>153</v>
      </c>
      <c r="E428" s="224" t="s">
        <v>20</v>
      </c>
      <c r="F428" s="225" t="s">
        <v>688</v>
      </c>
      <c r="G428" s="222"/>
      <c r="H428" s="226">
        <v>72</v>
      </c>
      <c r="I428" s="227"/>
      <c r="J428" s="222"/>
      <c r="K428" s="222"/>
      <c r="L428" s="228"/>
      <c r="M428" s="229"/>
      <c r="N428" s="230"/>
      <c r="O428" s="230"/>
      <c r="P428" s="230"/>
      <c r="Q428" s="230"/>
      <c r="R428" s="230"/>
      <c r="S428" s="230"/>
      <c r="T428" s="23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2" t="s">
        <v>153</v>
      </c>
      <c r="AU428" s="232" t="s">
        <v>144</v>
      </c>
      <c r="AV428" s="13" t="s">
        <v>144</v>
      </c>
      <c r="AW428" s="13" t="s">
        <v>36</v>
      </c>
      <c r="AX428" s="13" t="s">
        <v>22</v>
      </c>
      <c r="AY428" s="232" t="s">
        <v>135</v>
      </c>
    </row>
    <row r="429" s="2" customFormat="1" ht="55.5" customHeight="1">
      <c r="A429" s="41"/>
      <c r="B429" s="42"/>
      <c r="C429" s="203" t="s">
        <v>699</v>
      </c>
      <c r="D429" s="203" t="s">
        <v>138</v>
      </c>
      <c r="E429" s="204" t="s">
        <v>700</v>
      </c>
      <c r="F429" s="205" t="s">
        <v>701</v>
      </c>
      <c r="G429" s="206" t="s">
        <v>194</v>
      </c>
      <c r="H429" s="207">
        <v>72</v>
      </c>
      <c r="I429" s="208"/>
      <c r="J429" s="209">
        <f>ROUND(I429*H429,2)</f>
        <v>0</v>
      </c>
      <c r="K429" s="205" t="s">
        <v>142</v>
      </c>
      <c r="L429" s="47"/>
      <c r="M429" s="210" t="s">
        <v>20</v>
      </c>
      <c r="N429" s="211" t="s">
        <v>46</v>
      </c>
      <c r="O429" s="87"/>
      <c r="P429" s="212">
        <f>O429*H429</f>
        <v>0</v>
      </c>
      <c r="Q429" s="212">
        <v>0.00012</v>
      </c>
      <c r="R429" s="212">
        <f>Q429*H429</f>
        <v>0.0086400000000000001</v>
      </c>
      <c r="S429" s="212">
        <v>0</v>
      </c>
      <c r="T429" s="213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4" t="s">
        <v>143</v>
      </c>
      <c r="AT429" s="214" t="s">
        <v>138</v>
      </c>
      <c r="AU429" s="214" t="s">
        <v>144</v>
      </c>
      <c r="AY429" s="20" t="s">
        <v>135</v>
      </c>
      <c r="BE429" s="215">
        <f>IF(N429="základní",J429,0)</f>
        <v>0</v>
      </c>
      <c r="BF429" s="215">
        <f>IF(N429="snížená",J429,0)</f>
        <v>0</v>
      </c>
      <c r="BG429" s="215">
        <f>IF(N429="zákl. přenesená",J429,0)</f>
        <v>0</v>
      </c>
      <c r="BH429" s="215">
        <f>IF(N429="sníž. přenesená",J429,0)</f>
        <v>0</v>
      </c>
      <c r="BI429" s="215">
        <f>IF(N429="nulová",J429,0)</f>
        <v>0</v>
      </c>
      <c r="BJ429" s="20" t="s">
        <v>144</v>
      </c>
      <c r="BK429" s="215">
        <f>ROUND(I429*H429,2)</f>
        <v>0</v>
      </c>
      <c r="BL429" s="20" t="s">
        <v>143</v>
      </c>
      <c r="BM429" s="214" t="s">
        <v>702</v>
      </c>
    </row>
    <row r="430" s="2" customFormat="1">
      <c r="A430" s="41"/>
      <c r="B430" s="42"/>
      <c r="C430" s="43"/>
      <c r="D430" s="216" t="s">
        <v>146</v>
      </c>
      <c r="E430" s="43"/>
      <c r="F430" s="217" t="s">
        <v>703</v>
      </c>
      <c r="G430" s="43"/>
      <c r="H430" s="43"/>
      <c r="I430" s="218"/>
      <c r="J430" s="43"/>
      <c r="K430" s="43"/>
      <c r="L430" s="47"/>
      <c r="M430" s="219"/>
      <c r="N430" s="220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146</v>
      </c>
      <c r="AU430" s="20" t="s">
        <v>144</v>
      </c>
    </row>
    <row r="431" s="13" customFormat="1">
      <c r="A431" s="13"/>
      <c r="B431" s="221"/>
      <c r="C431" s="222"/>
      <c r="D431" s="223" t="s">
        <v>153</v>
      </c>
      <c r="E431" s="224" t="s">
        <v>20</v>
      </c>
      <c r="F431" s="225" t="s">
        <v>688</v>
      </c>
      <c r="G431" s="222"/>
      <c r="H431" s="226">
        <v>72</v>
      </c>
      <c r="I431" s="227"/>
      <c r="J431" s="222"/>
      <c r="K431" s="222"/>
      <c r="L431" s="228"/>
      <c r="M431" s="229"/>
      <c r="N431" s="230"/>
      <c r="O431" s="230"/>
      <c r="P431" s="230"/>
      <c r="Q431" s="230"/>
      <c r="R431" s="230"/>
      <c r="S431" s="230"/>
      <c r="T431" s="23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2" t="s">
        <v>153</v>
      </c>
      <c r="AU431" s="232" t="s">
        <v>144</v>
      </c>
      <c r="AV431" s="13" t="s">
        <v>144</v>
      </c>
      <c r="AW431" s="13" t="s">
        <v>36</v>
      </c>
      <c r="AX431" s="13" t="s">
        <v>22</v>
      </c>
      <c r="AY431" s="232" t="s">
        <v>135</v>
      </c>
    </row>
    <row r="432" s="2" customFormat="1" ht="24.15" customHeight="1">
      <c r="A432" s="41"/>
      <c r="B432" s="42"/>
      <c r="C432" s="203" t="s">
        <v>704</v>
      </c>
      <c r="D432" s="203" t="s">
        <v>138</v>
      </c>
      <c r="E432" s="204" t="s">
        <v>705</v>
      </c>
      <c r="F432" s="205" t="s">
        <v>706</v>
      </c>
      <c r="G432" s="206" t="s">
        <v>141</v>
      </c>
      <c r="H432" s="207">
        <v>1</v>
      </c>
      <c r="I432" s="208"/>
      <c r="J432" s="209">
        <f>ROUND(I432*H432,2)</f>
        <v>0</v>
      </c>
      <c r="K432" s="205" t="s">
        <v>20</v>
      </c>
      <c r="L432" s="47"/>
      <c r="M432" s="210" t="s">
        <v>20</v>
      </c>
      <c r="N432" s="211" t="s">
        <v>46</v>
      </c>
      <c r="O432" s="87"/>
      <c r="P432" s="212">
        <f>O432*H432</f>
        <v>0</v>
      </c>
      <c r="Q432" s="212">
        <v>0</v>
      </c>
      <c r="R432" s="212">
        <f>Q432*H432</f>
        <v>0</v>
      </c>
      <c r="S432" s="212">
        <v>0</v>
      </c>
      <c r="T432" s="213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14" t="s">
        <v>143</v>
      </c>
      <c r="AT432" s="214" t="s">
        <v>138</v>
      </c>
      <c r="AU432" s="214" t="s">
        <v>144</v>
      </c>
      <c r="AY432" s="20" t="s">
        <v>135</v>
      </c>
      <c r="BE432" s="215">
        <f>IF(N432="základní",J432,0)</f>
        <v>0</v>
      </c>
      <c r="BF432" s="215">
        <f>IF(N432="snížená",J432,0)</f>
        <v>0</v>
      </c>
      <c r="BG432" s="215">
        <f>IF(N432="zákl. přenesená",J432,0)</f>
        <v>0</v>
      </c>
      <c r="BH432" s="215">
        <f>IF(N432="sníž. přenesená",J432,0)</f>
        <v>0</v>
      </c>
      <c r="BI432" s="215">
        <f>IF(N432="nulová",J432,0)</f>
        <v>0</v>
      </c>
      <c r="BJ432" s="20" t="s">
        <v>144</v>
      </c>
      <c r="BK432" s="215">
        <f>ROUND(I432*H432,2)</f>
        <v>0</v>
      </c>
      <c r="BL432" s="20" t="s">
        <v>143</v>
      </c>
      <c r="BM432" s="214" t="s">
        <v>707</v>
      </c>
    </row>
    <row r="433" s="2" customFormat="1" ht="24.15" customHeight="1">
      <c r="A433" s="41"/>
      <c r="B433" s="42"/>
      <c r="C433" s="203" t="s">
        <v>708</v>
      </c>
      <c r="D433" s="203" t="s">
        <v>138</v>
      </c>
      <c r="E433" s="204" t="s">
        <v>709</v>
      </c>
      <c r="F433" s="205" t="s">
        <v>710</v>
      </c>
      <c r="G433" s="206" t="s">
        <v>141</v>
      </c>
      <c r="H433" s="207">
        <v>1</v>
      </c>
      <c r="I433" s="208"/>
      <c r="J433" s="209">
        <f>ROUND(I433*H433,2)</f>
        <v>0</v>
      </c>
      <c r="K433" s="205" t="s">
        <v>20</v>
      </c>
      <c r="L433" s="47"/>
      <c r="M433" s="210" t="s">
        <v>20</v>
      </c>
      <c r="N433" s="211" t="s">
        <v>46</v>
      </c>
      <c r="O433" s="87"/>
      <c r="P433" s="212">
        <f>O433*H433</f>
        <v>0</v>
      </c>
      <c r="Q433" s="212">
        <v>0</v>
      </c>
      <c r="R433" s="212">
        <f>Q433*H433</f>
        <v>0</v>
      </c>
      <c r="S433" s="212">
        <v>0</v>
      </c>
      <c r="T433" s="213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14" t="s">
        <v>143</v>
      </c>
      <c r="AT433" s="214" t="s">
        <v>138</v>
      </c>
      <c r="AU433" s="214" t="s">
        <v>144</v>
      </c>
      <c r="AY433" s="20" t="s">
        <v>135</v>
      </c>
      <c r="BE433" s="215">
        <f>IF(N433="základní",J433,0)</f>
        <v>0</v>
      </c>
      <c r="BF433" s="215">
        <f>IF(N433="snížená",J433,0)</f>
        <v>0</v>
      </c>
      <c r="BG433" s="215">
        <f>IF(N433="zákl. přenesená",J433,0)</f>
        <v>0</v>
      </c>
      <c r="BH433" s="215">
        <f>IF(N433="sníž. přenesená",J433,0)</f>
        <v>0</v>
      </c>
      <c r="BI433" s="215">
        <f>IF(N433="nulová",J433,0)</f>
        <v>0</v>
      </c>
      <c r="BJ433" s="20" t="s">
        <v>144</v>
      </c>
      <c r="BK433" s="215">
        <f>ROUND(I433*H433,2)</f>
        <v>0</v>
      </c>
      <c r="BL433" s="20" t="s">
        <v>143</v>
      </c>
      <c r="BM433" s="214" t="s">
        <v>711</v>
      </c>
    </row>
    <row r="434" s="2" customFormat="1" ht="24.15" customHeight="1">
      <c r="A434" s="41"/>
      <c r="B434" s="42"/>
      <c r="C434" s="203" t="s">
        <v>712</v>
      </c>
      <c r="D434" s="203" t="s">
        <v>138</v>
      </c>
      <c r="E434" s="204" t="s">
        <v>713</v>
      </c>
      <c r="F434" s="205" t="s">
        <v>714</v>
      </c>
      <c r="G434" s="206" t="s">
        <v>141</v>
      </c>
      <c r="H434" s="207">
        <v>1</v>
      </c>
      <c r="I434" s="208"/>
      <c r="J434" s="209">
        <f>ROUND(I434*H434,2)</f>
        <v>0</v>
      </c>
      <c r="K434" s="205" t="s">
        <v>20</v>
      </c>
      <c r="L434" s="47"/>
      <c r="M434" s="210" t="s">
        <v>20</v>
      </c>
      <c r="N434" s="211" t="s">
        <v>46</v>
      </c>
      <c r="O434" s="87"/>
      <c r="P434" s="212">
        <f>O434*H434</f>
        <v>0</v>
      </c>
      <c r="Q434" s="212">
        <v>0</v>
      </c>
      <c r="R434" s="212">
        <f>Q434*H434</f>
        <v>0</v>
      </c>
      <c r="S434" s="212">
        <v>0</v>
      </c>
      <c r="T434" s="213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4" t="s">
        <v>143</v>
      </c>
      <c r="AT434" s="214" t="s">
        <v>138</v>
      </c>
      <c r="AU434" s="214" t="s">
        <v>144</v>
      </c>
      <c r="AY434" s="20" t="s">
        <v>135</v>
      </c>
      <c r="BE434" s="215">
        <f>IF(N434="základní",J434,0)</f>
        <v>0</v>
      </c>
      <c r="BF434" s="215">
        <f>IF(N434="snížená",J434,0)</f>
        <v>0</v>
      </c>
      <c r="BG434" s="215">
        <f>IF(N434="zákl. přenesená",J434,0)</f>
        <v>0</v>
      </c>
      <c r="BH434" s="215">
        <f>IF(N434="sníž. přenesená",J434,0)</f>
        <v>0</v>
      </c>
      <c r="BI434" s="215">
        <f>IF(N434="nulová",J434,0)</f>
        <v>0</v>
      </c>
      <c r="BJ434" s="20" t="s">
        <v>144</v>
      </c>
      <c r="BK434" s="215">
        <f>ROUND(I434*H434,2)</f>
        <v>0</v>
      </c>
      <c r="BL434" s="20" t="s">
        <v>143</v>
      </c>
      <c r="BM434" s="214" t="s">
        <v>715</v>
      </c>
    </row>
    <row r="435" s="2" customFormat="1" ht="21.75" customHeight="1">
      <c r="A435" s="41"/>
      <c r="B435" s="42"/>
      <c r="C435" s="203" t="s">
        <v>716</v>
      </c>
      <c r="D435" s="203" t="s">
        <v>138</v>
      </c>
      <c r="E435" s="204" t="s">
        <v>717</v>
      </c>
      <c r="F435" s="205" t="s">
        <v>718</v>
      </c>
      <c r="G435" s="206" t="s">
        <v>457</v>
      </c>
      <c r="H435" s="207">
        <v>1</v>
      </c>
      <c r="I435" s="208"/>
      <c r="J435" s="209">
        <f>ROUND(I435*H435,2)</f>
        <v>0</v>
      </c>
      <c r="K435" s="205" t="s">
        <v>20</v>
      </c>
      <c r="L435" s="47"/>
      <c r="M435" s="210" t="s">
        <v>20</v>
      </c>
      <c r="N435" s="211" t="s">
        <v>46</v>
      </c>
      <c r="O435" s="87"/>
      <c r="P435" s="212">
        <f>O435*H435</f>
        <v>0</v>
      </c>
      <c r="Q435" s="212">
        <v>0</v>
      </c>
      <c r="R435" s="212">
        <f>Q435*H435</f>
        <v>0</v>
      </c>
      <c r="S435" s="212">
        <v>0</v>
      </c>
      <c r="T435" s="213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14" t="s">
        <v>143</v>
      </c>
      <c r="AT435" s="214" t="s">
        <v>138</v>
      </c>
      <c r="AU435" s="214" t="s">
        <v>144</v>
      </c>
      <c r="AY435" s="20" t="s">
        <v>135</v>
      </c>
      <c r="BE435" s="215">
        <f>IF(N435="základní",J435,0)</f>
        <v>0</v>
      </c>
      <c r="BF435" s="215">
        <f>IF(N435="snížená",J435,0)</f>
        <v>0</v>
      </c>
      <c r="BG435" s="215">
        <f>IF(N435="zákl. přenesená",J435,0)</f>
        <v>0</v>
      </c>
      <c r="BH435" s="215">
        <f>IF(N435="sníž. přenesená",J435,0)</f>
        <v>0</v>
      </c>
      <c r="BI435" s="215">
        <f>IF(N435="nulová",J435,0)</f>
        <v>0</v>
      </c>
      <c r="BJ435" s="20" t="s">
        <v>144</v>
      </c>
      <c r="BK435" s="215">
        <f>ROUND(I435*H435,2)</f>
        <v>0</v>
      </c>
      <c r="BL435" s="20" t="s">
        <v>143</v>
      </c>
      <c r="BM435" s="214" t="s">
        <v>719</v>
      </c>
    </row>
    <row r="436" s="2" customFormat="1" ht="37.8" customHeight="1">
      <c r="A436" s="41"/>
      <c r="B436" s="42"/>
      <c r="C436" s="203" t="s">
        <v>720</v>
      </c>
      <c r="D436" s="203" t="s">
        <v>138</v>
      </c>
      <c r="E436" s="204" t="s">
        <v>199</v>
      </c>
      <c r="F436" s="205" t="s">
        <v>200</v>
      </c>
      <c r="G436" s="206" t="s">
        <v>150</v>
      </c>
      <c r="H436" s="207">
        <v>13.800000000000001</v>
      </c>
      <c r="I436" s="208"/>
      <c r="J436" s="209">
        <f>ROUND(I436*H436,2)</f>
        <v>0</v>
      </c>
      <c r="K436" s="205" t="s">
        <v>142</v>
      </c>
      <c r="L436" s="47"/>
      <c r="M436" s="210" t="s">
        <v>20</v>
      </c>
      <c r="N436" s="211" t="s">
        <v>46</v>
      </c>
      <c r="O436" s="87"/>
      <c r="P436" s="212">
        <f>O436*H436</f>
        <v>0</v>
      </c>
      <c r="Q436" s="212">
        <v>0.00012999999999999999</v>
      </c>
      <c r="R436" s="212">
        <f>Q436*H436</f>
        <v>0.001794</v>
      </c>
      <c r="S436" s="212">
        <v>0</v>
      </c>
      <c r="T436" s="213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4" t="s">
        <v>143</v>
      </c>
      <c r="AT436" s="214" t="s">
        <v>138</v>
      </c>
      <c r="AU436" s="214" t="s">
        <v>144</v>
      </c>
      <c r="AY436" s="20" t="s">
        <v>135</v>
      </c>
      <c r="BE436" s="215">
        <f>IF(N436="základní",J436,0)</f>
        <v>0</v>
      </c>
      <c r="BF436" s="215">
        <f>IF(N436="snížená",J436,0)</f>
        <v>0</v>
      </c>
      <c r="BG436" s="215">
        <f>IF(N436="zákl. přenesená",J436,0)</f>
        <v>0</v>
      </c>
      <c r="BH436" s="215">
        <f>IF(N436="sníž. přenesená",J436,0)</f>
        <v>0</v>
      </c>
      <c r="BI436" s="215">
        <f>IF(N436="nulová",J436,0)</f>
        <v>0</v>
      </c>
      <c r="BJ436" s="20" t="s">
        <v>144</v>
      </c>
      <c r="BK436" s="215">
        <f>ROUND(I436*H436,2)</f>
        <v>0</v>
      </c>
      <c r="BL436" s="20" t="s">
        <v>143</v>
      </c>
      <c r="BM436" s="214" t="s">
        <v>721</v>
      </c>
    </row>
    <row r="437" s="2" customFormat="1">
      <c r="A437" s="41"/>
      <c r="B437" s="42"/>
      <c r="C437" s="43"/>
      <c r="D437" s="216" t="s">
        <v>146</v>
      </c>
      <c r="E437" s="43"/>
      <c r="F437" s="217" t="s">
        <v>202</v>
      </c>
      <c r="G437" s="43"/>
      <c r="H437" s="43"/>
      <c r="I437" s="218"/>
      <c r="J437" s="43"/>
      <c r="K437" s="43"/>
      <c r="L437" s="47"/>
      <c r="M437" s="219"/>
      <c r="N437" s="220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146</v>
      </c>
      <c r="AU437" s="20" t="s">
        <v>144</v>
      </c>
    </row>
    <row r="438" s="13" customFormat="1">
      <c r="A438" s="13"/>
      <c r="B438" s="221"/>
      <c r="C438" s="222"/>
      <c r="D438" s="223" t="s">
        <v>153</v>
      </c>
      <c r="E438" s="224" t="s">
        <v>20</v>
      </c>
      <c r="F438" s="225" t="s">
        <v>722</v>
      </c>
      <c r="G438" s="222"/>
      <c r="H438" s="226">
        <v>13.800000000000001</v>
      </c>
      <c r="I438" s="227"/>
      <c r="J438" s="222"/>
      <c r="K438" s="222"/>
      <c r="L438" s="228"/>
      <c r="M438" s="229"/>
      <c r="N438" s="230"/>
      <c r="O438" s="230"/>
      <c r="P438" s="230"/>
      <c r="Q438" s="230"/>
      <c r="R438" s="230"/>
      <c r="S438" s="230"/>
      <c r="T438" s="23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2" t="s">
        <v>153</v>
      </c>
      <c r="AU438" s="232" t="s">
        <v>144</v>
      </c>
      <c r="AV438" s="13" t="s">
        <v>144</v>
      </c>
      <c r="AW438" s="13" t="s">
        <v>36</v>
      </c>
      <c r="AX438" s="13" t="s">
        <v>22</v>
      </c>
      <c r="AY438" s="232" t="s">
        <v>135</v>
      </c>
    </row>
    <row r="439" s="2" customFormat="1" ht="24.15" customHeight="1">
      <c r="A439" s="41"/>
      <c r="B439" s="42"/>
      <c r="C439" s="203" t="s">
        <v>723</v>
      </c>
      <c r="D439" s="203" t="s">
        <v>138</v>
      </c>
      <c r="E439" s="204" t="s">
        <v>204</v>
      </c>
      <c r="F439" s="205" t="s">
        <v>205</v>
      </c>
      <c r="G439" s="206" t="s">
        <v>206</v>
      </c>
      <c r="H439" s="207">
        <v>26.219999999999999</v>
      </c>
      <c r="I439" s="208"/>
      <c r="J439" s="209">
        <f>ROUND(I439*H439,2)</f>
        <v>0</v>
      </c>
      <c r="K439" s="205" t="s">
        <v>20</v>
      </c>
      <c r="L439" s="47"/>
      <c r="M439" s="210" t="s">
        <v>20</v>
      </c>
      <c r="N439" s="211" t="s">
        <v>46</v>
      </c>
      <c r="O439" s="87"/>
      <c r="P439" s="212">
        <f>O439*H439</f>
        <v>0</v>
      </c>
      <c r="Q439" s="212">
        <v>0</v>
      </c>
      <c r="R439" s="212">
        <f>Q439*H439</f>
        <v>0</v>
      </c>
      <c r="S439" s="212">
        <v>0</v>
      </c>
      <c r="T439" s="213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4" t="s">
        <v>143</v>
      </c>
      <c r="AT439" s="214" t="s">
        <v>138</v>
      </c>
      <c r="AU439" s="214" t="s">
        <v>144</v>
      </c>
      <c r="AY439" s="20" t="s">
        <v>135</v>
      </c>
      <c r="BE439" s="215">
        <f>IF(N439="základní",J439,0)</f>
        <v>0</v>
      </c>
      <c r="BF439" s="215">
        <f>IF(N439="snížená",J439,0)</f>
        <v>0</v>
      </c>
      <c r="BG439" s="215">
        <f>IF(N439="zákl. přenesená",J439,0)</f>
        <v>0</v>
      </c>
      <c r="BH439" s="215">
        <f>IF(N439="sníž. přenesená",J439,0)</f>
        <v>0</v>
      </c>
      <c r="BI439" s="215">
        <f>IF(N439="nulová",J439,0)</f>
        <v>0</v>
      </c>
      <c r="BJ439" s="20" t="s">
        <v>144</v>
      </c>
      <c r="BK439" s="215">
        <f>ROUND(I439*H439,2)</f>
        <v>0</v>
      </c>
      <c r="BL439" s="20" t="s">
        <v>143</v>
      </c>
      <c r="BM439" s="214" t="s">
        <v>724</v>
      </c>
    </row>
    <row r="440" s="13" customFormat="1">
      <c r="A440" s="13"/>
      <c r="B440" s="221"/>
      <c r="C440" s="222"/>
      <c r="D440" s="223" t="s">
        <v>153</v>
      </c>
      <c r="E440" s="224" t="s">
        <v>20</v>
      </c>
      <c r="F440" s="225" t="s">
        <v>725</v>
      </c>
      <c r="G440" s="222"/>
      <c r="H440" s="226">
        <v>26.219999999999999</v>
      </c>
      <c r="I440" s="227"/>
      <c r="J440" s="222"/>
      <c r="K440" s="222"/>
      <c r="L440" s="228"/>
      <c r="M440" s="229"/>
      <c r="N440" s="230"/>
      <c r="O440" s="230"/>
      <c r="P440" s="230"/>
      <c r="Q440" s="230"/>
      <c r="R440" s="230"/>
      <c r="S440" s="230"/>
      <c r="T440" s="23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2" t="s">
        <v>153</v>
      </c>
      <c r="AU440" s="232" t="s">
        <v>144</v>
      </c>
      <c r="AV440" s="13" t="s">
        <v>144</v>
      </c>
      <c r="AW440" s="13" t="s">
        <v>36</v>
      </c>
      <c r="AX440" s="13" t="s">
        <v>22</v>
      </c>
      <c r="AY440" s="232" t="s">
        <v>135</v>
      </c>
    </row>
    <row r="441" s="2" customFormat="1" ht="49.05" customHeight="1">
      <c r="A441" s="41"/>
      <c r="B441" s="42"/>
      <c r="C441" s="203" t="s">
        <v>726</v>
      </c>
      <c r="D441" s="203" t="s">
        <v>138</v>
      </c>
      <c r="E441" s="204" t="s">
        <v>727</v>
      </c>
      <c r="F441" s="205" t="s">
        <v>728</v>
      </c>
      <c r="G441" s="206" t="s">
        <v>370</v>
      </c>
      <c r="H441" s="264"/>
      <c r="I441" s="208"/>
      <c r="J441" s="209">
        <f>ROUND(I441*H441,2)</f>
        <v>0</v>
      </c>
      <c r="K441" s="205" t="s">
        <v>142</v>
      </c>
      <c r="L441" s="47"/>
      <c r="M441" s="210" t="s">
        <v>20</v>
      </c>
      <c r="N441" s="211" t="s">
        <v>46</v>
      </c>
      <c r="O441" s="87"/>
      <c r="P441" s="212">
        <f>O441*H441</f>
        <v>0</v>
      </c>
      <c r="Q441" s="212">
        <v>0</v>
      </c>
      <c r="R441" s="212">
        <f>Q441*H441</f>
        <v>0</v>
      </c>
      <c r="S441" s="212">
        <v>0</v>
      </c>
      <c r="T441" s="213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14" t="s">
        <v>143</v>
      </c>
      <c r="AT441" s="214" t="s">
        <v>138</v>
      </c>
      <c r="AU441" s="214" t="s">
        <v>144</v>
      </c>
      <c r="AY441" s="20" t="s">
        <v>135</v>
      </c>
      <c r="BE441" s="215">
        <f>IF(N441="základní",J441,0)</f>
        <v>0</v>
      </c>
      <c r="BF441" s="215">
        <f>IF(N441="snížená",J441,0)</f>
        <v>0</v>
      </c>
      <c r="BG441" s="215">
        <f>IF(N441="zákl. přenesená",J441,0)</f>
        <v>0</v>
      </c>
      <c r="BH441" s="215">
        <f>IF(N441="sníž. přenesená",J441,0)</f>
        <v>0</v>
      </c>
      <c r="BI441" s="215">
        <f>IF(N441="nulová",J441,0)</f>
        <v>0</v>
      </c>
      <c r="BJ441" s="20" t="s">
        <v>144</v>
      </c>
      <c r="BK441" s="215">
        <f>ROUND(I441*H441,2)</f>
        <v>0</v>
      </c>
      <c r="BL441" s="20" t="s">
        <v>143</v>
      </c>
      <c r="BM441" s="214" t="s">
        <v>729</v>
      </c>
    </row>
    <row r="442" s="2" customFormat="1">
      <c r="A442" s="41"/>
      <c r="B442" s="42"/>
      <c r="C442" s="43"/>
      <c r="D442" s="216" t="s">
        <v>146</v>
      </c>
      <c r="E442" s="43"/>
      <c r="F442" s="217" t="s">
        <v>730</v>
      </c>
      <c r="G442" s="43"/>
      <c r="H442" s="43"/>
      <c r="I442" s="218"/>
      <c r="J442" s="43"/>
      <c r="K442" s="43"/>
      <c r="L442" s="47"/>
      <c r="M442" s="219"/>
      <c r="N442" s="220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146</v>
      </c>
      <c r="AU442" s="20" t="s">
        <v>144</v>
      </c>
    </row>
    <row r="443" s="12" customFormat="1" ht="22.8" customHeight="1">
      <c r="A443" s="12"/>
      <c r="B443" s="187"/>
      <c r="C443" s="188"/>
      <c r="D443" s="189" t="s">
        <v>73</v>
      </c>
      <c r="E443" s="201" t="s">
        <v>731</v>
      </c>
      <c r="F443" s="201" t="s">
        <v>732</v>
      </c>
      <c r="G443" s="188"/>
      <c r="H443" s="188"/>
      <c r="I443" s="191"/>
      <c r="J443" s="202">
        <f>BK443</f>
        <v>0</v>
      </c>
      <c r="K443" s="188"/>
      <c r="L443" s="193"/>
      <c r="M443" s="194"/>
      <c r="N443" s="195"/>
      <c r="O443" s="195"/>
      <c r="P443" s="196">
        <f>SUM(P444:P454)</f>
        <v>0</v>
      </c>
      <c r="Q443" s="195"/>
      <c r="R443" s="196">
        <f>SUM(R444:R454)</f>
        <v>0.011699999999999999</v>
      </c>
      <c r="S443" s="195"/>
      <c r="T443" s="197">
        <f>SUM(T444:T454)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198" t="s">
        <v>22</v>
      </c>
      <c r="AT443" s="199" t="s">
        <v>73</v>
      </c>
      <c r="AU443" s="199" t="s">
        <v>22</v>
      </c>
      <c r="AY443" s="198" t="s">
        <v>135</v>
      </c>
      <c r="BK443" s="200">
        <f>SUM(BK444:BK454)</f>
        <v>0</v>
      </c>
    </row>
    <row r="444" s="2" customFormat="1" ht="16.5" customHeight="1">
      <c r="A444" s="41"/>
      <c r="B444" s="42"/>
      <c r="C444" s="203" t="s">
        <v>733</v>
      </c>
      <c r="D444" s="203" t="s">
        <v>138</v>
      </c>
      <c r="E444" s="204" t="s">
        <v>734</v>
      </c>
      <c r="F444" s="205" t="s">
        <v>735</v>
      </c>
      <c r="G444" s="206" t="s">
        <v>141</v>
      </c>
      <c r="H444" s="207">
        <v>6</v>
      </c>
      <c r="I444" s="208"/>
      <c r="J444" s="209">
        <f>ROUND(I444*H444,2)</f>
        <v>0</v>
      </c>
      <c r="K444" s="205" t="s">
        <v>20</v>
      </c>
      <c r="L444" s="47"/>
      <c r="M444" s="210" t="s">
        <v>20</v>
      </c>
      <c r="N444" s="211" t="s">
        <v>46</v>
      </c>
      <c r="O444" s="87"/>
      <c r="P444" s="212">
        <f>O444*H444</f>
        <v>0</v>
      </c>
      <c r="Q444" s="212">
        <v>0</v>
      </c>
      <c r="R444" s="212">
        <f>Q444*H444</f>
        <v>0</v>
      </c>
      <c r="S444" s="212">
        <v>0</v>
      </c>
      <c r="T444" s="213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14" t="s">
        <v>143</v>
      </c>
      <c r="AT444" s="214" t="s">
        <v>138</v>
      </c>
      <c r="AU444" s="214" t="s">
        <v>144</v>
      </c>
      <c r="AY444" s="20" t="s">
        <v>135</v>
      </c>
      <c r="BE444" s="215">
        <f>IF(N444="základní",J444,0)</f>
        <v>0</v>
      </c>
      <c r="BF444" s="215">
        <f>IF(N444="snížená",J444,0)</f>
        <v>0</v>
      </c>
      <c r="BG444" s="215">
        <f>IF(N444="zákl. přenesená",J444,0)</f>
        <v>0</v>
      </c>
      <c r="BH444" s="215">
        <f>IF(N444="sníž. přenesená",J444,0)</f>
        <v>0</v>
      </c>
      <c r="BI444" s="215">
        <f>IF(N444="nulová",J444,0)</f>
        <v>0</v>
      </c>
      <c r="BJ444" s="20" t="s">
        <v>144</v>
      </c>
      <c r="BK444" s="215">
        <f>ROUND(I444*H444,2)</f>
        <v>0</v>
      </c>
      <c r="BL444" s="20" t="s">
        <v>143</v>
      </c>
      <c r="BM444" s="214" t="s">
        <v>736</v>
      </c>
    </row>
    <row r="445" s="2" customFormat="1" ht="16.5" customHeight="1">
      <c r="A445" s="41"/>
      <c r="B445" s="42"/>
      <c r="C445" s="203" t="s">
        <v>737</v>
      </c>
      <c r="D445" s="203" t="s">
        <v>138</v>
      </c>
      <c r="E445" s="204" t="s">
        <v>738</v>
      </c>
      <c r="F445" s="205" t="s">
        <v>739</v>
      </c>
      <c r="G445" s="206" t="s">
        <v>141</v>
      </c>
      <c r="H445" s="207">
        <v>11</v>
      </c>
      <c r="I445" s="208"/>
      <c r="J445" s="209">
        <f>ROUND(I445*H445,2)</f>
        <v>0</v>
      </c>
      <c r="K445" s="205" t="s">
        <v>20</v>
      </c>
      <c r="L445" s="47"/>
      <c r="M445" s="210" t="s">
        <v>20</v>
      </c>
      <c r="N445" s="211" t="s">
        <v>46</v>
      </c>
      <c r="O445" s="87"/>
      <c r="P445" s="212">
        <f>O445*H445</f>
        <v>0</v>
      </c>
      <c r="Q445" s="212">
        <v>0</v>
      </c>
      <c r="R445" s="212">
        <f>Q445*H445</f>
        <v>0</v>
      </c>
      <c r="S445" s="212">
        <v>0</v>
      </c>
      <c r="T445" s="213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4" t="s">
        <v>143</v>
      </c>
      <c r="AT445" s="214" t="s">
        <v>138</v>
      </c>
      <c r="AU445" s="214" t="s">
        <v>144</v>
      </c>
      <c r="AY445" s="20" t="s">
        <v>135</v>
      </c>
      <c r="BE445" s="215">
        <f>IF(N445="základní",J445,0)</f>
        <v>0</v>
      </c>
      <c r="BF445" s="215">
        <f>IF(N445="snížená",J445,0)</f>
        <v>0</v>
      </c>
      <c r="BG445" s="215">
        <f>IF(N445="zákl. přenesená",J445,0)</f>
        <v>0</v>
      </c>
      <c r="BH445" s="215">
        <f>IF(N445="sníž. přenesená",J445,0)</f>
        <v>0</v>
      </c>
      <c r="BI445" s="215">
        <f>IF(N445="nulová",J445,0)</f>
        <v>0</v>
      </c>
      <c r="BJ445" s="20" t="s">
        <v>144</v>
      </c>
      <c r="BK445" s="215">
        <f>ROUND(I445*H445,2)</f>
        <v>0</v>
      </c>
      <c r="BL445" s="20" t="s">
        <v>143</v>
      </c>
      <c r="BM445" s="214" t="s">
        <v>740</v>
      </c>
    </row>
    <row r="446" s="2" customFormat="1" ht="16.5" customHeight="1">
      <c r="A446" s="41"/>
      <c r="B446" s="42"/>
      <c r="C446" s="203" t="s">
        <v>741</v>
      </c>
      <c r="D446" s="203" t="s">
        <v>138</v>
      </c>
      <c r="E446" s="204" t="s">
        <v>742</v>
      </c>
      <c r="F446" s="205" t="s">
        <v>743</v>
      </c>
      <c r="G446" s="206" t="s">
        <v>141</v>
      </c>
      <c r="H446" s="207">
        <v>8</v>
      </c>
      <c r="I446" s="208"/>
      <c r="J446" s="209">
        <f>ROUND(I446*H446,2)</f>
        <v>0</v>
      </c>
      <c r="K446" s="205" t="s">
        <v>20</v>
      </c>
      <c r="L446" s="47"/>
      <c r="M446" s="210" t="s">
        <v>20</v>
      </c>
      <c r="N446" s="211" t="s">
        <v>46</v>
      </c>
      <c r="O446" s="87"/>
      <c r="P446" s="212">
        <f>O446*H446</f>
        <v>0</v>
      </c>
      <c r="Q446" s="212">
        <v>0</v>
      </c>
      <c r="R446" s="212">
        <f>Q446*H446</f>
        <v>0</v>
      </c>
      <c r="S446" s="212">
        <v>0</v>
      </c>
      <c r="T446" s="213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4" t="s">
        <v>143</v>
      </c>
      <c r="AT446" s="214" t="s">
        <v>138</v>
      </c>
      <c r="AU446" s="214" t="s">
        <v>144</v>
      </c>
      <c r="AY446" s="20" t="s">
        <v>135</v>
      </c>
      <c r="BE446" s="215">
        <f>IF(N446="základní",J446,0)</f>
        <v>0</v>
      </c>
      <c r="BF446" s="215">
        <f>IF(N446="snížená",J446,0)</f>
        <v>0</v>
      </c>
      <c r="BG446" s="215">
        <f>IF(N446="zákl. přenesená",J446,0)</f>
        <v>0</v>
      </c>
      <c r="BH446" s="215">
        <f>IF(N446="sníž. přenesená",J446,0)</f>
        <v>0</v>
      </c>
      <c r="BI446" s="215">
        <f>IF(N446="nulová",J446,0)</f>
        <v>0</v>
      </c>
      <c r="BJ446" s="20" t="s">
        <v>144</v>
      </c>
      <c r="BK446" s="215">
        <f>ROUND(I446*H446,2)</f>
        <v>0</v>
      </c>
      <c r="BL446" s="20" t="s">
        <v>143</v>
      </c>
      <c r="BM446" s="214" t="s">
        <v>744</v>
      </c>
    </row>
    <row r="447" s="2" customFormat="1" ht="24.15" customHeight="1">
      <c r="A447" s="41"/>
      <c r="B447" s="42"/>
      <c r="C447" s="203" t="s">
        <v>745</v>
      </c>
      <c r="D447" s="203" t="s">
        <v>138</v>
      </c>
      <c r="E447" s="204" t="s">
        <v>746</v>
      </c>
      <c r="F447" s="205" t="s">
        <v>747</v>
      </c>
      <c r="G447" s="206" t="s">
        <v>457</v>
      </c>
      <c r="H447" s="207">
        <v>1</v>
      </c>
      <c r="I447" s="208"/>
      <c r="J447" s="209">
        <f>ROUND(I447*H447,2)</f>
        <v>0</v>
      </c>
      <c r="K447" s="205" t="s">
        <v>20</v>
      </c>
      <c r="L447" s="47"/>
      <c r="M447" s="210" t="s">
        <v>20</v>
      </c>
      <c r="N447" s="211" t="s">
        <v>46</v>
      </c>
      <c r="O447" s="87"/>
      <c r="P447" s="212">
        <f>O447*H447</f>
        <v>0</v>
      </c>
      <c r="Q447" s="212">
        <v>0</v>
      </c>
      <c r="R447" s="212">
        <f>Q447*H447</f>
        <v>0</v>
      </c>
      <c r="S447" s="212">
        <v>0</v>
      </c>
      <c r="T447" s="213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4" t="s">
        <v>143</v>
      </c>
      <c r="AT447" s="214" t="s">
        <v>138</v>
      </c>
      <c r="AU447" s="214" t="s">
        <v>144</v>
      </c>
      <c r="AY447" s="20" t="s">
        <v>135</v>
      </c>
      <c r="BE447" s="215">
        <f>IF(N447="základní",J447,0)</f>
        <v>0</v>
      </c>
      <c r="BF447" s="215">
        <f>IF(N447="snížená",J447,0)</f>
        <v>0</v>
      </c>
      <c r="BG447" s="215">
        <f>IF(N447="zákl. přenesená",J447,0)</f>
        <v>0</v>
      </c>
      <c r="BH447" s="215">
        <f>IF(N447="sníž. přenesená",J447,0)</f>
        <v>0</v>
      </c>
      <c r="BI447" s="215">
        <f>IF(N447="nulová",J447,0)</f>
        <v>0</v>
      </c>
      <c r="BJ447" s="20" t="s">
        <v>144</v>
      </c>
      <c r="BK447" s="215">
        <f>ROUND(I447*H447,2)</f>
        <v>0</v>
      </c>
      <c r="BL447" s="20" t="s">
        <v>143</v>
      </c>
      <c r="BM447" s="214" t="s">
        <v>748</v>
      </c>
    </row>
    <row r="448" s="2" customFormat="1" ht="37.8" customHeight="1">
      <c r="A448" s="41"/>
      <c r="B448" s="42"/>
      <c r="C448" s="203" t="s">
        <v>749</v>
      </c>
      <c r="D448" s="203" t="s">
        <v>138</v>
      </c>
      <c r="E448" s="204" t="s">
        <v>199</v>
      </c>
      <c r="F448" s="205" t="s">
        <v>200</v>
      </c>
      <c r="G448" s="206" t="s">
        <v>150</v>
      </c>
      <c r="H448" s="207">
        <v>90</v>
      </c>
      <c r="I448" s="208"/>
      <c r="J448" s="209">
        <f>ROUND(I448*H448,2)</f>
        <v>0</v>
      </c>
      <c r="K448" s="205" t="s">
        <v>142</v>
      </c>
      <c r="L448" s="47"/>
      <c r="M448" s="210" t="s">
        <v>20</v>
      </c>
      <c r="N448" s="211" t="s">
        <v>46</v>
      </c>
      <c r="O448" s="87"/>
      <c r="P448" s="212">
        <f>O448*H448</f>
        <v>0</v>
      </c>
      <c r="Q448" s="212">
        <v>0.00012999999999999999</v>
      </c>
      <c r="R448" s="212">
        <f>Q448*H448</f>
        <v>0.011699999999999999</v>
      </c>
      <c r="S448" s="212">
        <v>0</v>
      </c>
      <c r="T448" s="213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14" t="s">
        <v>143</v>
      </c>
      <c r="AT448" s="214" t="s">
        <v>138</v>
      </c>
      <c r="AU448" s="214" t="s">
        <v>144</v>
      </c>
      <c r="AY448" s="20" t="s">
        <v>135</v>
      </c>
      <c r="BE448" s="215">
        <f>IF(N448="základní",J448,0)</f>
        <v>0</v>
      </c>
      <c r="BF448" s="215">
        <f>IF(N448="snížená",J448,0)</f>
        <v>0</v>
      </c>
      <c r="BG448" s="215">
        <f>IF(N448="zákl. přenesená",J448,0)</f>
        <v>0</v>
      </c>
      <c r="BH448" s="215">
        <f>IF(N448="sníž. přenesená",J448,0)</f>
        <v>0</v>
      </c>
      <c r="BI448" s="215">
        <f>IF(N448="nulová",J448,0)</f>
        <v>0</v>
      </c>
      <c r="BJ448" s="20" t="s">
        <v>144</v>
      </c>
      <c r="BK448" s="215">
        <f>ROUND(I448*H448,2)</f>
        <v>0</v>
      </c>
      <c r="BL448" s="20" t="s">
        <v>143</v>
      </c>
      <c r="BM448" s="214" t="s">
        <v>750</v>
      </c>
    </row>
    <row r="449" s="2" customFormat="1">
      <c r="A449" s="41"/>
      <c r="B449" s="42"/>
      <c r="C449" s="43"/>
      <c r="D449" s="216" t="s">
        <v>146</v>
      </c>
      <c r="E449" s="43"/>
      <c r="F449" s="217" t="s">
        <v>202</v>
      </c>
      <c r="G449" s="43"/>
      <c r="H449" s="43"/>
      <c r="I449" s="218"/>
      <c r="J449" s="43"/>
      <c r="K449" s="43"/>
      <c r="L449" s="47"/>
      <c r="M449" s="219"/>
      <c r="N449" s="220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146</v>
      </c>
      <c r="AU449" s="20" t="s">
        <v>144</v>
      </c>
    </row>
    <row r="450" s="13" customFormat="1">
      <c r="A450" s="13"/>
      <c r="B450" s="221"/>
      <c r="C450" s="222"/>
      <c r="D450" s="223" t="s">
        <v>153</v>
      </c>
      <c r="E450" s="224" t="s">
        <v>20</v>
      </c>
      <c r="F450" s="225" t="s">
        <v>751</v>
      </c>
      <c r="G450" s="222"/>
      <c r="H450" s="226">
        <v>90</v>
      </c>
      <c r="I450" s="227"/>
      <c r="J450" s="222"/>
      <c r="K450" s="222"/>
      <c r="L450" s="228"/>
      <c r="M450" s="229"/>
      <c r="N450" s="230"/>
      <c r="O450" s="230"/>
      <c r="P450" s="230"/>
      <c r="Q450" s="230"/>
      <c r="R450" s="230"/>
      <c r="S450" s="230"/>
      <c r="T450" s="23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2" t="s">
        <v>153</v>
      </c>
      <c r="AU450" s="232" t="s">
        <v>144</v>
      </c>
      <c r="AV450" s="13" t="s">
        <v>144</v>
      </c>
      <c r="AW450" s="13" t="s">
        <v>36</v>
      </c>
      <c r="AX450" s="13" t="s">
        <v>22</v>
      </c>
      <c r="AY450" s="232" t="s">
        <v>135</v>
      </c>
    </row>
    <row r="451" s="2" customFormat="1" ht="24.15" customHeight="1">
      <c r="A451" s="41"/>
      <c r="B451" s="42"/>
      <c r="C451" s="203" t="s">
        <v>752</v>
      </c>
      <c r="D451" s="203" t="s">
        <v>138</v>
      </c>
      <c r="E451" s="204" t="s">
        <v>204</v>
      </c>
      <c r="F451" s="205" t="s">
        <v>205</v>
      </c>
      <c r="G451" s="206" t="s">
        <v>206</v>
      </c>
      <c r="H451" s="207">
        <v>171</v>
      </c>
      <c r="I451" s="208"/>
      <c r="J451" s="209">
        <f>ROUND(I451*H451,2)</f>
        <v>0</v>
      </c>
      <c r="K451" s="205" t="s">
        <v>20</v>
      </c>
      <c r="L451" s="47"/>
      <c r="M451" s="210" t="s">
        <v>20</v>
      </c>
      <c r="N451" s="211" t="s">
        <v>46</v>
      </c>
      <c r="O451" s="87"/>
      <c r="P451" s="212">
        <f>O451*H451</f>
        <v>0</v>
      </c>
      <c r="Q451" s="212">
        <v>0</v>
      </c>
      <c r="R451" s="212">
        <f>Q451*H451</f>
        <v>0</v>
      </c>
      <c r="S451" s="212">
        <v>0</v>
      </c>
      <c r="T451" s="213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14" t="s">
        <v>143</v>
      </c>
      <c r="AT451" s="214" t="s">
        <v>138</v>
      </c>
      <c r="AU451" s="214" t="s">
        <v>144</v>
      </c>
      <c r="AY451" s="20" t="s">
        <v>135</v>
      </c>
      <c r="BE451" s="215">
        <f>IF(N451="základní",J451,0)</f>
        <v>0</v>
      </c>
      <c r="BF451" s="215">
        <f>IF(N451="snížená",J451,0)</f>
        <v>0</v>
      </c>
      <c r="BG451" s="215">
        <f>IF(N451="zákl. přenesená",J451,0)</f>
        <v>0</v>
      </c>
      <c r="BH451" s="215">
        <f>IF(N451="sníž. přenesená",J451,0)</f>
        <v>0</v>
      </c>
      <c r="BI451" s="215">
        <f>IF(N451="nulová",J451,0)</f>
        <v>0</v>
      </c>
      <c r="BJ451" s="20" t="s">
        <v>144</v>
      </c>
      <c r="BK451" s="215">
        <f>ROUND(I451*H451,2)</f>
        <v>0</v>
      </c>
      <c r="BL451" s="20" t="s">
        <v>143</v>
      </c>
      <c r="BM451" s="214" t="s">
        <v>753</v>
      </c>
    </row>
    <row r="452" s="13" customFormat="1">
      <c r="A452" s="13"/>
      <c r="B452" s="221"/>
      <c r="C452" s="222"/>
      <c r="D452" s="223" t="s">
        <v>153</v>
      </c>
      <c r="E452" s="224" t="s">
        <v>20</v>
      </c>
      <c r="F452" s="225" t="s">
        <v>754</v>
      </c>
      <c r="G452" s="222"/>
      <c r="H452" s="226">
        <v>171</v>
      </c>
      <c r="I452" s="227"/>
      <c r="J452" s="222"/>
      <c r="K452" s="222"/>
      <c r="L452" s="228"/>
      <c r="M452" s="229"/>
      <c r="N452" s="230"/>
      <c r="O452" s="230"/>
      <c r="P452" s="230"/>
      <c r="Q452" s="230"/>
      <c r="R452" s="230"/>
      <c r="S452" s="230"/>
      <c r="T452" s="23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2" t="s">
        <v>153</v>
      </c>
      <c r="AU452" s="232" t="s">
        <v>144</v>
      </c>
      <c r="AV452" s="13" t="s">
        <v>144</v>
      </c>
      <c r="AW452" s="13" t="s">
        <v>36</v>
      </c>
      <c r="AX452" s="13" t="s">
        <v>22</v>
      </c>
      <c r="AY452" s="232" t="s">
        <v>135</v>
      </c>
    </row>
    <row r="453" s="2" customFormat="1" ht="49.05" customHeight="1">
      <c r="A453" s="41"/>
      <c r="B453" s="42"/>
      <c r="C453" s="203" t="s">
        <v>755</v>
      </c>
      <c r="D453" s="203" t="s">
        <v>138</v>
      </c>
      <c r="E453" s="204" t="s">
        <v>756</v>
      </c>
      <c r="F453" s="205" t="s">
        <v>757</v>
      </c>
      <c r="G453" s="206" t="s">
        <v>370</v>
      </c>
      <c r="H453" s="264"/>
      <c r="I453" s="208"/>
      <c r="J453" s="209">
        <f>ROUND(I453*H453,2)</f>
        <v>0</v>
      </c>
      <c r="K453" s="205" t="s">
        <v>142</v>
      </c>
      <c r="L453" s="47"/>
      <c r="M453" s="210" t="s">
        <v>20</v>
      </c>
      <c r="N453" s="211" t="s">
        <v>46</v>
      </c>
      <c r="O453" s="87"/>
      <c r="P453" s="212">
        <f>O453*H453</f>
        <v>0</v>
      </c>
      <c r="Q453" s="212">
        <v>0</v>
      </c>
      <c r="R453" s="212">
        <f>Q453*H453</f>
        <v>0</v>
      </c>
      <c r="S453" s="212">
        <v>0</v>
      </c>
      <c r="T453" s="213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4" t="s">
        <v>143</v>
      </c>
      <c r="AT453" s="214" t="s">
        <v>138</v>
      </c>
      <c r="AU453" s="214" t="s">
        <v>144</v>
      </c>
      <c r="AY453" s="20" t="s">
        <v>135</v>
      </c>
      <c r="BE453" s="215">
        <f>IF(N453="základní",J453,0)</f>
        <v>0</v>
      </c>
      <c r="BF453" s="215">
        <f>IF(N453="snížená",J453,0)</f>
        <v>0</v>
      </c>
      <c r="BG453" s="215">
        <f>IF(N453="zákl. přenesená",J453,0)</f>
        <v>0</v>
      </c>
      <c r="BH453" s="215">
        <f>IF(N453="sníž. přenesená",J453,0)</f>
        <v>0</v>
      </c>
      <c r="BI453" s="215">
        <f>IF(N453="nulová",J453,0)</f>
        <v>0</v>
      </c>
      <c r="BJ453" s="20" t="s">
        <v>144</v>
      </c>
      <c r="BK453" s="215">
        <f>ROUND(I453*H453,2)</f>
        <v>0</v>
      </c>
      <c r="BL453" s="20" t="s">
        <v>143</v>
      </c>
      <c r="BM453" s="214" t="s">
        <v>758</v>
      </c>
    </row>
    <row r="454" s="2" customFormat="1">
      <c r="A454" s="41"/>
      <c r="B454" s="42"/>
      <c r="C454" s="43"/>
      <c r="D454" s="216" t="s">
        <v>146</v>
      </c>
      <c r="E454" s="43"/>
      <c r="F454" s="217" t="s">
        <v>759</v>
      </c>
      <c r="G454" s="43"/>
      <c r="H454" s="43"/>
      <c r="I454" s="218"/>
      <c r="J454" s="43"/>
      <c r="K454" s="43"/>
      <c r="L454" s="47"/>
      <c r="M454" s="219"/>
      <c r="N454" s="220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146</v>
      </c>
      <c r="AU454" s="20" t="s">
        <v>144</v>
      </c>
    </row>
    <row r="455" s="12" customFormat="1" ht="22.8" customHeight="1">
      <c r="A455" s="12"/>
      <c r="B455" s="187"/>
      <c r="C455" s="188"/>
      <c r="D455" s="189" t="s">
        <v>73</v>
      </c>
      <c r="E455" s="201" t="s">
        <v>760</v>
      </c>
      <c r="F455" s="201" t="s">
        <v>761</v>
      </c>
      <c r="G455" s="188"/>
      <c r="H455" s="188"/>
      <c r="I455" s="191"/>
      <c r="J455" s="202">
        <f>BK455</f>
        <v>0</v>
      </c>
      <c r="K455" s="188"/>
      <c r="L455" s="193"/>
      <c r="M455" s="194"/>
      <c r="N455" s="195"/>
      <c r="O455" s="195"/>
      <c r="P455" s="196">
        <f>SUM(P456:P461)</f>
        <v>0</v>
      </c>
      <c r="Q455" s="195"/>
      <c r="R455" s="196">
        <f>SUM(R456:R461)</f>
        <v>0</v>
      </c>
      <c r="S455" s="195"/>
      <c r="T455" s="197">
        <f>SUM(T456:T461)</f>
        <v>28.5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198" t="s">
        <v>22</v>
      </c>
      <c r="AT455" s="199" t="s">
        <v>73</v>
      </c>
      <c r="AU455" s="199" t="s">
        <v>22</v>
      </c>
      <c r="AY455" s="198" t="s">
        <v>135</v>
      </c>
      <c r="BK455" s="200">
        <f>SUM(BK456:BK461)</f>
        <v>0</v>
      </c>
    </row>
    <row r="456" s="2" customFormat="1" ht="24.15" customHeight="1">
      <c r="A456" s="41"/>
      <c r="B456" s="42"/>
      <c r="C456" s="203" t="s">
        <v>762</v>
      </c>
      <c r="D456" s="203" t="s">
        <v>138</v>
      </c>
      <c r="E456" s="204" t="s">
        <v>763</v>
      </c>
      <c r="F456" s="205" t="s">
        <v>764</v>
      </c>
      <c r="G456" s="206" t="s">
        <v>206</v>
      </c>
      <c r="H456" s="207">
        <v>19</v>
      </c>
      <c r="I456" s="208"/>
      <c r="J456" s="209">
        <f>ROUND(I456*H456,2)</f>
        <v>0</v>
      </c>
      <c r="K456" s="205" t="s">
        <v>20</v>
      </c>
      <c r="L456" s="47"/>
      <c r="M456" s="210" t="s">
        <v>20</v>
      </c>
      <c r="N456" s="211" t="s">
        <v>46</v>
      </c>
      <c r="O456" s="87"/>
      <c r="P456" s="212">
        <f>O456*H456</f>
        <v>0</v>
      </c>
      <c r="Q456" s="212">
        <v>0</v>
      </c>
      <c r="R456" s="212">
        <f>Q456*H456</f>
        <v>0</v>
      </c>
      <c r="S456" s="212">
        <v>1.5</v>
      </c>
      <c r="T456" s="213">
        <f>S456*H456</f>
        <v>28.5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4" t="s">
        <v>143</v>
      </c>
      <c r="AT456" s="214" t="s">
        <v>138</v>
      </c>
      <c r="AU456" s="214" t="s">
        <v>144</v>
      </c>
      <c r="AY456" s="20" t="s">
        <v>135</v>
      </c>
      <c r="BE456" s="215">
        <f>IF(N456="základní",J456,0)</f>
        <v>0</v>
      </c>
      <c r="BF456" s="215">
        <f>IF(N456="snížená",J456,0)</f>
        <v>0</v>
      </c>
      <c r="BG456" s="215">
        <f>IF(N456="zákl. přenesená",J456,0)</f>
        <v>0</v>
      </c>
      <c r="BH456" s="215">
        <f>IF(N456="sníž. přenesená",J456,0)</f>
        <v>0</v>
      </c>
      <c r="BI456" s="215">
        <f>IF(N456="nulová",J456,0)</f>
        <v>0</v>
      </c>
      <c r="BJ456" s="20" t="s">
        <v>144</v>
      </c>
      <c r="BK456" s="215">
        <f>ROUND(I456*H456,2)</f>
        <v>0</v>
      </c>
      <c r="BL456" s="20" t="s">
        <v>143</v>
      </c>
      <c r="BM456" s="214" t="s">
        <v>765</v>
      </c>
    </row>
    <row r="457" s="2" customFormat="1" ht="44.25" customHeight="1">
      <c r="A457" s="41"/>
      <c r="B457" s="42"/>
      <c r="C457" s="203" t="s">
        <v>766</v>
      </c>
      <c r="D457" s="203" t="s">
        <v>138</v>
      </c>
      <c r="E457" s="204" t="s">
        <v>161</v>
      </c>
      <c r="F457" s="205" t="s">
        <v>162</v>
      </c>
      <c r="G457" s="206" t="s">
        <v>163</v>
      </c>
      <c r="H457" s="207">
        <v>28.5</v>
      </c>
      <c r="I457" s="208"/>
      <c r="J457" s="209">
        <f>ROUND(I457*H457,2)</f>
        <v>0</v>
      </c>
      <c r="K457" s="205" t="s">
        <v>142</v>
      </c>
      <c r="L457" s="47"/>
      <c r="M457" s="210" t="s">
        <v>20</v>
      </c>
      <c r="N457" s="211" t="s">
        <v>46</v>
      </c>
      <c r="O457" s="87"/>
      <c r="P457" s="212">
        <f>O457*H457</f>
        <v>0</v>
      </c>
      <c r="Q457" s="212">
        <v>0</v>
      </c>
      <c r="R457" s="212">
        <f>Q457*H457</f>
        <v>0</v>
      </c>
      <c r="S457" s="212">
        <v>0</v>
      </c>
      <c r="T457" s="213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14" t="s">
        <v>143</v>
      </c>
      <c r="AT457" s="214" t="s">
        <v>138</v>
      </c>
      <c r="AU457" s="214" t="s">
        <v>144</v>
      </c>
      <c r="AY457" s="20" t="s">
        <v>135</v>
      </c>
      <c r="BE457" s="215">
        <f>IF(N457="základní",J457,0)</f>
        <v>0</v>
      </c>
      <c r="BF457" s="215">
        <f>IF(N457="snížená",J457,0)</f>
        <v>0</v>
      </c>
      <c r="BG457" s="215">
        <f>IF(N457="zákl. přenesená",J457,0)</f>
        <v>0</v>
      </c>
      <c r="BH457" s="215">
        <f>IF(N457="sníž. přenesená",J457,0)</f>
        <v>0</v>
      </c>
      <c r="BI457" s="215">
        <f>IF(N457="nulová",J457,0)</f>
        <v>0</v>
      </c>
      <c r="BJ457" s="20" t="s">
        <v>144</v>
      </c>
      <c r="BK457" s="215">
        <f>ROUND(I457*H457,2)</f>
        <v>0</v>
      </c>
      <c r="BL457" s="20" t="s">
        <v>143</v>
      </c>
      <c r="BM457" s="214" t="s">
        <v>767</v>
      </c>
    </row>
    <row r="458" s="2" customFormat="1">
      <c r="A458" s="41"/>
      <c r="B458" s="42"/>
      <c r="C458" s="43"/>
      <c r="D458" s="216" t="s">
        <v>146</v>
      </c>
      <c r="E458" s="43"/>
      <c r="F458" s="217" t="s">
        <v>165</v>
      </c>
      <c r="G458" s="43"/>
      <c r="H458" s="43"/>
      <c r="I458" s="218"/>
      <c r="J458" s="43"/>
      <c r="K458" s="43"/>
      <c r="L458" s="47"/>
      <c r="M458" s="219"/>
      <c r="N458" s="220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146</v>
      </c>
      <c r="AU458" s="20" t="s">
        <v>144</v>
      </c>
    </row>
    <row r="459" s="2" customFormat="1" ht="24.15" customHeight="1">
      <c r="A459" s="41"/>
      <c r="B459" s="42"/>
      <c r="C459" s="203" t="s">
        <v>768</v>
      </c>
      <c r="D459" s="203" t="s">
        <v>138</v>
      </c>
      <c r="E459" s="204" t="s">
        <v>167</v>
      </c>
      <c r="F459" s="205" t="s">
        <v>168</v>
      </c>
      <c r="G459" s="206" t="s">
        <v>163</v>
      </c>
      <c r="H459" s="207">
        <v>28.5</v>
      </c>
      <c r="I459" s="208"/>
      <c r="J459" s="209">
        <f>ROUND(I459*H459,2)</f>
        <v>0</v>
      </c>
      <c r="K459" s="205" t="s">
        <v>20</v>
      </c>
      <c r="L459" s="47"/>
      <c r="M459" s="210" t="s">
        <v>20</v>
      </c>
      <c r="N459" s="211" t="s">
        <v>46</v>
      </c>
      <c r="O459" s="87"/>
      <c r="P459" s="212">
        <f>O459*H459</f>
        <v>0</v>
      </c>
      <c r="Q459" s="212">
        <v>0</v>
      </c>
      <c r="R459" s="212">
        <f>Q459*H459</f>
        <v>0</v>
      </c>
      <c r="S459" s="212">
        <v>0</v>
      </c>
      <c r="T459" s="213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14" t="s">
        <v>143</v>
      </c>
      <c r="AT459" s="214" t="s">
        <v>138</v>
      </c>
      <c r="AU459" s="214" t="s">
        <v>144</v>
      </c>
      <c r="AY459" s="20" t="s">
        <v>135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20" t="s">
        <v>144</v>
      </c>
      <c r="BK459" s="215">
        <f>ROUND(I459*H459,2)</f>
        <v>0</v>
      </c>
      <c r="BL459" s="20" t="s">
        <v>143</v>
      </c>
      <c r="BM459" s="214" t="s">
        <v>769</v>
      </c>
    </row>
    <row r="460" s="2" customFormat="1" ht="49.05" customHeight="1">
      <c r="A460" s="41"/>
      <c r="B460" s="42"/>
      <c r="C460" s="203" t="s">
        <v>770</v>
      </c>
      <c r="D460" s="203" t="s">
        <v>138</v>
      </c>
      <c r="E460" s="204" t="s">
        <v>171</v>
      </c>
      <c r="F460" s="205" t="s">
        <v>172</v>
      </c>
      <c r="G460" s="206" t="s">
        <v>163</v>
      </c>
      <c r="H460" s="207">
        <v>28.5</v>
      </c>
      <c r="I460" s="208"/>
      <c r="J460" s="209">
        <f>ROUND(I460*H460,2)</f>
        <v>0</v>
      </c>
      <c r="K460" s="205" t="s">
        <v>142</v>
      </c>
      <c r="L460" s="47"/>
      <c r="M460" s="210" t="s">
        <v>20</v>
      </c>
      <c r="N460" s="211" t="s">
        <v>46</v>
      </c>
      <c r="O460" s="87"/>
      <c r="P460" s="212">
        <f>O460*H460</f>
        <v>0</v>
      </c>
      <c r="Q460" s="212">
        <v>0</v>
      </c>
      <c r="R460" s="212">
        <f>Q460*H460</f>
        <v>0</v>
      </c>
      <c r="S460" s="212">
        <v>0</v>
      </c>
      <c r="T460" s="213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14" t="s">
        <v>143</v>
      </c>
      <c r="AT460" s="214" t="s">
        <v>138</v>
      </c>
      <c r="AU460" s="214" t="s">
        <v>144</v>
      </c>
      <c r="AY460" s="20" t="s">
        <v>135</v>
      </c>
      <c r="BE460" s="215">
        <f>IF(N460="základní",J460,0)</f>
        <v>0</v>
      </c>
      <c r="BF460" s="215">
        <f>IF(N460="snížená",J460,0)</f>
        <v>0</v>
      </c>
      <c r="BG460" s="215">
        <f>IF(N460="zákl. přenesená",J460,0)</f>
        <v>0</v>
      </c>
      <c r="BH460" s="215">
        <f>IF(N460="sníž. přenesená",J460,0)</f>
        <v>0</v>
      </c>
      <c r="BI460" s="215">
        <f>IF(N460="nulová",J460,0)</f>
        <v>0</v>
      </c>
      <c r="BJ460" s="20" t="s">
        <v>144</v>
      </c>
      <c r="BK460" s="215">
        <f>ROUND(I460*H460,2)</f>
        <v>0</v>
      </c>
      <c r="BL460" s="20" t="s">
        <v>143</v>
      </c>
      <c r="BM460" s="214" t="s">
        <v>771</v>
      </c>
    </row>
    <row r="461" s="2" customFormat="1">
      <c r="A461" s="41"/>
      <c r="B461" s="42"/>
      <c r="C461" s="43"/>
      <c r="D461" s="216" t="s">
        <v>146</v>
      </c>
      <c r="E461" s="43"/>
      <c r="F461" s="217" t="s">
        <v>174</v>
      </c>
      <c r="G461" s="43"/>
      <c r="H461" s="43"/>
      <c r="I461" s="218"/>
      <c r="J461" s="43"/>
      <c r="K461" s="43"/>
      <c r="L461" s="47"/>
      <c r="M461" s="219"/>
      <c r="N461" s="220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146</v>
      </c>
      <c r="AU461" s="20" t="s">
        <v>144</v>
      </c>
    </row>
    <row r="462" s="12" customFormat="1" ht="22.8" customHeight="1">
      <c r="A462" s="12"/>
      <c r="B462" s="187"/>
      <c r="C462" s="188"/>
      <c r="D462" s="189" t="s">
        <v>73</v>
      </c>
      <c r="E462" s="201" t="s">
        <v>772</v>
      </c>
      <c r="F462" s="201" t="s">
        <v>773</v>
      </c>
      <c r="G462" s="188"/>
      <c r="H462" s="188"/>
      <c r="I462" s="191"/>
      <c r="J462" s="202">
        <f>BK462</f>
        <v>0</v>
      </c>
      <c r="K462" s="188"/>
      <c r="L462" s="193"/>
      <c r="M462" s="194"/>
      <c r="N462" s="195"/>
      <c r="O462" s="195"/>
      <c r="P462" s="196">
        <f>SUM(P463:P505)</f>
        <v>0</v>
      </c>
      <c r="Q462" s="195"/>
      <c r="R462" s="196">
        <f>SUM(R463:R505)</f>
        <v>3.4931315000000001</v>
      </c>
      <c r="S462" s="195"/>
      <c r="T462" s="197">
        <f>SUM(T463:T505)</f>
        <v>1.984866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198" t="s">
        <v>22</v>
      </c>
      <c r="AT462" s="199" t="s">
        <v>73</v>
      </c>
      <c r="AU462" s="199" t="s">
        <v>22</v>
      </c>
      <c r="AY462" s="198" t="s">
        <v>135</v>
      </c>
      <c r="BK462" s="200">
        <f>SUM(BK463:BK505)</f>
        <v>0</v>
      </c>
    </row>
    <row r="463" s="2" customFormat="1" ht="16.5" customHeight="1">
      <c r="A463" s="41"/>
      <c r="B463" s="42"/>
      <c r="C463" s="203" t="s">
        <v>774</v>
      </c>
      <c r="D463" s="203" t="s">
        <v>138</v>
      </c>
      <c r="E463" s="204" t="s">
        <v>775</v>
      </c>
      <c r="F463" s="205" t="s">
        <v>776</v>
      </c>
      <c r="G463" s="206" t="s">
        <v>150</v>
      </c>
      <c r="H463" s="207">
        <v>31.859999999999999</v>
      </c>
      <c r="I463" s="208"/>
      <c r="J463" s="209">
        <f>ROUND(I463*H463,2)</f>
        <v>0</v>
      </c>
      <c r="K463" s="205" t="s">
        <v>142</v>
      </c>
      <c r="L463" s="47"/>
      <c r="M463" s="210" t="s">
        <v>20</v>
      </c>
      <c r="N463" s="211" t="s">
        <v>46</v>
      </c>
      <c r="O463" s="87"/>
      <c r="P463" s="212">
        <f>O463*H463</f>
        <v>0</v>
      </c>
      <c r="Q463" s="212">
        <v>0</v>
      </c>
      <c r="R463" s="212">
        <f>Q463*H463</f>
        <v>0</v>
      </c>
      <c r="S463" s="212">
        <v>0.035299999999999998</v>
      </c>
      <c r="T463" s="213">
        <f>S463*H463</f>
        <v>1.1246579999999999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14" t="s">
        <v>143</v>
      </c>
      <c r="AT463" s="214" t="s">
        <v>138</v>
      </c>
      <c r="AU463" s="214" t="s">
        <v>144</v>
      </c>
      <c r="AY463" s="20" t="s">
        <v>135</v>
      </c>
      <c r="BE463" s="215">
        <f>IF(N463="základní",J463,0)</f>
        <v>0</v>
      </c>
      <c r="BF463" s="215">
        <f>IF(N463="snížená",J463,0)</f>
        <v>0</v>
      </c>
      <c r="BG463" s="215">
        <f>IF(N463="zákl. přenesená",J463,0)</f>
        <v>0</v>
      </c>
      <c r="BH463" s="215">
        <f>IF(N463="sníž. přenesená",J463,0)</f>
        <v>0</v>
      </c>
      <c r="BI463" s="215">
        <f>IF(N463="nulová",J463,0)</f>
        <v>0</v>
      </c>
      <c r="BJ463" s="20" t="s">
        <v>144</v>
      </c>
      <c r="BK463" s="215">
        <f>ROUND(I463*H463,2)</f>
        <v>0</v>
      </c>
      <c r="BL463" s="20" t="s">
        <v>143</v>
      </c>
      <c r="BM463" s="214" t="s">
        <v>777</v>
      </c>
    </row>
    <row r="464" s="2" customFormat="1">
      <c r="A464" s="41"/>
      <c r="B464" s="42"/>
      <c r="C464" s="43"/>
      <c r="D464" s="216" t="s">
        <v>146</v>
      </c>
      <c r="E464" s="43"/>
      <c r="F464" s="217" t="s">
        <v>778</v>
      </c>
      <c r="G464" s="43"/>
      <c r="H464" s="43"/>
      <c r="I464" s="218"/>
      <c r="J464" s="43"/>
      <c r="K464" s="43"/>
      <c r="L464" s="47"/>
      <c r="M464" s="219"/>
      <c r="N464" s="220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146</v>
      </c>
      <c r="AU464" s="20" t="s">
        <v>144</v>
      </c>
    </row>
    <row r="465" s="13" customFormat="1">
      <c r="A465" s="13"/>
      <c r="B465" s="221"/>
      <c r="C465" s="222"/>
      <c r="D465" s="223" t="s">
        <v>153</v>
      </c>
      <c r="E465" s="224" t="s">
        <v>20</v>
      </c>
      <c r="F465" s="225" t="s">
        <v>779</v>
      </c>
      <c r="G465" s="222"/>
      <c r="H465" s="226">
        <v>31.859999999999999</v>
      </c>
      <c r="I465" s="227"/>
      <c r="J465" s="222"/>
      <c r="K465" s="222"/>
      <c r="L465" s="228"/>
      <c r="M465" s="229"/>
      <c r="N465" s="230"/>
      <c r="O465" s="230"/>
      <c r="P465" s="230"/>
      <c r="Q465" s="230"/>
      <c r="R465" s="230"/>
      <c r="S465" s="230"/>
      <c r="T465" s="23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2" t="s">
        <v>153</v>
      </c>
      <c r="AU465" s="232" t="s">
        <v>144</v>
      </c>
      <c r="AV465" s="13" t="s">
        <v>144</v>
      </c>
      <c r="AW465" s="13" t="s">
        <v>36</v>
      </c>
      <c r="AX465" s="13" t="s">
        <v>22</v>
      </c>
      <c r="AY465" s="232" t="s">
        <v>135</v>
      </c>
    </row>
    <row r="466" s="2" customFormat="1" ht="33" customHeight="1">
      <c r="A466" s="41"/>
      <c r="B466" s="42"/>
      <c r="C466" s="203" t="s">
        <v>780</v>
      </c>
      <c r="D466" s="203" t="s">
        <v>138</v>
      </c>
      <c r="E466" s="204" t="s">
        <v>781</v>
      </c>
      <c r="F466" s="205" t="s">
        <v>782</v>
      </c>
      <c r="G466" s="206" t="s">
        <v>150</v>
      </c>
      <c r="H466" s="207">
        <v>31.859999999999999</v>
      </c>
      <c r="I466" s="208"/>
      <c r="J466" s="209">
        <f>ROUND(I466*H466,2)</f>
        <v>0</v>
      </c>
      <c r="K466" s="205" t="s">
        <v>142</v>
      </c>
      <c r="L466" s="47"/>
      <c r="M466" s="210" t="s">
        <v>20</v>
      </c>
      <c r="N466" s="211" t="s">
        <v>46</v>
      </c>
      <c r="O466" s="87"/>
      <c r="P466" s="212">
        <f>O466*H466</f>
        <v>0</v>
      </c>
      <c r="Q466" s="212">
        <v>0</v>
      </c>
      <c r="R466" s="212">
        <f>Q466*H466</f>
        <v>0</v>
      </c>
      <c r="S466" s="212">
        <v>0.010999999999999999</v>
      </c>
      <c r="T466" s="213">
        <f>S466*H466</f>
        <v>0.35045999999999999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14" t="s">
        <v>143</v>
      </c>
      <c r="AT466" s="214" t="s">
        <v>138</v>
      </c>
      <c r="AU466" s="214" t="s">
        <v>144</v>
      </c>
      <c r="AY466" s="20" t="s">
        <v>135</v>
      </c>
      <c r="BE466" s="215">
        <f>IF(N466="základní",J466,0)</f>
        <v>0</v>
      </c>
      <c r="BF466" s="215">
        <f>IF(N466="snížená",J466,0)</f>
        <v>0</v>
      </c>
      <c r="BG466" s="215">
        <f>IF(N466="zákl. přenesená",J466,0)</f>
        <v>0</v>
      </c>
      <c r="BH466" s="215">
        <f>IF(N466="sníž. přenesená",J466,0)</f>
        <v>0</v>
      </c>
      <c r="BI466" s="215">
        <f>IF(N466="nulová",J466,0)</f>
        <v>0</v>
      </c>
      <c r="BJ466" s="20" t="s">
        <v>144</v>
      </c>
      <c r="BK466" s="215">
        <f>ROUND(I466*H466,2)</f>
        <v>0</v>
      </c>
      <c r="BL466" s="20" t="s">
        <v>143</v>
      </c>
      <c r="BM466" s="214" t="s">
        <v>783</v>
      </c>
    </row>
    <row r="467" s="2" customFormat="1">
      <c r="A467" s="41"/>
      <c r="B467" s="42"/>
      <c r="C467" s="43"/>
      <c r="D467" s="216" t="s">
        <v>146</v>
      </c>
      <c r="E467" s="43"/>
      <c r="F467" s="217" t="s">
        <v>784</v>
      </c>
      <c r="G467" s="43"/>
      <c r="H467" s="43"/>
      <c r="I467" s="218"/>
      <c r="J467" s="43"/>
      <c r="K467" s="43"/>
      <c r="L467" s="47"/>
      <c r="M467" s="219"/>
      <c r="N467" s="220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146</v>
      </c>
      <c r="AU467" s="20" t="s">
        <v>144</v>
      </c>
    </row>
    <row r="468" s="13" customFormat="1">
      <c r="A468" s="13"/>
      <c r="B468" s="221"/>
      <c r="C468" s="222"/>
      <c r="D468" s="223" t="s">
        <v>153</v>
      </c>
      <c r="E468" s="224" t="s">
        <v>20</v>
      </c>
      <c r="F468" s="225" t="s">
        <v>785</v>
      </c>
      <c r="G468" s="222"/>
      <c r="H468" s="226">
        <v>31.859999999999999</v>
      </c>
      <c r="I468" s="227"/>
      <c r="J468" s="222"/>
      <c r="K468" s="222"/>
      <c r="L468" s="228"/>
      <c r="M468" s="229"/>
      <c r="N468" s="230"/>
      <c r="O468" s="230"/>
      <c r="P468" s="230"/>
      <c r="Q468" s="230"/>
      <c r="R468" s="230"/>
      <c r="S468" s="230"/>
      <c r="T468" s="23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2" t="s">
        <v>153</v>
      </c>
      <c r="AU468" s="232" t="s">
        <v>144</v>
      </c>
      <c r="AV468" s="13" t="s">
        <v>144</v>
      </c>
      <c r="AW468" s="13" t="s">
        <v>36</v>
      </c>
      <c r="AX468" s="13" t="s">
        <v>22</v>
      </c>
      <c r="AY468" s="232" t="s">
        <v>135</v>
      </c>
    </row>
    <row r="469" s="2" customFormat="1" ht="21.75" customHeight="1">
      <c r="A469" s="41"/>
      <c r="B469" s="42"/>
      <c r="C469" s="203" t="s">
        <v>786</v>
      </c>
      <c r="D469" s="203" t="s">
        <v>138</v>
      </c>
      <c r="E469" s="204" t="s">
        <v>787</v>
      </c>
      <c r="F469" s="205" t="s">
        <v>788</v>
      </c>
      <c r="G469" s="206" t="s">
        <v>150</v>
      </c>
      <c r="H469" s="207">
        <v>31.859999999999999</v>
      </c>
      <c r="I469" s="208"/>
      <c r="J469" s="209">
        <f>ROUND(I469*H469,2)</f>
        <v>0</v>
      </c>
      <c r="K469" s="205" t="s">
        <v>142</v>
      </c>
      <c r="L469" s="47"/>
      <c r="M469" s="210" t="s">
        <v>20</v>
      </c>
      <c r="N469" s="211" t="s">
        <v>46</v>
      </c>
      <c r="O469" s="87"/>
      <c r="P469" s="212">
        <f>O469*H469</f>
        <v>0</v>
      </c>
      <c r="Q469" s="212">
        <v>0</v>
      </c>
      <c r="R469" s="212">
        <f>Q469*H469</f>
        <v>0</v>
      </c>
      <c r="S469" s="212">
        <v>0</v>
      </c>
      <c r="T469" s="213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14" t="s">
        <v>143</v>
      </c>
      <c r="AT469" s="214" t="s">
        <v>138</v>
      </c>
      <c r="AU469" s="214" t="s">
        <v>144</v>
      </c>
      <c r="AY469" s="20" t="s">
        <v>135</v>
      </c>
      <c r="BE469" s="215">
        <f>IF(N469="základní",J469,0)</f>
        <v>0</v>
      </c>
      <c r="BF469" s="215">
        <f>IF(N469="snížená",J469,0)</f>
        <v>0</v>
      </c>
      <c r="BG469" s="215">
        <f>IF(N469="zákl. přenesená",J469,0)</f>
        <v>0</v>
      </c>
      <c r="BH469" s="215">
        <f>IF(N469="sníž. přenesená",J469,0)</f>
        <v>0</v>
      </c>
      <c r="BI469" s="215">
        <f>IF(N469="nulová",J469,0)</f>
        <v>0</v>
      </c>
      <c r="BJ469" s="20" t="s">
        <v>144</v>
      </c>
      <c r="BK469" s="215">
        <f>ROUND(I469*H469,2)</f>
        <v>0</v>
      </c>
      <c r="BL469" s="20" t="s">
        <v>143</v>
      </c>
      <c r="BM469" s="214" t="s">
        <v>789</v>
      </c>
    </row>
    <row r="470" s="2" customFormat="1">
      <c r="A470" s="41"/>
      <c r="B470" s="42"/>
      <c r="C470" s="43"/>
      <c r="D470" s="216" t="s">
        <v>146</v>
      </c>
      <c r="E470" s="43"/>
      <c r="F470" s="217" t="s">
        <v>790</v>
      </c>
      <c r="G470" s="43"/>
      <c r="H470" s="43"/>
      <c r="I470" s="218"/>
      <c r="J470" s="43"/>
      <c r="K470" s="43"/>
      <c r="L470" s="47"/>
      <c r="M470" s="219"/>
      <c r="N470" s="220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146</v>
      </c>
      <c r="AU470" s="20" t="s">
        <v>144</v>
      </c>
    </row>
    <row r="471" s="13" customFormat="1">
      <c r="A471" s="13"/>
      <c r="B471" s="221"/>
      <c r="C471" s="222"/>
      <c r="D471" s="223" t="s">
        <v>153</v>
      </c>
      <c r="E471" s="224" t="s">
        <v>20</v>
      </c>
      <c r="F471" s="225" t="s">
        <v>791</v>
      </c>
      <c r="G471" s="222"/>
      <c r="H471" s="226">
        <v>31.859999999999999</v>
      </c>
      <c r="I471" s="227"/>
      <c r="J471" s="222"/>
      <c r="K471" s="222"/>
      <c r="L471" s="228"/>
      <c r="M471" s="229"/>
      <c r="N471" s="230"/>
      <c r="O471" s="230"/>
      <c r="P471" s="230"/>
      <c r="Q471" s="230"/>
      <c r="R471" s="230"/>
      <c r="S471" s="230"/>
      <c r="T471" s="23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2" t="s">
        <v>153</v>
      </c>
      <c r="AU471" s="232" t="s">
        <v>144</v>
      </c>
      <c r="AV471" s="13" t="s">
        <v>144</v>
      </c>
      <c r="AW471" s="13" t="s">
        <v>36</v>
      </c>
      <c r="AX471" s="13" t="s">
        <v>22</v>
      </c>
      <c r="AY471" s="232" t="s">
        <v>135</v>
      </c>
    </row>
    <row r="472" s="2" customFormat="1" ht="16.5" customHeight="1">
      <c r="A472" s="41"/>
      <c r="B472" s="42"/>
      <c r="C472" s="203" t="s">
        <v>792</v>
      </c>
      <c r="D472" s="203" t="s">
        <v>138</v>
      </c>
      <c r="E472" s="204" t="s">
        <v>793</v>
      </c>
      <c r="F472" s="205" t="s">
        <v>794</v>
      </c>
      <c r="G472" s="206" t="s">
        <v>194</v>
      </c>
      <c r="H472" s="207">
        <v>16.050000000000001</v>
      </c>
      <c r="I472" s="208"/>
      <c r="J472" s="209">
        <f>ROUND(I472*H472,2)</f>
        <v>0</v>
      </c>
      <c r="K472" s="205" t="s">
        <v>20</v>
      </c>
      <c r="L472" s="47"/>
      <c r="M472" s="210" t="s">
        <v>20</v>
      </c>
      <c r="N472" s="211" t="s">
        <v>46</v>
      </c>
      <c r="O472" s="87"/>
      <c r="P472" s="212">
        <f>O472*H472</f>
        <v>0</v>
      </c>
      <c r="Q472" s="212">
        <v>0</v>
      </c>
      <c r="R472" s="212">
        <f>Q472*H472</f>
        <v>0</v>
      </c>
      <c r="S472" s="212">
        <v>0.029999999999999999</v>
      </c>
      <c r="T472" s="213">
        <f>S472*H472</f>
        <v>0.48149999999999998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14" t="s">
        <v>143</v>
      </c>
      <c r="AT472" s="214" t="s">
        <v>138</v>
      </c>
      <c r="AU472" s="214" t="s">
        <v>144</v>
      </c>
      <c r="AY472" s="20" t="s">
        <v>135</v>
      </c>
      <c r="BE472" s="215">
        <f>IF(N472="základní",J472,0)</f>
        <v>0</v>
      </c>
      <c r="BF472" s="215">
        <f>IF(N472="snížená",J472,0)</f>
        <v>0</v>
      </c>
      <c r="BG472" s="215">
        <f>IF(N472="zákl. přenesená",J472,0)</f>
        <v>0</v>
      </c>
      <c r="BH472" s="215">
        <f>IF(N472="sníž. přenesená",J472,0)</f>
        <v>0</v>
      </c>
      <c r="BI472" s="215">
        <f>IF(N472="nulová",J472,0)</f>
        <v>0</v>
      </c>
      <c r="BJ472" s="20" t="s">
        <v>144</v>
      </c>
      <c r="BK472" s="215">
        <f>ROUND(I472*H472,2)</f>
        <v>0</v>
      </c>
      <c r="BL472" s="20" t="s">
        <v>143</v>
      </c>
      <c r="BM472" s="214" t="s">
        <v>795</v>
      </c>
    </row>
    <row r="473" s="13" customFormat="1">
      <c r="A473" s="13"/>
      <c r="B473" s="221"/>
      <c r="C473" s="222"/>
      <c r="D473" s="223" t="s">
        <v>153</v>
      </c>
      <c r="E473" s="224" t="s">
        <v>20</v>
      </c>
      <c r="F473" s="225" t="s">
        <v>796</v>
      </c>
      <c r="G473" s="222"/>
      <c r="H473" s="226">
        <v>16.050000000000001</v>
      </c>
      <c r="I473" s="227"/>
      <c r="J473" s="222"/>
      <c r="K473" s="222"/>
      <c r="L473" s="228"/>
      <c r="M473" s="229"/>
      <c r="N473" s="230"/>
      <c r="O473" s="230"/>
      <c r="P473" s="230"/>
      <c r="Q473" s="230"/>
      <c r="R473" s="230"/>
      <c r="S473" s="230"/>
      <c r="T473" s="23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2" t="s">
        <v>153</v>
      </c>
      <c r="AU473" s="232" t="s">
        <v>144</v>
      </c>
      <c r="AV473" s="13" t="s">
        <v>144</v>
      </c>
      <c r="AW473" s="13" t="s">
        <v>36</v>
      </c>
      <c r="AX473" s="13" t="s">
        <v>22</v>
      </c>
      <c r="AY473" s="232" t="s">
        <v>135</v>
      </c>
    </row>
    <row r="474" s="2" customFormat="1" ht="24.15" customHeight="1">
      <c r="A474" s="41"/>
      <c r="B474" s="42"/>
      <c r="C474" s="203" t="s">
        <v>797</v>
      </c>
      <c r="D474" s="203" t="s">
        <v>138</v>
      </c>
      <c r="E474" s="204" t="s">
        <v>798</v>
      </c>
      <c r="F474" s="205" t="s">
        <v>799</v>
      </c>
      <c r="G474" s="206" t="s">
        <v>194</v>
      </c>
      <c r="H474" s="207">
        <v>16.050000000000001</v>
      </c>
      <c r="I474" s="208"/>
      <c r="J474" s="209">
        <f>ROUND(I474*H474,2)</f>
        <v>0</v>
      </c>
      <c r="K474" s="205" t="s">
        <v>142</v>
      </c>
      <c r="L474" s="47"/>
      <c r="M474" s="210" t="s">
        <v>20</v>
      </c>
      <c r="N474" s="211" t="s">
        <v>46</v>
      </c>
      <c r="O474" s="87"/>
      <c r="P474" s="212">
        <f>O474*H474</f>
        <v>0</v>
      </c>
      <c r="Q474" s="212">
        <v>0</v>
      </c>
      <c r="R474" s="212">
        <f>Q474*H474</f>
        <v>0</v>
      </c>
      <c r="S474" s="212">
        <v>0.0017600000000000001</v>
      </c>
      <c r="T474" s="213">
        <f>S474*H474</f>
        <v>0.028248000000000002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14" t="s">
        <v>143</v>
      </c>
      <c r="AT474" s="214" t="s">
        <v>138</v>
      </c>
      <c r="AU474" s="214" t="s">
        <v>144</v>
      </c>
      <c r="AY474" s="20" t="s">
        <v>135</v>
      </c>
      <c r="BE474" s="215">
        <f>IF(N474="základní",J474,0)</f>
        <v>0</v>
      </c>
      <c r="BF474" s="215">
        <f>IF(N474="snížená",J474,0)</f>
        <v>0</v>
      </c>
      <c r="BG474" s="215">
        <f>IF(N474="zákl. přenesená",J474,0)</f>
        <v>0</v>
      </c>
      <c r="BH474" s="215">
        <f>IF(N474="sníž. přenesená",J474,0)</f>
        <v>0</v>
      </c>
      <c r="BI474" s="215">
        <f>IF(N474="nulová",J474,0)</f>
        <v>0</v>
      </c>
      <c r="BJ474" s="20" t="s">
        <v>144</v>
      </c>
      <c r="BK474" s="215">
        <f>ROUND(I474*H474,2)</f>
        <v>0</v>
      </c>
      <c r="BL474" s="20" t="s">
        <v>143</v>
      </c>
      <c r="BM474" s="214" t="s">
        <v>800</v>
      </c>
    </row>
    <row r="475" s="2" customFormat="1">
      <c r="A475" s="41"/>
      <c r="B475" s="42"/>
      <c r="C475" s="43"/>
      <c r="D475" s="216" t="s">
        <v>146</v>
      </c>
      <c r="E475" s="43"/>
      <c r="F475" s="217" t="s">
        <v>801</v>
      </c>
      <c r="G475" s="43"/>
      <c r="H475" s="43"/>
      <c r="I475" s="218"/>
      <c r="J475" s="43"/>
      <c r="K475" s="43"/>
      <c r="L475" s="47"/>
      <c r="M475" s="219"/>
      <c r="N475" s="220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146</v>
      </c>
      <c r="AU475" s="20" t="s">
        <v>144</v>
      </c>
    </row>
    <row r="476" s="13" customFormat="1">
      <c r="A476" s="13"/>
      <c r="B476" s="221"/>
      <c r="C476" s="222"/>
      <c r="D476" s="223" t="s">
        <v>153</v>
      </c>
      <c r="E476" s="224" t="s">
        <v>20</v>
      </c>
      <c r="F476" s="225" t="s">
        <v>796</v>
      </c>
      <c r="G476" s="222"/>
      <c r="H476" s="226">
        <v>16.050000000000001</v>
      </c>
      <c r="I476" s="227"/>
      <c r="J476" s="222"/>
      <c r="K476" s="222"/>
      <c r="L476" s="228"/>
      <c r="M476" s="229"/>
      <c r="N476" s="230"/>
      <c r="O476" s="230"/>
      <c r="P476" s="230"/>
      <c r="Q476" s="230"/>
      <c r="R476" s="230"/>
      <c r="S476" s="230"/>
      <c r="T476" s="23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2" t="s">
        <v>153</v>
      </c>
      <c r="AU476" s="232" t="s">
        <v>144</v>
      </c>
      <c r="AV476" s="13" t="s">
        <v>144</v>
      </c>
      <c r="AW476" s="13" t="s">
        <v>36</v>
      </c>
      <c r="AX476" s="13" t="s">
        <v>22</v>
      </c>
      <c r="AY476" s="232" t="s">
        <v>135</v>
      </c>
    </row>
    <row r="477" s="2" customFormat="1" ht="24.15" customHeight="1">
      <c r="A477" s="41"/>
      <c r="B477" s="42"/>
      <c r="C477" s="203" t="s">
        <v>802</v>
      </c>
      <c r="D477" s="203" t="s">
        <v>138</v>
      </c>
      <c r="E477" s="204" t="s">
        <v>803</v>
      </c>
      <c r="F477" s="205" t="s">
        <v>804</v>
      </c>
      <c r="G477" s="206" t="s">
        <v>194</v>
      </c>
      <c r="H477" s="207">
        <v>8.8499999999999996</v>
      </c>
      <c r="I477" s="208"/>
      <c r="J477" s="209">
        <f>ROUND(I477*H477,2)</f>
        <v>0</v>
      </c>
      <c r="K477" s="205" t="s">
        <v>20</v>
      </c>
      <c r="L477" s="47"/>
      <c r="M477" s="210" t="s">
        <v>20</v>
      </c>
      <c r="N477" s="211" t="s">
        <v>46</v>
      </c>
      <c r="O477" s="87"/>
      <c r="P477" s="212">
        <f>O477*H477</f>
        <v>0</v>
      </c>
      <c r="Q477" s="212">
        <v>0</v>
      </c>
      <c r="R477" s="212">
        <f>Q477*H477</f>
        <v>0</v>
      </c>
      <c r="S477" s="212">
        <v>0</v>
      </c>
      <c r="T477" s="213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4" t="s">
        <v>143</v>
      </c>
      <c r="AT477" s="214" t="s">
        <v>138</v>
      </c>
      <c r="AU477" s="214" t="s">
        <v>144</v>
      </c>
      <c r="AY477" s="20" t="s">
        <v>135</v>
      </c>
      <c r="BE477" s="215">
        <f>IF(N477="základní",J477,0)</f>
        <v>0</v>
      </c>
      <c r="BF477" s="215">
        <f>IF(N477="snížená",J477,0)</f>
        <v>0</v>
      </c>
      <c r="BG477" s="215">
        <f>IF(N477="zákl. přenesená",J477,0)</f>
        <v>0</v>
      </c>
      <c r="BH477" s="215">
        <f>IF(N477="sníž. přenesená",J477,0)</f>
        <v>0</v>
      </c>
      <c r="BI477" s="215">
        <f>IF(N477="nulová",J477,0)</f>
        <v>0</v>
      </c>
      <c r="BJ477" s="20" t="s">
        <v>144</v>
      </c>
      <c r="BK477" s="215">
        <f>ROUND(I477*H477,2)</f>
        <v>0</v>
      </c>
      <c r="BL477" s="20" t="s">
        <v>143</v>
      </c>
      <c r="BM477" s="214" t="s">
        <v>805</v>
      </c>
    </row>
    <row r="478" s="2" customFormat="1" ht="44.25" customHeight="1">
      <c r="A478" s="41"/>
      <c r="B478" s="42"/>
      <c r="C478" s="203" t="s">
        <v>806</v>
      </c>
      <c r="D478" s="203" t="s">
        <v>138</v>
      </c>
      <c r="E478" s="204" t="s">
        <v>161</v>
      </c>
      <c r="F478" s="205" t="s">
        <v>162</v>
      </c>
      <c r="G478" s="206" t="s">
        <v>163</v>
      </c>
      <c r="H478" s="207">
        <v>1.9850000000000001</v>
      </c>
      <c r="I478" s="208"/>
      <c r="J478" s="209">
        <f>ROUND(I478*H478,2)</f>
        <v>0</v>
      </c>
      <c r="K478" s="205" t="s">
        <v>142</v>
      </c>
      <c r="L478" s="47"/>
      <c r="M478" s="210" t="s">
        <v>20</v>
      </c>
      <c r="N478" s="211" t="s">
        <v>46</v>
      </c>
      <c r="O478" s="87"/>
      <c r="P478" s="212">
        <f>O478*H478</f>
        <v>0</v>
      </c>
      <c r="Q478" s="212">
        <v>0</v>
      </c>
      <c r="R478" s="212">
        <f>Q478*H478</f>
        <v>0</v>
      </c>
      <c r="S478" s="212">
        <v>0</v>
      </c>
      <c r="T478" s="213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4" t="s">
        <v>143</v>
      </c>
      <c r="AT478" s="214" t="s">
        <v>138</v>
      </c>
      <c r="AU478" s="214" t="s">
        <v>144</v>
      </c>
      <c r="AY478" s="20" t="s">
        <v>135</v>
      </c>
      <c r="BE478" s="215">
        <f>IF(N478="základní",J478,0)</f>
        <v>0</v>
      </c>
      <c r="BF478" s="215">
        <f>IF(N478="snížená",J478,0)</f>
        <v>0</v>
      </c>
      <c r="BG478" s="215">
        <f>IF(N478="zákl. přenesená",J478,0)</f>
        <v>0</v>
      </c>
      <c r="BH478" s="215">
        <f>IF(N478="sníž. přenesená",J478,0)</f>
        <v>0</v>
      </c>
      <c r="BI478" s="215">
        <f>IF(N478="nulová",J478,0)</f>
        <v>0</v>
      </c>
      <c r="BJ478" s="20" t="s">
        <v>144</v>
      </c>
      <c r="BK478" s="215">
        <f>ROUND(I478*H478,2)</f>
        <v>0</v>
      </c>
      <c r="BL478" s="20" t="s">
        <v>143</v>
      </c>
      <c r="BM478" s="214" t="s">
        <v>807</v>
      </c>
    </row>
    <row r="479" s="2" customFormat="1">
      <c r="A479" s="41"/>
      <c r="B479" s="42"/>
      <c r="C479" s="43"/>
      <c r="D479" s="216" t="s">
        <v>146</v>
      </c>
      <c r="E479" s="43"/>
      <c r="F479" s="217" t="s">
        <v>165</v>
      </c>
      <c r="G479" s="43"/>
      <c r="H479" s="43"/>
      <c r="I479" s="218"/>
      <c r="J479" s="43"/>
      <c r="K479" s="43"/>
      <c r="L479" s="47"/>
      <c r="M479" s="219"/>
      <c r="N479" s="220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146</v>
      </c>
      <c r="AU479" s="20" t="s">
        <v>144</v>
      </c>
    </row>
    <row r="480" s="2" customFormat="1" ht="24.15" customHeight="1">
      <c r="A480" s="41"/>
      <c r="B480" s="42"/>
      <c r="C480" s="203" t="s">
        <v>808</v>
      </c>
      <c r="D480" s="203" t="s">
        <v>138</v>
      </c>
      <c r="E480" s="204" t="s">
        <v>167</v>
      </c>
      <c r="F480" s="205" t="s">
        <v>168</v>
      </c>
      <c r="G480" s="206" t="s">
        <v>163</v>
      </c>
      <c r="H480" s="207">
        <v>1.9850000000000001</v>
      </c>
      <c r="I480" s="208"/>
      <c r="J480" s="209">
        <f>ROUND(I480*H480,2)</f>
        <v>0</v>
      </c>
      <c r="K480" s="205" t="s">
        <v>20</v>
      </c>
      <c r="L480" s="47"/>
      <c r="M480" s="210" t="s">
        <v>20</v>
      </c>
      <c r="N480" s="211" t="s">
        <v>46</v>
      </c>
      <c r="O480" s="87"/>
      <c r="P480" s="212">
        <f>O480*H480</f>
        <v>0</v>
      </c>
      <c r="Q480" s="212">
        <v>0</v>
      </c>
      <c r="R480" s="212">
        <f>Q480*H480</f>
        <v>0</v>
      </c>
      <c r="S480" s="212">
        <v>0</v>
      </c>
      <c r="T480" s="213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14" t="s">
        <v>143</v>
      </c>
      <c r="AT480" s="214" t="s">
        <v>138</v>
      </c>
      <c r="AU480" s="214" t="s">
        <v>144</v>
      </c>
      <c r="AY480" s="20" t="s">
        <v>135</v>
      </c>
      <c r="BE480" s="215">
        <f>IF(N480="základní",J480,0)</f>
        <v>0</v>
      </c>
      <c r="BF480" s="215">
        <f>IF(N480="snížená",J480,0)</f>
        <v>0</v>
      </c>
      <c r="BG480" s="215">
        <f>IF(N480="zákl. přenesená",J480,0)</f>
        <v>0</v>
      </c>
      <c r="BH480" s="215">
        <f>IF(N480="sníž. přenesená",J480,0)</f>
        <v>0</v>
      </c>
      <c r="BI480" s="215">
        <f>IF(N480="nulová",J480,0)</f>
        <v>0</v>
      </c>
      <c r="BJ480" s="20" t="s">
        <v>144</v>
      </c>
      <c r="BK480" s="215">
        <f>ROUND(I480*H480,2)</f>
        <v>0</v>
      </c>
      <c r="BL480" s="20" t="s">
        <v>143</v>
      </c>
      <c r="BM480" s="214" t="s">
        <v>809</v>
      </c>
    </row>
    <row r="481" s="2" customFormat="1" ht="49.05" customHeight="1">
      <c r="A481" s="41"/>
      <c r="B481" s="42"/>
      <c r="C481" s="203" t="s">
        <v>810</v>
      </c>
      <c r="D481" s="203" t="s">
        <v>138</v>
      </c>
      <c r="E481" s="204" t="s">
        <v>171</v>
      </c>
      <c r="F481" s="205" t="s">
        <v>172</v>
      </c>
      <c r="G481" s="206" t="s">
        <v>163</v>
      </c>
      <c r="H481" s="207">
        <v>1.9850000000000001</v>
      </c>
      <c r="I481" s="208"/>
      <c r="J481" s="209">
        <f>ROUND(I481*H481,2)</f>
        <v>0</v>
      </c>
      <c r="K481" s="205" t="s">
        <v>142</v>
      </c>
      <c r="L481" s="47"/>
      <c r="M481" s="210" t="s">
        <v>20</v>
      </c>
      <c r="N481" s="211" t="s">
        <v>46</v>
      </c>
      <c r="O481" s="87"/>
      <c r="P481" s="212">
        <f>O481*H481</f>
        <v>0</v>
      </c>
      <c r="Q481" s="212">
        <v>0</v>
      </c>
      <c r="R481" s="212">
        <f>Q481*H481</f>
        <v>0</v>
      </c>
      <c r="S481" s="212">
        <v>0</v>
      </c>
      <c r="T481" s="213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4" t="s">
        <v>143</v>
      </c>
      <c r="AT481" s="214" t="s">
        <v>138</v>
      </c>
      <c r="AU481" s="214" t="s">
        <v>144</v>
      </c>
      <c r="AY481" s="20" t="s">
        <v>135</v>
      </c>
      <c r="BE481" s="215">
        <f>IF(N481="základní",J481,0)</f>
        <v>0</v>
      </c>
      <c r="BF481" s="215">
        <f>IF(N481="snížená",J481,0)</f>
        <v>0</v>
      </c>
      <c r="BG481" s="215">
        <f>IF(N481="zákl. přenesená",J481,0)</f>
        <v>0</v>
      </c>
      <c r="BH481" s="215">
        <f>IF(N481="sníž. přenesená",J481,0)</f>
        <v>0</v>
      </c>
      <c r="BI481" s="215">
        <f>IF(N481="nulová",J481,0)</f>
        <v>0</v>
      </c>
      <c r="BJ481" s="20" t="s">
        <v>144</v>
      </c>
      <c r="BK481" s="215">
        <f>ROUND(I481*H481,2)</f>
        <v>0</v>
      </c>
      <c r="BL481" s="20" t="s">
        <v>143</v>
      </c>
      <c r="BM481" s="214" t="s">
        <v>811</v>
      </c>
    </row>
    <row r="482" s="2" customFormat="1">
      <c r="A482" s="41"/>
      <c r="B482" s="42"/>
      <c r="C482" s="43"/>
      <c r="D482" s="216" t="s">
        <v>146</v>
      </c>
      <c r="E482" s="43"/>
      <c r="F482" s="217" t="s">
        <v>174</v>
      </c>
      <c r="G482" s="43"/>
      <c r="H482" s="43"/>
      <c r="I482" s="218"/>
      <c r="J482" s="43"/>
      <c r="K482" s="43"/>
      <c r="L482" s="47"/>
      <c r="M482" s="219"/>
      <c r="N482" s="220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146</v>
      </c>
      <c r="AU482" s="20" t="s">
        <v>144</v>
      </c>
    </row>
    <row r="483" s="2" customFormat="1" ht="16.5" customHeight="1">
      <c r="A483" s="41"/>
      <c r="B483" s="42"/>
      <c r="C483" s="203" t="s">
        <v>812</v>
      </c>
      <c r="D483" s="203" t="s">
        <v>138</v>
      </c>
      <c r="E483" s="204" t="s">
        <v>813</v>
      </c>
      <c r="F483" s="205" t="s">
        <v>814</v>
      </c>
      <c r="G483" s="206" t="s">
        <v>194</v>
      </c>
      <c r="H483" s="207">
        <v>16.050000000000001</v>
      </c>
      <c r="I483" s="208"/>
      <c r="J483" s="209">
        <f>ROUND(I483*H483,2)</f>
        <v>0</v>
      </c>
      <c r="K483" s="205" t="s">
        <v>20</v>
      </c>
      <c r="L483" s="47"/>
      <c r="M483" s="210" t="s">
        <v>20</v>
      </c>
      <c r="N483" s="211" t="s">
        <v>46</v>
      </c>
      <c r="O483" s="87"/>
      <c r="P483" s="212">
        <f>O483*H483</f>
        <v>0</v>
      </c>
      <c r="Q483" s="212">
        <v>0</v>
      </c>
      <c r="R483" s="212">
        <f>Q483*H483</f>
        <v>0</v>
      </c>
      <c r="S483" s="212">
        <v>0</v>
      </c>
      <c r="T483" s="213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14" t="s">
        <v>143</v>
      </c>
      <c r="AT483" s="214" t="s">
        <v>138</v>
      </c>
      <c r="AU483" s="214" t="s">
        <v>144</v>
      </c>
      <c r="AY483" s="20" t="s">
        <v>135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20" t="s">
        <v>144</v>
      </c>
      <c r="BK483" s="215">
        <f>ROUND(I483*H483,2)</f>
        <v>0</v>
      </c>
      <c r="BL483" s="20" t="s">
        <v>143</v>
      </c>
      <c r="BM483" s="214" t="s">
        <v>815</v>
      </c>
    </row>
    <row r="484" s="13" customFormat="1">
      <c r="A484" s="13"/>
      <c r="B484" s="221"/>
      <c r="C484" s="222"/>
      <c r="D484" s="223" t="s">
        <v>153</v>
      </c>
      <c r="E484" s="224" t="s">
        <v>20</v>
      </c>
      <c r="F484" s="225" t="s">
        <v>796</v>
      </c>
      <c r="G484" s="222"/>
      <c r="H484" s="226">
        <v>16.050000000000001</v>
      </c>
      <c r="I484" s="227"/>
      <c r="J484" s="222"/>
      <c r="K484" s="222"/>
      <c r="L484" s="228"/>
      <c r="M484" s="229"/>
      <c r="N484" s="230"/>
      <c r="O484" s="230"/>
      <c r="P484" s="230"/>
      <c r="Q484" s="230"/>
      <c r="R484" s="230"/>
      <c r="S484" s="230"/>
      <c r="T484" s="23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2" t="s">
        <v>153</v>
      </c>
      <c r="AU484" s="232" t="s">
        <v>144</v>
      </c>
      <c r="AV484" s="13" t="s">
        <v>144</v>
      </c>
      <c r="AW484" s="13" t="s">
        <v>36</v>
      </c>
      <c r="AX484" s="13" t="s">
        <v>22</v>
      </c>
      <c r="AY484" s="232" t="s">
        <v>135</v>
      </c>
    </row>
    <row r="485" s="2" customFormat="1" ht="33" customHeight="1">
      <c r="A485" s="41"/>
      <c r="B485" s="42"/>
      <c r="C485" s="203" t="s">
        <v>816</v>
      </c>
      <c r="D485" s="203" t="s">
        <v>138</v>
      </c>
      <c r="E485" s="204" t="s">
        <v>817</v>
      </c>
      <c r="F485" s="205" t="s">
        <v>818</v>
      </c>
      <c r="G485" s="206" t="s">
        <v>150</v>
      </c>
      <c r="H485" s="207">
        <v>31.859999999999999</v>
      </c>
      <c r="I485" s="208"/>
      <c r="J485" s="209">
        <f>ROUND(I485*H485,2)</f>
        <v>0</v>
      </c>
      <c r="K485" s="205" t="s">
        <v>142</v>
      </c>
      <c r="L485" s="47"/>
      <c r="M485" s="210" t="s">
        <v>20</v>
      </c>
      <c r="N485" s="211" t="s">
        <v>46</v>
      </c>
      <c r="O485" s="87"/>
      <c r="P485" s="212">
        <f>O485*H485</f>
        <v>0</v>
      </c>
      <c r="Q485" s="212">
        <v>0.074260000000000007</v>
      </c>
      <c r="R485" s="212">
        <f>Q485*H485</f>
        <v>2.3659236000000003</v>
      </c>
      <c r="S485" s="212">
        <v>0</v>
      </c>
      <c r="T485" s="213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14" t="s">
        <v>143</v>
      </c>
      <c r="AT485" s="214" t="s">
        <v>138</v>
      </c>
      <c r="AU485" s="214" t="s">
        <v>144</v>
      </c>
      <c r="AY485" s="20" t="s">
        <v>135</v>
      </c>
      <c r="BE485" s="215">
        <f>IF(N485="základní",J485,0)</f>
        <v>0</v>
      </c>
      <c r="BF485" s="215">
        <f>IF(N485="snížená",J485,0)</f>
        <v>0</v>
      </c>
      <c r="BG485" s="215">
        <f>IF(N485="zákl. přenesená",J485,0)</f>
        <v>0</v>
      </c>
      <c r="BH485" s="215">
        <f>IF(N485="sníž. přenesená",J485,0)</f>
        <v>0</v>
      </c>
      <c r="BI485" s="215">
        <f>IF(N485="nulová",J485,0)</f>
        <v>0</v>
      </c>
      <c r="BJ485" s="20" t="s">
        <v>144</v>
      </c>
      <c r="BK485" s="215">
        <f>ROUND(I485*H485,2)</f>
        <v>0</v>
      </c>
      <c r="BL485" s="20" t="s">
        <v>143</v>
      </c>
      <c r="BM485" s="214" t="s">
        <v>819</v>
      </c>
    </row>
    <row r="486" s="2" customFormat="1">
      <c r="A486" s="41"/>
      <c r="B486" s="42"/>
      <c r="C486" s="43"/>
      <c r="D486" s="216" t="s">
        <v>146</v>
      </c>
      <c r="E486" s="43"/>
      <c r="F486" s="217" t="s">
        <v>820</v>
      </c>
      <c r="G486" s="43"/>
      <c r="H486" s="43"/>
      <c r="I486" s="218"/>
      <c r="J486" s="43"/>
      <c r="K486" s="43"/>
      <c r="L486" s="47"/>
      <c r="M486" s="219"/>
      <c r="N486" s="220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146</v>
      </c>
      <c r="AU486" s="20" t="s">
        <v>144</v>
      </c>
    </row>
    <row r="487" s="13" customFormat="1">
      <c r="A487" s="13"/>
      <c r="B487" s="221"/>
      <c r="C487" s="222"/>
      <c r="D487" s="223" t="s">
        <v>153</v>
      </c>
      <c r="E487" s="224" t="s">
        <v>20</v>
      </c>
      <c r="F487" s="225" t="s">
        <v>821</v>
      </c>
      <c r="G487" s="222"/>
      <c r="H487" s="226">
        <v>31.859999999999999</v>
      </c>
      <c r="I487" s="227"/>
      <c r="J487" s="222"/>
      <c r="K487" s="222"/>
      <c r="L487" s="228"/>
      <c r="M487" s="229"/>
      <c r="N487" s="230"/>
      <c r="O487" s="230"/>
      <c r="P487" s="230"/>
      <c r="Q487" s="230"/>
      <c r="R487" s="230"/>
      <c r="S487" s="230"/>
      <c r="T487" s="23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2" t="s">
        <v>153</v>
      </c>
      <c r="AU487" s="232" t="s">
        <v>144</v>
      </c>
      <c r="AV487" s="13" t="s">
        <v>144</v>
      </c>
      <c r="AW487" s="13" t="s">
        <v>36</v>
      </c>
      <c r="AX487" s="13" t="s">
        <v>22</v>
      </c>
      <c r="AY487" s="232" t="s">
        <v>135</v>
      </c>
    </row>
    <row r="488" s="2" customFormat="1" ht="16.5" customHeight="1">
      <c r="A488" s="41"/>
      <c r="B488" s="42"/>
      <c r="C488" s="203" t="s">
        <v>822</v>
      </c>
      <c r="D488" s="203" t="s">
        <v>138</v>
      </c>
      <c r="E488" s="204" t="s">
        <v>823</v>
      </c>
      <c r="F488" s="205" t="s">
        <v>824</v>
      </c>
      <c r="G488" s="206" t="s">
        <v>150</v>
      </c>
      <c r="H488" s="207">
        <v>31.859999999999999</v>
      </c>
      <c r="I488" s="208"/>
      <c r="J488" s="209">
        <f>ROUND(I488*H488,2)</f>
        <v>0</v>
      </c>
      <c r="K488" s="205" t="s">
        <v>20</v>
      </c>
      <c r="L488" s="47"/>
      <c r="M488" s="210" t="s">
        <v>20</v>
      </c>
      <c r="N488" s="211" t="s">
        <v>46</v>
      </c>
      <c r="O488" s="87"/>
      <c r="P488" s="212">
        <f>O488*H488</f>
        <v>0</v>
      </c>
      <c r="Q488" s="212">
        <v>0.00020000000000000001</v>
      </c>
      <c r="R488" s="212">
        <f>Q488*H488</f>
        <v>0.0063720000000000001</v>
      </c>
      <c r="S488" s="212">
        <v>0</v>
      </c>
      <c r="T488" s="213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14" t="s">
        <v>143</v>
      </c>
      <c r="AT488" s="214" t="s">
        <v>138</v>
      </c>
      <c r="AU488" s="214" t="s">
        <v>144</v>
      </c>
      <c r="AY488" s="20" t="s">
        <v>135</v>
      </c>
      <c r="BE488" s="215">
        <f>IF(N488="základní",J488,0)</f>
        <v>0</v>
      </c>
      <c r="BF488" s="215">
        <f>IF(N488="snížená",J488,0)</f>
        <v>0</v>
      </c>
      <c r="BG488" s="215">
        <f>IF(N488="zákl. přenesená",J488,0)</f>
        <v>0</v>
      </c>
      <c r="BH488" s="215">
        <f>IF(N488="sníž. přenesená",J488,0)</f>
        <v>0</v>
      </c>
      <c r="BI488" s="215">
        <f>IF(N488="nulová",J488,0)</f>
        <v>0</v>
      </c>
      <c r="BJ488" s="20" t="s">
        <v>144</v>
      </c>
      <c r="BK488" s="215">
        <f>ROUND(I488*H488,2)</f>
        <v>0</v>
      </c>
      <c r="BL488" s="20" t="s">
        <v>143</v>
      </c>
      <c r="BM488" s="214" t="s">
        <v>825</v>
      </c>
    </row>
    <row r="489" s="2" customFormat="1" ht="24.15" customHeight="1">
      <c r="A489" s="41"/>
      <c r="B489" s="42"/>
      <c r="C489" s="203" t="s">
        <v>826</v>
      </c>
      <c r="D489" s="203" t="s">
        <v>138</v>
      </c>
      <c r="E489" s="204" t="s">
        <v>827</v>
      </c>
      <c r="F489" s="205" t="s">
        <v>828</v>
      </c>
      <c r="G489" s="206" t="s">
        <v>150</v>
      </c>
      <c r="H489" s="207">
        <v>31.859999999999999</v>
      </c>
      <c r="I489" s="208"/>
      <c r="J489" s="209">
        <f>ROUND(I489*H489,2)</f>
        <v>0</v>
      </c>
      <c r="K489" s="205" t="s">
        <v>20</v>
      </c>
      <c r="L489" s="47"/>
      <c r="M489" s="210" t="s">
        <v>20</v>
      </c>
      <c r="N489" s="211" t="s">
        <v>46</v>
      </c>
      <c r="O489" s="87"/>
      <c r="P489" s="212">
        <f>O489*H489</f>
        <v>0</v>
      </c>
      <c r="Q489" s="212">
        <v>0.0014</v>
      </c>
      <c r="R489" s="212">
        <f>Q489*H489</f>
        <v>0.044603999999999998</v>
      </c>
      <c r="S489" s="212">
        <v>0</v>
      </c>
      <c r="T489" s="213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14" t="s">
        <v>143</v>
      </c>
      <c r="AT489" s="214" t="s">
        <v>138</v>
      </c>
      <c r="AU489" s="214" t="s">
        <v>144</v>
      </c>
      <c r="AY489" s="20" t="s">
        <v>135</v>
      </c>
      <c r="BE489" s="215">
        <f>IF(N489="základní",J489,0)</f>
        <v>0</v>
      </c>
      <c r="BF489" s="215">
        <f>IF(N489="snížená",J489,0)</f>
        <v>0</v>
      </c>
      <c r="BG489" s="215">
        <f>IF(N489="zákl. přenesená",J489,0)</f>
        <v>0</v>
      </c>
      <c r="BH489" s="215">
        <f>IF(N489="sníž. přenesená",J489,0)</f>
        <v>0</v>
      </c>
      <c r="BI489" s="215">
        <f>IF(N489="nulová",J489,0)</f>
        <v>0</v>
      </c>
      <c r="BJ489" s="20" t="s">
        <v>144</v>
      </c>
      <c r="BK489" s="215">
        <f>ROUND(I489*H489,2)</f>
        <v>0</v>
      </c>
      <c r="BL489" s="20" t="s">
        <v>143</v>
      </c>
      <c r="BM489" s="214" t="s">
        <v>829</v>
      </c>
    </row>
    <row r="490" s="2" customFormat="1" ht="37.8" customHeight="1">
      <c r="A490" s="41"/>
      <c r="B490" s="42"/>
      <c r="C490" s="203" t="s">
        <v>830</v>
      </c>
      <c r="D490" s="203" t="s">
        <v>138</v>
      </c>
      <c r="E490" s="204" t="s">
        <v>831</v>
      </c>
      <c r="F490" s="205" t="s">
        <v>832</v>
      </c>
      <c r="G490" s="206" t="s">
        <v>150</v>
      </c>
      <c r="H490" s="207">
        <v>31.859999999999999</v>
      </c>
      <c r="I490" s="208"/>
      <c r="J490" s="209">
        <f>ROUND(I490*H490,2)</f>
        <v>0</v>
      </c>
      <c r="K490" s="205" t="s">
        <v>142</v>
      </c>
      <c r="L490" s="47"/>
      <c r="M490" s="210" t="s">
        <v>20</v>
      </c>
      <c r="N490" s="211" t="s">
        <v>46</v>
      </c>
      <c r="O490" s="87"/>
      <c r="P490" s="212">
        <f>O490*H490</f>
        <v>0</v>
      </c>
      <c r="Q490" s="212">
        <v>0.0044999999999999997</v>
      </c>
      <c r="R490" s="212">
        <f>Q490*H490</f>
        <v>0.14337</v>
      </c>
      <c r="S490" s="212">
        <v>0</v>
      </c>
      <c r="T490" s="213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14" t="s">
        <v>143</v>
      </c>
      <c r="AT490" s="214" t="s">
        <v>138</v>
      </c>
      <c r="AU490" s="214" t="s">
        <v>144</v>
      </c>
      <c r="AY490" s="20" t="s">
        <v>135</v>
      </c>
      <c r="BE490" s="215">
        <f>IF(N490="základní",J490,0)</f>
        <v>0</v>
      </c>
      <c r="BF490" s="215">
        <f>IF(N490="snížená",J490,0)</f>
        <v>0</v>
      </c>
      <c r="BG490" s="215">
        <f>IF(N490="zákl. přenesená",J490,0)</f>
        <v>0</v>
      </c>
      <c r="BH490" s="215">
        <f>IF(N490="sníž. přenesená",J490,0)</f>
        <v>0</v>
      </c>
      <c r="BI490" s="215">
        <f>IF(N490="nulová",J490,0)</f>
        <v>0</v>
      </c>
      <c r="BJ490" s="20" t="s">
        <v>144</v>
      </c>
      <c r="BK490" s="215">
        <f>ROUND(I490*H490,2)</f>
        <v>0</v>
      </c>
      <c r="BL490" s="20" t="s">
        <v>143</v>
      </c>
      <c r="BM490" s="214" t="s">
        <v>833</v>
      </c>
    </row>
    <row r="491" s="2" customFormat="1">
      <c r="A491" s="41"/>
      <c r="B491" s="42"/>
      <c r="C491" s="43"/>
      <c r="D491" s="216" t="s">
        <v>146</v>
      </c>
      <c r="E491" s="43"/>
      <c r="F491" s="217" t="s">
        <v>834</v>
      </c>
      <c r="G491" s="43"/>
      <c r="H491" s="43"/>
      <c r="I491" s="218"/>
      <c r="J491" s="43"/>
      <c r="K491" s="43"/>
      <c r="L491" s="47"/>
      <c r="M491" s="219"/>
      <c r="N491" s="220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146</v>
      </c>
      <c r="AU491" s="20" t="s">
        <v>144</v>
      </c>
    </row>
    <row r="492" s="2" customFormat="1" ht="49.05" customHeight="1">
      <c r="A492" s="41"/>
      <c r="B492" s="42"/>
      <c r="C492" s="203" t="s">
        <v>835</v>
      </c>
      <c r="D492" s="203" t="s">
        <v>138</v>
      </c>
      <c r="E492" s="204" t="s">
        <v>836</v>
      </c>
      <c r="F492" s="205" t="s">
        <v>837</v>
      </c>
      <c r="G492" s="206" t="s">
        <v>150</v>
      </c>
      <c r="H492" s="207">
        <v>31.859999999999999</v>
      </c>
      <c r="I492" s="208"/>
      <c r="J492" s="209">
        <f>ROUND(I492*H492,2)</f>
        <v>0</v>
      </c>
      <c r="K492" s="205" t="s">
        <v>142</v>
      </c>
      <c r="L492" s="47"/>
      <c r="M492" s="210" t="s">
        <v>20</v>
      </c>
      <c r="N492" s="211" t="s">
        <v>46</v>
      </c>
      <c r="O492" s="87"/>
      <c r="P492" s="212">
        <f>O492*H492</f>
        <v>0</v>
      </c>
      <c r="Q492" s="212">
        <v>0.0045999999999999999</v>
      </c>
      <c r="R492" s="212">
        <f>Q492*H492</f>
        <v>0.14655599999999999</v>
      </c>
      <c r="S492" s="212">
        <v>0</v>
      </c>
      <c r="T492" s="213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14" t="s">
        <v>143</v>
      </c>
      <c r="AT492" s="214" t="s">
        <v>138</v>
      </c>
      <c r="AU492" s="214" t="s">
        <v>144</v>
      </c>
      <c r="AY492" s="20" t="s">
        <v>135</v>
      </c>
      <c r="BE492" s="215">
        <f>IF(N492="základní",J492,0)</f>
        <v>0</v>
      </c>
      <c r="BF492" s="215">
        <f>IF(N492="snížená",J492,0)</f>
        <v>0</v>
      </c>
      <c r="BG492" s="215">
        <f>IF(N492="zákl. přenesená",J492,0)</f>
        <v>0</v>
      </c>
      <c r="BH492" s="215">
        <f>IF(N492="sníž. přenesená",J492,0)</f>
        <v>0</v>
      </c>
      <c r="BI492" s="215">
        <f>IF(N492="nulová",J492,0)</f>
        <v>0</v>
      </c>
      <c r="BJ492" s="20" t="s">
        <v>144</v>
      </c>
      <c r="BK492" s="215">
        <f>ROUND(I492*H492,2)</f>
        <v>0</v>
      </c>
      <c r="BL492" s="20" t="s">
        <v>143</v>
      </c>
      <c r="BM492" s="214" t="s">
        <v>838</v>
      </c>
    </row>
    <row r="493" s="2" customFormat="1">
      <c r="A493" s="41"/>
      <c r="B493" s="42"/>
      <c r="C493" s="43"/>
      <c r="D493" s="216" t="s">
        <v>146</v>
      </c>
      <c r="E493" s="43"/>
      <c r="F493" s="217" t="s">
        <v>839</v>
      </c>
      <c r="G493" s="43"/>
      <c r="H493" s="43"/>
      <c r="I493" s="218"/>
      <c r="J493" s="43"/>
      <c r="K493" s="43"/>
      <c r="L493" s="47"/>
      <c r="M493" s="219"/>
      <c r="N493" s="220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146</v>
      </c>
      <c r="AU493" s="20" t="s">
        <v>144</v>
      </c>
    </row>
    <row r="494" s="13" customFormat="1">
      <c r="A494" s="13"/>
      <c r="B494" s="221"/>
      <c r="C494" s="222"/>
      <c r="D494" s="223" t="s">
        <v>153</v>
      </c>
      <c r="E494" s="224" t="s">
        <v>20</v>
      </c>
      <c r="F494" s="225" t="s">
        <v>840</v>
      </c>
      <c r="G494" s="222"/>
      <c r="H494" s="226">
        <v>31.859999999999999</v>
      </c>
      <c r="I494" s="227"/>
      <c r="J494" s="222"/>
      <c r="K494" s="222"/>
      <c r="L494" s="228"/>
      <c r="M494" s="229"/>
      <c r="N494" s="230"/>
      <c r="O494" s="230"/>
      <c r="P494" s="230"/>
      <c r="Q494" s="230"/>
      <c r="R494" s="230"/>
      <c r="S494" s="230"/>
      <c r="T494" s="23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2" t="s">
        <v>153</v>
      </c>
      <c r="AU494" s="232" t="s">
        <v>144</v>
      </c>
      <c r="AV494" s="13" t="s">
        <v>144</v>
      </c>
      <c r="AW494" s="13" t="s">
        <v>36</v>
      </c>
      <c r="AX494" s="13" t="s">
        <v>22</v>
      </c>
      <c r="AY494" s="232" t="s">
        <v>135</v>
      </c>
    </row>
    <row r="495" s="2" customFormat="1" ht="33" customHeight="1">
      <c r="A495" s="41"/>
      <c r="B495" s="42"/>
      <c r="C495" s="254" t="s">
        <v>841</v>
      </c>
      <c r="D495" s="254" t="s">
        <v>343</v>
      </c>
      <c r="E495" s="255" t="s">
        <v>842</v>
      </c>
      <c r="F495" s="256" t="s">
        <v>843</v>
      </c>
      <c r="G495" s="257" t="s">
        <v>150</v>
      </c>
      <c r="H495" s="258">
        <v>35.045999999999999</v>
      </c>
      <c r="I495" s="259"/>
      <c r="J495" s="260">
        <f>ROUND(I495*H495,2)</f>
        <v>0</v>
      </c>
      <c r="K495" s="256" t="s">
        <v>142</v>
      </c>
      <c r="L495" s="261"/>
      <c r="M495" s="262" t="s">
        <v>20</v>
      </c>
      <c r="N495" s="263" t="s">
        <v>46</v>
      </c>
      <c r="O495" s="87"/>
      <c r="P495" s="212">
        <f>O495*H495</f>
        <v>0</v>
      </c>
      <c r="Q495" s="212">
        <v>0.021999999999999999</v>
      </c>
      <c r="R495" s="212">
        <f>Q495*H495</f>
        <v>0.77101199999999992</v>
      </c>
      <c r="S495" s="212">
        <v>0</v>
      </c>
      <c r="T495" s="213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14" t="s">
        <v>180</v>
      </c>
      <c r="AT495" s="214" t="s">
        <v>343</v>
      </c>
      <c r="AU495" s="214" t="s">
        <v>144</v>
      </c>
      <c r="AY495" s="20" t="s">
        <v>135</v>
      </c>
      <c r="BE495" s="215">
        <f>IF(N495="základní",J495,0)</f>
        <v>0</v>
      </c>
      <c r="BF495" s="215">
        <f>IF(N495="snížená",J495,0)</f>
        <v>0</v>
      </c>
      <c r="BG495" s="215">
        <f>IF(N495="zákl. přenesená",J495,0)</f>
        <v>0</v>
      </c>
      <c r="BH495" s="215">
        <f>IF(N495="sníž. přenesená",J495,0)</f>
        <v>0</v>
      </c>
      <c r="BI495" s="215">
        <f>IF(N495="nulová",J495,0)</f>
        <v>0</v>
      </c>
      <c r="BJ495" s="20" t="s">
        <v>144</v>
      </c>
      <c r="BK495" s="215">
        <f>ROUND(I495*H495,2)</f>
        <v>0</v>
      </c>
      <c r="BL495" s="20" t="s">
        <v>143</v>
      </c>
      <c r="BM495" s="214" t="s">
        <v>844</v>
      </c>
    </row>
    <row r="496" s="13" customFormat="1">
      <c r="A496" s="13"/>
      <c r="B496" s="221"/>
      <c r="C496" s="222"/>
      <c r="D496" s="223" t="s">
        <v>153</v>
      </c>
      <c r="E496" s="224" t="s">
        <v>20</v>
      </c>
      <c r="F496" s="225" t="s">
        <v>845</v>
      </c>
      <c r="G496" s="222"/>
      <c r="H496" s="226">
        <v>35.045999999999999</v>
      </c>
      <c r="I496" s="227"/>
      <c r="J496" s="222"/>
      <c r="K496" s="222"/>
      <c r="L496" s="228"/>
      <c r="M496" s="229"/>
      <c r="N496" s="230"/>
      <c r="O496" s="230"/>
      <c r="P496" s="230"/>
      <c r="Q496" s="230"/>
      <c r="R496" s="230"/>
      <c r="S496" s="230"/>
      <c r="T496" s="23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2" t="s">
        <v>153</v>
      </c>
      <c r="AU496" s="232" t="s">
        <v>144</v>
      </c>
      <c r="AV496" s="13" t="s">
        <v>144</v>
      </c>
      <c r="AW496" s="13" t="s">
        <v>36</v>
      </c>
      <c r="AX496" s="13" t="s">
        <v>22</v>
      </c>
      <c r="AY496" s="232" t="s">
        <v>135</v>
      </c>
    </row>
    <row r="497" s="2" customFormat="1" ht="21.75" customHeight="1">
      <c r="A497" s="41"/>
      <c r="B497" s="42"/>
      <c r="C497" s="203" t="s">
        <v>846</v>
      </c>
      <c r="D497" s="203" t="s">
        <v>138</v>
      </c>
      <c r="E497" s="204" t="s">
        <v>847</v>
      </c>
      <c r="F497" s="205" t="s">
        <v>848</v>
      </c>
      <c r="G497" s="206" t="s">
        <v>194</v>
      </c>
      <c r="H497" s="207">
        <v>16.059999999999999</v>
      </c>
      <c r="I497" s="208"/>
      <c r="J497" s="209">
        <f>ROUND(I497*H497,2)</f>
        <v>0</v>
      </c>
      <c r="K497" s="205" t="s">
        <v>20</v>
      </c>
      <c r="L497" s="47"/>
      <c r="M497" s="210" t="s">
        <v>20</v>
      </c>
      <c r="N497" s="211" t="s">
        <v>46</v>
      </c>
      <c r="O497" s="87"/>
      <c r="P497" s="212">
        <f>O497*H497</f>
        <v>0</v>
      </c>
      <c r="Q497" s="212">
        <v>0.00079000000000000001</v>
      </c>
      <c r="R497" s="212">
        <f>Q497*H497</f>
        <v>0.0126874</v>
      </c>
      <c r="S497" s="212">
        <v>0</v>
      </c>
      <c r="T497" s="213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4" t="s">
        <v>143</v>
      </c>
      <c r="AT497" s="214" t="s">
        <v>138</v>
      </c>
      <c r="AU497" s="214" t="s">
        <v>144</v>
      </c>
      <c r="AY497" s="20" t="s">
        <v>135</v>
      </c>
      <c r="BE497" s="215">
        <f>IF(N497="základní",J497,0)</f>
        <v>0</v>
      </c>
      <c r="BF497" s="215">
        <f>IF(N497="snížená",J497,0)</f>
        <v>0</v>
      </c>
      <c r="BG497" s="215">
        <f>IF(N497="zákl. přenesená",J497,0)</f>
        <v>0</v>
      </c>
      <c r="BH497" s="215">
        <f>IF(N497="sníž. přenesená",J497,0)</f>
        <v>0</v>
      </c>
      <c r="BI497" s="215">
        <f>IF(N497="nulová",J497,0)</f>
        <v>0</v>
      </c>
      <c r="BJ497" s="20" t="s">
        <v>144</v>
      </c>
      <c r="BK497" s="215">
        <f>ROUND(I497*H497,2)</f>
        <v>0</v>
      </c>
      <c r="BL497" s="20" t="s">
        <v>143</v>
      </c>
      <c r="BM497" s="214" t="s">
        <v>849</v>
      </c>
    </row>
    <row r="498" s="13" customFormat="1">
      <c r="A498" s="13"/>
      <c r="B498" s="221"/>
      <c r="C498" s="222"/>
      <c r="D498" s="223" t="s">
        <v>153</v>
      </c>
      <c r="E498" s="224" t="s">
        <v>20</v>
      </c>
      <c r="F498" s="225" t="s">
        <v>850</v>
      </c>
      <c r="G498" s="222"/>
      <c r="H498" s="226">
        <v>16.059999999999999</v>
      </c>
      <c r="I498" s="227"/>
      <c r="J498" s="222"/>
      <c r="K498" s="222"/>
      <c r="L498" s="228"/>
      <c r="M498" s="229"/>
      <c r="N498" s="230"/>
      <c r="O498" s="230"/>
      <c r="P498" s="230"/>
      <c r="Q498" s="230"/>
      <c r="R498" s="230"/>
      <c r="S498" s="230"/>
      <c r="T498" s="23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2" t="s">
        <v>153</v>
      </c>
      <c r="AU498" s="232" t="s">
        <v>144</v>
      </c>
      <c r="AV498" s="13" t="s">
        <v>144</v>
      </c>
      <c r="AW498" s="13" t="s">
        <v>36</v>
      </c>
      <c r="AX498" s="13" t="s">
        <v>22</v>
      </c>
      <c r="AY498" s="232" t="s">
        <v>135</v>
      </c>
    </row>
    <row r="499" s="2" customFormat="1" ht="37.8" customHeight="1">
      <c r="A499" s="41"/>
      <c r="B499" s="42"/>
      <c r="C499" s="203" t="s">
        <v>851</v>
      </c>
      <c r="D499" s="203" t="s">
        <v>138</v>
      </c>
      <c r="E499" s="204" t="s">
        <v>199</v>
      </c>
      <c r="F499" s="205" t="s">
        <v>200</v>
      </c>
      <c r="G499" s="206" t="s">
        <v>150</v>
      </c>
      <c r="H499" s="207">
        <v>20.050000000000001</v>
      </c>
      <c r="I499" s="208"/>
      <c r="J499" s="209">
        <f>ROUND(I499*H499,2)</f>
        <v>0</v>
      </c>
      <c r="K499" s="205" t="s">
        <v>142</v>
      </c>
      <c r="L499" s="47"/>
      <c r="M499" s="210" t="s">
        <v>20</v>
      </c>
      <c r="N499" s="211" t="s">
        <v>46</v>
      </c>
      <c r="O499" s="87"/>
      <c r="P499" s="212">
        <f>O499*H499</f>
        <v>0</v>
      </c>
      <c r="Q499" s="212">
        <v>0.00012999999999999999</v>
      </c>
      <c r="R499" s="212">
        <f>Q499*H499</f>
        <v>0.0026064999999999999</v>
      </c>
      <c r="S499" s="212">
        <v>0</v>
      </c>
      <c r="T499" s="213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14" t="s">
        <v>143</v>
      </c>
      <c r="AT499" s="214" t="s">
        <v>138</v>
      </c>
      <c r="AU499" s="214" t="s">
        <v>144</v>
      </c>
      <c r="AY499" s="20" t="s">
        <v>135</v>
      </c>
      <c r="BE499" s="215">
        <f>IF(N499="základní",J499,0)</f>
        <v>0</v>
      </c>
      <c r="BF499" s="215">
        <f>IF(N499="snížená",J499,0)</f>
        <v>0</v>
      </c>
      <c r="BG499" s="215">
        <f>IF(N499="zákl. přenesená",J499,0)</f>
        <v>0</v>
      </c>
      <c r="BH499" s="215">
        <f>IF(N499="sníž. přenesená",J499,0)</f>
        <v>0</v>
      </c>
      <c r="BI499" s="215">
        <f>IF(N499="nulová",J499,0)</f>
        <v>0</v>
      </c>
      <c r="BJ499" s="20" t="s">
        <v>144</v>
      </c>
      <c r="BK499" s="215">
        <f>ROUND(I499*H499,2)</f>
        <v>0</v>
      </c>
      <c r="BL499" s="20" t="s">
        <v>143</v>
      </c>
      <c r="BM499" s="214" t="s">
        <v>852</v>
      </c>
    </row>
    <row r="500" s="2" customFormat="1">
      <c r="A500" s="41"/>
      <c r="B500" s="42"/>
      <c r="C500" s="43"/>
      <c r="D500" s="216" t="s">
        <v>146</v>
      </c>
      <c r="E500" s="43"/>
      <c r="F500" s="217" t="s">
        <v>202</v>
      </c>
      <c r="G500" s="43"/>
      <c r="H500" s="43"/>
      <c r="I500" s="218"/>
      <c r="J500" s="43"/>
      <c r="K500" s="43"/>
      <c r="L500" s="47"/>
      <c r="M500" s="219"/>
      <c r="N500" s="220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146</v>
      </c>
      <c r="AU500" s="20" t="s">
        <v>144</v>
      </c>
    </row>
    <row r="501" s="13" customFormat="1">
      <c r="A501" s="13"/>
      <c r="B501" s="221"/>
      <c r="C501" s="222"/>
      <c r="D501" s="223" t="s">
        <v>153</v>
      </c>
      <c r="E501" s="224" t="s">
        <v>20</v>
      </c>
      <c r="F501" s="225" t="s">
        <v>853</v>
      </c>
      <c r="G501" s="222"/>
      <c r="H501" s="226">
        <v>20.050000000000001</v>
      </c>
      <c r="I501" s="227"/>
      <c r="J501" s="222"/>
      <c r="K501" s="222"/>
      <c r="L501" s="228"/>
      <c r="M501" s="229"/>
      <c r="N501" s="230"/>
      <c r="O501" s="230"/>
      <c r="P501" s="230"/>
      <c r="Q501" s="230"/>
      <c r="R501" s="230"/>
      <c r="S501" s="230"/>
      <c r="T501" s="23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2" t="s">
        <v>153</v>
      </c>
      <c r="AU501" s="232" t="s">
        <v>144</v>
      </c>
      <c r="AV501" s="13" t="s">
        <v>144</v>
      </c>
      <c r="AW501" s="13" t="s">
        <v>36</v>
      </c>
      <c r="AX501" s="13" t="s">
        <v>22</v>
      </c>
      <c r="AY501" s="232" t="s">
        <v>135</v>
      </c>
    </row>
    <row r="502" s="2" customFormat="1" ht="24.15" customHeight="1">
      <c r="A502" s="41"/>
      <c r="B502" s="42"/>
      <c r="C502" s="203" t="s">
        <v>854</v>
      </c>
      <c r="D502" s="203" t="s">
        <v>138</v>
      </c>
      <c r="E502" s="204" t="s">
        <v>204</v>
      </c>
      <c r="F502" s="205" t="s">
        <v>205</v>
      </c>
      <c r="G502" s="206" t="s">
        <v>206</v>
      </c>
      <c r="H502" s="207">
        <v>38.094999999999999</v>
      </c>
      <c r="I502" s="208"/>
      <c r="J502" s="209">
        <f>ROUND(I502*H502,2)</f>
        <v>0</v>
      </c>
      <c r="K502" s="205" t="s">
        <v>20</v>
      </c>
      <c r="L502" s="47"/>
      <c r="M502" s="210" t="s">
        <v>20</v>
      </c>
      <c r="N502" s="211" t="s">
        <v>46</v>
      </c>
      <c r="O502" s="87"/>
      <c r="P502" s="212">
        <f>O502*H502</f>
        <v>0</v>
      </c>
      <c r="Q502" s="212">
        <v>0</v>
      </c>
      <c r="R502" s="212">
        <f>Q502*H502</f>
        <v>0</v>
      </c>
      <c r="S502" s="212">
        <v>0</v>
      </c>
      <c r="T502" s="213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14" t="s">
        <v>143</v>
      </c>
      <c r="AT502" s="214" t="s">
        <v>138</v>
      </c>
      <c r="AU502" s="214" t="s">
        <v>144</v>
      </c>
      <c r="AY502" s="20" t="s">
        <v>135</v>
      </c>
      <c r="BE502" s="215">
        <f>IF(N502="základní",J502,0)</f>
        <v>0</v>
      </c>
      <c r="BF502" s="215">
        <f>IF(N502="snížená",J502,0)</f>
        <v>0</v>
      </c>
      <c r="BG502" s="215">
        <f>IF(N502="zákl. přenesená",J502,0)</f>
        <v>0</v>
      </c>
      <c r="BH502" s="215">
        <f>IF(N502="sníž. přenesená",J502,0)</f>
        <v>0</v>
      </c>
      <c r="BI502" s="215">
        <f>IF(N502="nulová",J502,0)</f>
        <v>0</v>
      </c>
      <c r="BJ502" s="20" t="s">
        <v>144</v>
      </c>
      <c r="BK502" s="215">
        <f>ROUND(I502*H502,2)</f>
        <v>0</v>
      </c>
      <c r="BL502" s="20" t="s">
        <v>143</v>
      </c>
      <c r="BM502" s="214" t="s">
        <v>855</v>
      </c>
    </row>
    <row r="503" s="13" customFormat="1">
      <c r="A503" s="13"/>
      <c r="B503" s="221"/>
      <c r="C503" s="222"/>
      <c r="D503" s="223" t="s">
        <v>153</v>
      </c>
      <c r="E503" s="224" t="s">
        <v>20</v>
      </c>
      <c r="F503" s="225" t="s">
        <v>856</v>
      </c>
      <c r="G503" s="222"/>
      <c r="H503" s="226">
        <v>38.094999999999999</v>
      </c>
      <c r="I503" s="227"/>
      <c r="J503" s="222"/>
      <c r="K503" s="222"/>
      <c r="L503" s="228"/>
      <c r="M503" s="229"/>
      <c r="N503" s="230"/>
      <c r="O503" s="230"/>
      <c r="P503" s="230"/>
      <c r="Q503" s="230"/>
      <c r="R503" s="230"/>
      <c r="S503" s="230"/>
      <c r="T503" s="23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2" t="s">
        <v>153</v>
      </c>
      <c r="AU503" s="232" t="s">
        <v>144</v>
      </c>
      <c r="AV503" s="13" t="s">
        <v>144</v>
      </c>
      <c r="AW503" s="13" t="s">
        <v>36</v>
      </c>
      <c r="AX503" s="13" t="s">
        <v>22</v>
      </c>
      <c r="AY503" s="232" t="s">
        <v>135</v>
      </c>
    </row>
    <row r="504" s="2" customFormat="1" ht="49.05" customHeight="1">
      <c r="A504" s="41"/>
      <c r="B504" s="42"/>
      <c r="C504" s="203" t="s">
        <v>857</v>
      </c>
      <c r="D504" s="203" t="s">
        <v>138</v>
      </c>
      <c r="E504" s="204" t="s">
        <v>577</v>
      </c>
      <c r="F504" s="205" t="s">
        <v>578</v>
      </c>
      <c r="G504" s="206" t="s">
        <v>370</v>
      </c>
      <c r="H504" s="264"/>
      <c r="I504" s="208"/>
      <c r="J504" s="209">
        <f>ROUND(I504*H504,2)</f>
        <v>0</v>
      </c>
      <c r="K504" s="205" t="s">
        <v>142</v>
      </c>
      <c r="L504" s="47"/>
      <c r="M504" s="210" t="s">
        <v>20</v>
      </c>
      <c r="N504" s="211" t="s">
        <v>46</v>
      </c>
      <c r="O504" s="87"/>
      <c r="P504" s="212">
        <f>O504*H504</f>
        <v>0</v>
      </c>
      <c r="Q504" s="212">
        <v>0</v>
      </c>
      <c r="R504" s="212">
        <f>Q504*H504</f>
        <v>0</v>
      </c>
      <c r="S504" s="212">
        <v>0</v>
      </c>
      <c r="T504" s="213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14" t="s">
        <v>143</v>
      </c>
      <c r="AT504" s="214" t="s">
        <v>138</v>
      </c>
      <c r="AU504" s="214" t="s">
        <v>144</v>
      </c>
      <c r="AY504" s="20" t="s">
        <v>135</v>
      </c>
      <c r="BE504" s="215">
        <f>IF(N504="základní",J504,0)</f>
        <v>0</v>
      </c>
      <c r="BF504" s="215">
        <f>IF(N504="snížená",J504,0)</f>
        <v>0</v>
      </c>
      <c r="BG504" s="215">
        <f>IF(N504="zákl. přenesená",J504,0)</f>
        <v>0</v>
      </c>
      <c r="BH504" s="215">
        <f>IF(N504="sníž. přenesená",J504,0)</f>
        <v>0</v>
      </c>
      <c r="BI504" s="215">
        <f>IF(N504="nulová",J504,0)</f>
        <v>0</v>
      </c>
      <c r="BJ504" s="20" t="s">
        <v>144</v>
      </c>
      <c r="BK504" s="215">
        <f>ROUND(I504*H504,2)</f>
        <v>0</v>
      </c>
      <c r="BL504" s="20" t="s">
        <v>143</v>
      </c>
      <c r="BM504" s="214" t="s">
        <v>858</v>
      </c>
    </row>
    <row r="505" s="2" customFormat="1">
      <c r="A505" s="41"/>
      <c r="B505" s="42"/>
      <c r="C505" s="43"/>
      <c r="D505" s="216" t="s">
        <v>146</v>
      </c>
      <c r="E505" s="43"/>
      <c r="F505" s="217" t="s">
        <v>580</v>
      </c>
      <c r="G505" s="43"/>
      <c r="H505" s="43"/>
      <c r="I505" s="218"/>
      <c r="J505" s="43"/>
      <c r="K505" s="43"/>
      <c r="L505" s="47"/>
      <c r="M505" s="219"/>
      <c r="N505" s="220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146</v>
      </c>
      <c r="AU505" s="20" t="s">
        <v>144</v>
      </c>
    </row>
    <row r="506" s="12" customFormat="1" ht="22.8" customHeight="1">
      <c r="A506" s="12"/>
      <c r="B506" s="187"/>
      <c r="C506" s="188"/>
      <c r="D506" s="189" t="s">
        <v>73</v>
      </c>
      <c r="E506" s="201" t="s">
        <v>859</v>
      </c>
      <c r="F506" s="201" t="s">
        <v>860</v>
      </c>
      <c r="G506" s="188"/>
      <c r="H506" s="188"/>
      <c r="I506" s="191"/>
      <c r="J506" s="202">
        <f>BK506</f>
        <v>0</v>
      </c>
      <c r="K506" s="188"/>
      <c r="L506" s="193"/>
      <c r="M506" s="194"/>
      <c r="N506" s="195"/>
      <c r="O506" s="195"/>
      <c r="P506" s="196">
        <f>SUM(P507:P550)</f>
        <v>0</v>
      </c>
      <c r="Q506" s="195"/>
      <c r="R506" s="196">
        <f>SUM(R507:R550)</f>
        <v>0.48923745000000002</v>
      </c>
      <c r="S506" s="195"/>
      <c r="T506" s="197">
        <f>SUM(T507:T550)</f>
        <v>0.21627000000000002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198" t="s">
        <v>22</v>
      </c>
      <c r="AT506" s="199" t="s">
        <v>73</v>
      </c>
      <c r="AU506" s="199" t="s">
        <v>22</v>
      </c>
      <c r="AY506" s="198" t="s">
        <v>135</v>
      </c>
      <c r="BK506" s="200">
        <f>SUM(BK507:BK550)</f>
        <v>0</v>
      </c>
    </row>
    <row r="507" s="2" customFormat="1" ht="24.15" customHeight="1">
      <c r="A507" s="41"/>
      <c r="B507" s="42"/>
      <c r="C507" s="203" t="s">
        <v>861</v>
      </c>
      <c r="D507" s="203" t="s">
        <v>138</v>
      </c>
      <c r="E507" s="204" t="s">
        <v>862</v>
      </c>
      <c r="F507" s="205" t="s">
        <v>863</v>
      </c>
      <c r="G507" s="206" t="s">
        <v>457</v>
      </c>
      <c r="H507" s="207">
        <v>1</v>
      </c>
      <c r="I507" s="208"/>
      <c r="J507" s="209">
        <f>ROUND(I507*H507,2)</f>
        <v>0</v>
      </c>
      <c r="K507" s="205" t="s">
        <v>20</v>
      </c>
      <c r="L507" s="47"/>
      <c r="M507" s="210" t="s">
        <v>20</v>
      </c>
      <c r="N507" s="211" t="s">
        <v>46</v>
      </c>
      <c r="O507" s="87"/>
      <c r="P507" s="212">
        <f>O507*H507</f>
        <v>0</v>
      </c>
      <c r="Q507" s="212">
        <v>0</v>
      </c>
      <c r="R507" s="212">
        <f>Q507*H507</f>
        <v>0</v>
      </c>
      <c r="S507" s="212">
        <v>0</v>
      </c>
      <c r="T507" s="213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14" t="s">
        <v>143</v>
      </c>
      <c r="AT507" s="214" t="s">
        <v>138</v>
      </c>
      <c r="AU507" s="214" t="s">
        <v>144</v>
      </c>
      <c r="AY507" s="20" t="s">
        <v>135</v>
      </c>
      <c r="BE507" s="215">
        <f>IF(N507="základní",J507,0)</f>
        <v>0</v>
      </c>
      <c r="BF507" s="215">
        <f>IF(N507="snížená",J507,0)</f>
        <v>0</v>
      </c>
      <c r="BG507" s="215">
        <f>IF(N507="zákl. přenesená",J507,0)</f>
        <v>0</v>
      </c>
      <c r="BH507" s="215">
        <f>IF(N507="sníž. přenesená",J507,0)</f>
        <v>0</v>
      </c>
      <c r="BI507" s="215">
        <f>IF(N507="nulová",J507,0)</f>
        <v>0</v>
      </c>
      <c r="BJ507" s="20" t="s">
        <v>144</v>
      </c>
      <c r="BK507" s="215">
        <f>ROUND(I507*H507,2)</f>
        <v>0</v>
      </c>
      <c r="BL507" s="20" t="s">
        <v>143</v>
      </c>
      <c r="BM507" s="214" t="s">
        <v>864</v>
      </c>
    </row>
    <row r="508" s="2" customFormat="1" ht="24.15" customHeight="1">
      <c r="A508" s="41"/>
      <c r="B508" s="42"/>
      <c r="C508" s="203" t="s">
        <v>865</v>
      </c>
      <c r="D508" s="203" t="s">
        <v>138</v>
      </c>
      <c r="E508" s="204" t="s">
        <v>866</v>
      </c>
      <c r="F508" s="205" t="s">
        <v>867</v>
      </c>
      <c r="G508" s="206" t="s">
        <v>457</v>
      </c>
      <c r="H508" s="207">
        <v>1</v>
      </c>
      <c r="I508" s="208"/>
      <c r="J508" s="209">
        <f>ROUND(I508*H508,2)</f>
        <v>0</v>
      </c>
      <c r="K508" s="205" t="s">
        <v>20</v>
      </c>
      <c r="L508" s="47"/>
      <c r="M508" s="210" t="s">
        <v>20</v>
      </c>
      <c r="N508" s="211" t="s">
        <v>46</v>
      </c>
      <c r="O508" s="87"/>
      <c r="P508" s="212">
        <f>O508*H508</f>
        <v>0</v>
      </c>
      <c r="Q508" s="212">
        <v>0</v>
      </c>
      <c r="R508" s="212">
        <f>Q508*H508</f>
        <v>0</v>
      </c>
      <c r="S508" s="212">
        <v>0</v>
      </c>
      <c r="T508" s="213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14" t="s">
        <v>143</v>
      </c>
      <c r="AT508" s="214" t="s">
        <v>138</v>
      </c>
      <c r="AU508" s="214" t="s">
        <v>144</v>
      </c>
      <c r="AY508" s="20" t="s">
        <v>135</v>
      </c>
      <c r="BE508" s="215">
        <f>IF(N508="základní",J508,0)</f>
        <v>0</v>
      </c>
      <c r="BF508" s="215">
        <f>IF(N508="snížená",J508,0)</f>
        <v>0</v>
      </c>
      <c r="BG508" s="215">
        <f>IF(N508="zákl. přenesená",J508,0)</f>
        <v>0</v>
      </c>
      <c r="BH508" s="215">
        <f>IF(N508="sníž. přenesená",J508,0)</f>
        <v>0</v>
      </c>
      <c r="BI508" s="215">
        <f>IF(N508="nulová",J508,0)</f>
        <v>0</v>
      </c>
      <c r="BJ508" s="20" t="s">
        <v>144</v>
      </c>
      <c r="BK508" s="215">
        <f>ROUND(I508*H508,2)</f>
        <v>0</v>
      </c>
      <c r="BL508" s="20" t="s">
        <v>143</v>
      </c>
      <c r="BM508" s="214" t="s">
        <v>868</v>
      </c>
    </row>
    <row r="509" s="2" customFormat="1" ht="24.15" customHeight="1">
      <c r="A509" s="41"/>
      <c r="B509" s="42"/>
      <c r="C509" s="203" t="s">
        <v>869</v>
      </c>
      <c r="D509" s="203" t="s">
        <v>138</v>
      </c>
      <c r="E509" s="204" t="s">
        <v>870</v>
      </c>
      <c r="F509" s="205" t="s">
        <v>871</v>
      </c>
      <c r="G509" s="206" t="s">
        <v>457</v>
      </c>
      <c r="H509" s="207">
        <v>1</v>
      </c>
      <c r="I509" s="208"/>
      <c r="J509" s="209">
        <f>ROUND(I509*H509,2)</f>
        <v>0</v>
      </c>
      <c r="K509" s="205" t="s">
        <v>20</v>
      </c>
      <c r="L509" s="47"/>
      <c r="M509" s="210" t="s">
        <v>20</v>
      </c>
      <c r="N509" s="211" t="s">
        <v>46</v>
      </c>
      <c r="O509" s="87"/>
      <c r="P509" s="212">
        <f>O509*H509</f>
        <v>0</v>
      </c>
      <c r="Q509" s="212">
        <v>0</v>
      </c>
      <c r="R509" s="212">
        <f>Q509*H509</f>
        <v>0</v>
      </c>
      <c r="S509" s="212">
        <v>0</v>
      </c>
      <c r="T509" s="213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14" t="s">
        <v>143</v>
      </c>
      <c r="AT509" s="214" t="s">
        <v>138</v>
      </c>
      <c r="AU509" s="214" t="s">
        <v>144</v>
      </c>
      <c r="AY509" s="20" t="s">
        <v>135</v>
      </c>
      <c r="BE509" s="215">
        <f>IF(N509="základní",J509,0)</f>
        <v>0</v>
      </c>
      <c r="BF509" s="215">
        <f>IF(N509="snížená",J509,0)</f>
        <v>0</v>
      </c>
      <c r="BG509" s="215">
        <f>IF(N509="zákl. přenesená",J509,0)</f>
        <v>0</v>
      </c>
      <c r="BH509" s="215">
        <f>IF(N509="sníž. přenesená",J509,0)</f>
        <v>0</v>
      </c>
      <c r="BI509" s="215">
        <f>IF(N509="nulová",J509,0)</f>
        <v>0</v>
      </c>
      <c r="BJ509" s="20" t="s">
        <v>144</v>
      </c>
      <c r="BK509" s="215">
        <f>ROUND(I509*H509,2)</f>
        <v>0</v>
      </c>
      <c r="BL509" s="20" t="s">
        <v>143</v>
      </c>
      <c r="BM509" s="214" t="s">
        <v>872</v>
      </c>
    </row>
    <row r="510" s="2" customFormat="1" ht="44.25" customHeight="1">
      <c r="A510" s="41"/>
      <c r="B510" s="42"/>
      <c r="C510" s="203" t="s">
        <v>873</v>
      </c>
      <c r="D510" s="203" t="s">
        <v>138</v>
      </c>
      <c r="E510" s="204" t="s">
        <v>874</v>
      </c>
      <c r="F510" s="205" t="s">
        <v>875</v>
      </c>
      <c r="G510" s="206" t="s">
        <v>206</v>
      </c>
      <c r="H510" s="207">
        <v>20.184000000000001</v>
      </c>
      <c r="I510" s="208"/>
      <c r="J510" s="209">
        <f>ROUND(I510*H510,2)</f>
        <v>0</v>
      </c>
      <c r="K510" s="205" t="s">
        <v>142</v>
      </c>
      <c r="L510" s="47"/>
      <c r="M510" s="210" t="s">
        <v>20</v>
      </c>
      <c r="N510" s="211" t="s">
        <v>46</v>
      </c>
      <c r="O510" s="87"/>
      <c r="P510" s="212">
        <f>O510*H510</f>
        <v>0</v>
      </c>
      <c r="Q510" s="212">
        <v>0</v>
      </c>
      <c r="R510" s="212">
        <f>Q510*H510</f>
        <v>0</v>
      </c>
      <c r="S510" s="212">
        <v>0</v>
      </c>
      <c r="T510" s="213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4" t="s">
        <v>143</v>
      </c>
      <c r="AT510" s="214" t="s">
        <v>138</v>
      </c>
      <c r="AU510" s="214" t="s">
        <v>144</v>
      </c>
      <c r="AY510" s="20" t="s">
        <v>135</v>
      </c>
      <c r="BE510" s="215">
        <f>IF(N510="základní",J510,0)</f>
        <v>0</v>
      </c>
      <c r="BF510" s="215">
        <f>IF(N510="snížená",J510,0)</f>
        <v>0</v>
      </c>
      <c r="BG510" s="215">
        <f>IF(N510="zákl. přenesená",J510,0)</f>
        <v>0</v>
      </c>
      <c r="BH510" s="215">
        <f>IF(N510="sníž. přenesená",J510,0)</f>
        <v>0</v>
      </c>
      <c r="BI510" s="215">
        <f>IF(N510="nulová",J510,0)</f>
        <v>0</v>
      </c>
      <c r="BJ510" s="20" t="s">
        <v>144</v>
      </c>
      <c r="BK510" s="215">
        <f>ROUND(I510*H510,2)</f>
        <v>0</v>
      </c>
      <c r="BL510" s="20" t="s">
        <v>143</v>
      </c>
      <c r="BM510" s="214" t="s">
        <v>876</v>
      </c>
    </row>
    <row r="511" s="2" customFormat="1">
      <c r="A511" s="41"/>
      <c r="B511" s="42"/>
      <c r="C511" s="43"/>
      <c r="D511" s="216" t="s">
        <v>146</v>
      </c>
      <c r="E511" s="43"/>
      <c r="F511" s="217" t="s">
        <v>877</v>
      </c>
      <c r="G511" s="43"/>
      <c r="H511" s="43"/>
      <c r="I511" s="218"/>
      <c r="J511" s="43"/>
      <c r="K511" s="43"/>
      <c r="L511" s="47"/>
      <c r="M511" s="219"/>
      <c r="N511" s="220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146</v>
      </c>
      <c r="AU511" s="20" t="s">
        <v>144</v>
      </c>
    </row>
    <row r="512" s="13" customFormat="1">
      <c r="A512" s="13"/>
      <c r="B512" s="221"/>
      <c r="C512" s="222"/>
      <c r="D512" s="223" t="s">
        <v>153</v>
      </c>
      <c r="E512" s="224" t="s">
        <v>20</v>
      </c>
      <c r="F512" s="225" t="s">
        <v>878</v>
      </c>
      <c r="G512" s="222"/>
      <c r="H512" s="226">
        <v>20.184000000000001</v>
      </c>
      <c r="I512" s="227"/>
      <c r="J512" s="222"/>
      <c r="K512" s="222"/>
      <c r="L512" s="228"/>
      <c r="M512" s="229"/>
      <c r="N512" s="230"/>
      <c r="O512" s="230"/>
      <c r="P512" s="230"/>
      <c r="Q512" s="230"/>
      <c r="R512" s="230"/>
      <c r="S512" s="230"/>
      <c r="T512" s="23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2" t="s">
        <v>153</v>
      </c>
      <c r="AU512" s="232" t="s">
        <v>144</v>
      </c>
      <c r="AV512" s="13" t="s">
        <v>144</v>
      </c>
      <c r="AW512" s="13" t="s">
        <v>36</v>
      </c>
      <c r="AX512" s="13" t="s">
        <v>22</v>
      </c>
      <c r="AY512" s="232" t="s">
        <v>135</v>
      </c>
    </row>
    <row r="513" s="2" customFormat="1" ht="37.8" customHeight="1">
      <c r="A513" s="41"/>
      <c r="B513" s="42"/>
      <c r="C513" s="203" t="s">
        <v>879</v>
      </c>
      <c r="D513" s="203" t="s">
        <v>138</v>
      </c>
      <c r="E513" s="204" t="s">
        <v>880</v>
      </c>
      <c r="F513" s="205" t="s">
        <v>881</v>
      </c>
      <c r="G513" s="206" t="s">
        <v>206</v>
      </c>
      <c r="H513" s="207">
        <v>16.66</v>
      </c>
      <c r="I513" s="208"/>
      <c r="J513" s="209">
        <f>ROUND(I513*H513,2)</f>
        <v>0</v>
      </c>
      <c r="K513" s="205" t="s">
        <v>142</v>
      </c>
      <c r="L513" s="47"/>
      <c r="M513" s="210" t="s">
        <v>20</v>
      </c>
      <c r="N513" s="211" t="s">
        <v>46</v>
      </c>
      <c r="O513" s="87"/>
      <c r="P513" s="212">
        <f>O513*H513</f>
        <v>0</v>
      </c>
      <c r="Q513" s="212">
        <v>0</v>
      </c>
      <c r="R513" s="212">
        <f>Q513*H513</f>
        <v>0</v>
      </c>
      <c r="S513" s="212">
        <v>0</v>
      </c>
      <c r="T513" s="213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14" t="s">
        <v>143</v>
      </c>
      <c r="AT513" s="214" t="s">
        <v>138</v>
      </c>
      <c r="AU513" s="214" t="s">
        <v>144</v>
      </c>
      <c r="AY513" s="20" t="s">
        <v>135</v>
      </c>
      <c r="BE513" s="215">
        <f>IF(N513="základní",J513,0)</f>
        <v>0</v>
      </c>
      <c r="BF513" s="215">
        <f>IF(N513="snížená",J513,0)</f>
        <v>0</v>
      </c>
      <c r="BG513" s="215">
        <f>IF(N513="zákl. přenesená",J513,0)</f>
        <v>0</v>
      </c>
      <c r="BH513" s="215">
        <f>IF(N513="sníž. přenesená",J513,0)</f>
        <v>0</v>
      </c>
      <c r="BI513" s="215">
        <f>IF(N513="nulová",J513,0)</f>
        <v>0</v>
      </c>
      <c r="BJ513" s="20" t="s">
        <v>144</v>
      </c>
      <c r="BK513" s="215">
        <f>ROUND(I513*H513,2)</f>
        <v>0</v>
      </c>
      <c r="BL513" s="20" t="s">
        <v>143</v>
      </c>
      <c r="BM513" s="214" t="s">
        <v>882</v>
      </c>
    </row>
    <row r="514" s="2" customFormat="1">
      <c r="A514" s="41"/>
      <c r="B514" s="42"/>
      <c r="C514" s="43"/>
      <c r="D514" s="216" t="s">
        <v>146</v>
      </c>
      <c r="E514" s="43"/>
      <c r="F514" s="217" t="s">
        <v>883</v>
      </c>
      <c r="G514" s="43"/>
      <c r="H514" s="43"/>
      <c r="I514" s="218"/>
      <c r="J514" s="43"/>
      <c r="K514" s="43"/>
      <c r="L514" s="47"/>
      <c r="M514" s="219"/>
      <c r="N514" s="220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146</v>
      </c>
      <c r="AU514" s="20" t="s">
        <v>144</v>
      </c>
    </row>
    <row r="515" s="13" customFormat="1">
      <c r="A515" s="13"/>
      <c r="B515" s="221"/>
      <c r="C515" s="222"/>
      <c r="D515" s="223" t="s">
        <v>153</v>
      </c>
      <c r="E515" s="224" t="s">
        <v>20</v>
      </c>
      <c r="F515" s="225" t="s">
        <v>884</v>
      </c>
      <c r="G515" s="222"/>
      <c r="H515" s="226">
        <v>16.66</v>
      </c>
      <c r="I515" s="227"/>
      <c r="J515" s="222"/>
      <c r="K515" s="222"/>
      <c r="L515" s="228"/>
      <c r="M515" s="229"/>
      <c r="N515" s="230"/>
      <c r="O515" s="230"/>
      <c r="P515" s="230"/>
      <c r="Q515" s="230"/>
      <c r="R515" s="230"/>
      <c r="S515" s="230"/>
      <c r="T515" s="23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2" t="s">
        <v>153</v>
      </c>
      <c r="AU515" s="232" t="s">
        <v>144</v>
      </c>
      <c r="AV515" s="13" t="s">
        <v>144</v>
      </c>
      <c r="AW515" s="13" t="s">
        <v>36</v>
      </c>
      <c r="AX515" s="13" t="s">
        <v>22</v>
      </c>
      <c r="AY515" s="232" t="s">
        <v>135</v>
      </c>
    </row>
    <row r="516" s="2" customFormat="1" ht="44.25" customHeight="1">
      <c r="A516" s="41"/>
      <c r="B516" s="42"/>
      <c r="C516" s="203" t="s">
        <v>885</v>
      </c>
      <c r="D516" s="203" t="s">
        <v>138</v>
      </c>
      <c r="E516" s="204" t="s">
        <v>886</v>
      </c>
      <c r="F516" s="205" t="s">
        <v>887</v>
      </c>
      <c r="G516" s="206" t="s">
        <v>150</v>
      </c>
      <c r="H516" s="207">
        <v>36.045000000000002</v>
      </c>
      <c r="I516" s="208"/>
      <c r="J516" s="209">
        <f>ROUND(I516*H516,2)</f>
        <v>0</v>
      </c>
      <c r="K516" s="205" t="s">
        <v>142</v>
      </c>
      <c r="L516" s="47"/>
      <c r="M516" s="210" t="s">
        <v>20</v>
      </c>
      <c r="N516" s="211" t="s">
        <v>46</v>
      </c>
      <c r="O516" s="87"/>
      <c r="P516" s="212">
        <f>O516*H516</f>
        <v>0</v>
      </c>
      <c r="Q516" s="212">
        <v>0</v>
      </c>
      <c r="R516" s="212">
        <f>Q516*H516</f>
        <v>0</v>
      </c>
      <c r="S516" s="212">
        <v>0.0060000000000000001</v>
      </c>
      <c r="T516" s="213">
        <f>S516*H516</f>
        <v>0.21627000000000002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14" t="s">
        <v>143</v>
      </c>
      <c r="AT516" s="214" t="s">
        <v>138</v>
      </c>
      <c r="AU516" s="214" t="s">
        <v>144</v>
      </c>
      <c r="AY516" s="20" t="s">
        <v>135</v>
      </c>
      <c r="BE516" s="215">
        <f>IF(N516="základní",J516,0)</f>
        <v>0</v>
      </c>
      <c r="BF516" s="215">
        <f>IF(N516="snížená",J516,0)</f>
        <v>0</v>
      </c>
      <c r="BG516" s="215">
        <f>IF(N516="zákl. přenesená",J516,0)</f>
        <v>0</v>
      </c>
      <c r="BH516" s="215">
        <f>IF(N516="sníž. přenesená",J516,0)</f>
        <v>0</v>
      </c>
      <c r="BI516" s="215">
        <f>IF(N516="nulová",J516,0)</f>
        <v>0</v>
      </c>
      <c r="BJ516" s="20" t="s">
        <v>144</v>
      </c>
      <c r="BK516" s="215">
        <f>ROUND(I516*H516,2)</f>
        <v>0</v>
      </c>
      <c r="BL516" s="20" t="s">
        <v>143</v>
      </c>
      <c r="BM516" s="214" t="s">
        <v>888</v>
      </c>
    </row>
    <row r="517" s="2" customFormat="1">
      <c r="A517" s="41"/>
      <c r="B517" s="42"/>
      <c r="C517" s="43"/>
      <c r="D517" s="216" t="s">
        <v>146</v>
      </c>
      <c r="E517" s="43"/>
      <c r="F517" s="217" t="s">
        <v>889</v>
      </c>
      <c r="G517" s="43"/>
      <c r="H517" s="43"/>
      <c r="I517" s="218"/>
      <c r="J517" s="43"/>
      <c r="K517" s="43"/>
      <c r="L517" s="47"/>
      <c r="M517" s="219"/>
      <c r="N517" s="220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146</v>
      </c>
      <c r="AU517" s="20" t="s">
        <v>144</v>
      </c>
    </row>
    <row r="518" s="13" customFormat="1">
      <c r="A518" s="13"/>
      <c r="B518" s="221"/>
      <c r="C518" s="222"/>
      <c r="D518" s="223" t="s">
        <v>153</v>
      </c>
      <c r="E518" s="224" t="s">
        <v>20</v>
      </c>
      <c r="F518" s="225" t="s">
        <v>890</v>
      </c>
      <c r="G518" s="222"/>
      <c r="H518" s="226">
        <v>36.045000000000002</v>
      </c>
      <c r="I518" s="227"/>
      <c r="J518" s="222"/>
      <c r="K518" s="222"/>
      <c r="L518" s="228"/>
      <c r="M518" s="229"/>
      <c r="N518" s="230"/>
      <c r="O518" s="230"/>
      <c r="P518" s="230"/>
      <c r="Q518" s="230"/>
      <c r="R518" s="230"/>
      <c r="S518" s="230"/>
      <c r="T518" s="23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2" t="s">
        <v>153</v>
      </c>
      <c r="AU518" s="232" t="s">
        <v>144</v>
      </c>
      <c r="AV518" s="13" t="s">
        <v>144</v>
      </c>
      <c r="AW518" s="13" t="s">
        <v>36</v>
      </c>
      <c r="AX518" s="13" t="s">
        <v>22</v>
      </c>
      <c r="AY518" s="232" t="s">
        <v>135</v>
      </c>
    </row>
    <row r="519" s="2" customFormat="1" ht="44.25" customHeight="1">
      <c r="A519" s="41"/>
      <c r="B519" s="42"/>
      <c r="C519" s="203" t="s">
        <v>891</v>
      </c>
      <c r="D519" s="203" t="s">
        <v>138</v>
      </c>
      <c r="E519" s="204" t="s">
        <v>161</v>
      </c>
      <c r="F519" s="205" t="s">
        <v>162</v>
      </c>
      <c r="G519" s="206" t="s">
        <v>163</v>
      </c>
      <c r="H519" s="207">
        <v>0.216</v>
      </c>
      <c r="I519" s="208"/>
      <c r="J519" s="209">
        <f>ROUND(I519*H519,2)</f>
        <v>0</v>
      </c>
      <c r="K519" s="205" t="s">
        <v>142</v>
      </c>
      <c r="L519" s="47"/>
      <c r="M519" s="210" t="s">
        <v>20</v>
      </c>
      <c r="N519" s="211" t="s">
        <v>46</v>
      </c>
      <c r="O519" s="87"/>
      <c r="P519" s="212">
        <f>O519*H519</f>
        <v>0</v>
      </c>
      <c r="Q519" s="212">
        <v>0</v>
      </c>
      <c r="R519" s="212">
        <f>Q519*H519</f>
        <v>0</v>
      </c>
      <c r="S519" s="212">
        <v>0</v>
      </c>
      <c r="T519" s="213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14" t="s">
        <v>143</v>
      </c>
      <c r="AT519" s="214" t="s">
        <v>138</v>
      </c>
      <c r="AU519" s="214" t="s">
        <v>144</v>
      </c>
      <c r="AY519" s="20" t="s">
        <v>135</v>
      </c>
      <c r="BE519" s="215">
        <f>IF(N519="základní",J519,0)</f>
        <v>0</v>
      </c>
      <c r="BF519" s="215">
        <f>IF(N519="snížená",J519,0)</f>
        <v>0</v>
      </c>
      <c r="BG519" s="215">
        <f>IF(N519="zákl. přenesená",J519,0)</f>
        <v>0</v>
      </c>
      <c r="BH519" s="215">
        <f>IF(N519="sníž. přenesená",J519,0)</f>
        <v>0</v>
      </c>
      <c r="BI519" s="215">
        <f>IF(N519="nulová",J519,0)</f>
        <v>0</v>
      </c>
      <c r="BJ519" s="20" t="s">
        <v>144</v>
      </c>
      <c r="BK519" s="215">
        <f>ROUND(I519*H519,2)</f>
        <v>0</v>
      </c>
      <c r="BL519" s="20" t="s">
        <v>143</v>
      </c>
      <c r="BM519" s="214" t="s">
        <v>892</v>
      </c>
    </row>
    <row r="520" s="2" customFormat="1">
      <c r="A520" s="41"/>
      <c r="B520" s="42"/>
      <c r="C520" s="43"/>
      <c r="D520" s="216" t="s">
        <v>146</v>
      </c>
      <c r="E520" s="43"/>
      <c r="F520" s="217" t="s">
        <v>165</v>
      </c>
      <c r="G520" s="43"/>
      <c r="H520" s="43"/>
      <c r="I520" s="218"/>
      <c r="J520" s="43"/>
      <c r="K520" s="43"/>
      <c r="L520" s="47"/>
      <c r="M520" s="219"/>
      <c r="N520" s="220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146</v>
      </c>
      <c r="AU520" s="20" t="s">
        <v>144</v>
      </c>
    </row>
    <row r="521" s="2" customFormat="1" ht="24.15" customHeight="1">
      <c r="A521" s="41"/>
      <c r="B521" s="42"/>
      <c r="C521" s="203" t="s">
        <v>893</v>
      </c>
      <c r="D521" s="203" t="s">
        <v>138</v>
      </c>
      <c r="E521" s="204" t="s">
        <v>167</v>
      </c>
      <c r="F521" s="205" t="s">
        <v>168</v>
      </c>
      <c r="G521" s="206" t="s">
        <v>163</v>
      </c>
      <c r="H521" s="207">
        <v>0.216</v>
      </c>
      <c r="I521" s="208"/>
      <c r="J521" s="209">
        <f>ROUND(I521*H521,2)</f>
        <v>0</v>
      </c>
      <c r="K521" s="205" t="s">
        <v>20</v>
      </c>
      <c r="L521" s="47"/>
      <c r="M521" s="210" t="s">
        <v>20</v>
      </c>
      <c r="N521" s="211" t="s">
        <v>46</v>
      </c>
      <c r="O521" s="87"/>
      <c r="P521" s="212">
        <f>O521*H521</f>
        <v>0</v>
      </c>
      <c r="Q521" s="212">
        <v>0</v>
      </c>
      <c r="R521" s="212">
        <f>Q521*H521</f>
        <v>0</v>
      </c>
      <c r="S521" s="212">
        <v>0</v>
      </c>
      <c r="T521" s="213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14" t="s">
        <v>143</v>
      </c>
      <c r="AT521" s="214" t="s">
        <v>138</v>
      </c>
      <c r="AU521" s="214" t="s">
        <v>144</v>
      </c>
      <c r="AY521" s="20" t="s">
        <v>135</v>
      </c>
      <c r="BE521" s="215">
        <f>IF(N521="základní",J521,0)</f>
        <v>0</v>
      </c>
      <c r="BF521" s="215">
        <f>IF(N521="snížená",J521,0)</f>
        <v>0</v>
      </c>
      <c r="BG521" s="215">
        <f>IF(N521="zákl. přenesená",J521,0)</f>
        <v>0</v>
      </c>
      <c r="BH521" s="215">
        <f>IF(N521="sníž. přenesená",J521,0)</f>
        <v>0</v>
      </c>
      <c r="BI521" s="215">
        <f>IF(N521="nulová",J521,0)</f>
        <v>0</v>
      </c>
      <c r="BJ521" s="20" t="s">
        <v>144</v>
      </c>
      <c r="BK521" s="215">
        <f>ROUND(I521*H521,2)</f>
        <v>0</v>
      </c>
      <c r="BL521" s="20" t="s">
        <v>143</v>
      </c>
      <c r="BM521" s="214" t="s">
        <v>894</v>
      </c>
    </row>
    <row r="522" s="2" customFormat="1" ht="49.05" customHeight="1">
      <c r="A522" s="41"/>
      <c r="B522" s="42"/>
      <c r="C522" s="203" t="s">
        <v>895</v>
      </c>
      <c r="D522" s="203" t="s">
        <v>138</v>
      </c>
      <c r="E522" s="204" t="s">
        <v>171</v>
      </c>
      <c r="F522" s="205" t="s">
        <v>172</v>
      </c>
      <c r="G522" s="206" t="s">
        <v>163</v>
      </c>
      <c r="H522" s="207">
        <v>0.216</v>
      </c>
      <c r="I522" s="208"/>
      <c r="J522" s="209">
        <f>ROUND(I522*H522,2)</f>
        <v>0</v>
      </c>
      <c r="K522" s="205" t="s">
        <v>142</v>
      </c>
      <c r="L522" s="47"/>
      <c r="M522" s="210" t="s">
        <v>20</v>
      </c>
      <c r="N522" s="211" t="s">
        <v>46</v>
      </c>
      <c r="O522" s="87"/>
      <c r="P522" s="212">
        <f>O522*H522</f>
        <v>0</v>
      </c>
      <c r="Q522" s="212">
        <v>0</v>
      </c>
      <c r="R522" s="212">
        <f>Q522*H522</f>
        <v>0</v>
      </c>
      <c r="S522" s="212">
        <v>0</v>
      </c>
      <c r="T522" s="213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14" t="s">
        <v>143</v>
      </c>
      <c r="AT522" s="214" t="s">
        <v>138</v>
      </c>
      <c r="AU522" s="214" t="s">
        <v>144</v>
      </c>
      <c r="AY522" s="20" t="s">
        <v>135</v>
      </c>
      <c r="BE522" s="215">
        <f>IF(N522="základní",J522,0)</f>
        <v>0</v>
      </c>
      <c r="BF522" s="215">
        <f>IF(N522="snížená",J522,0)</f>
        <v>0</v>
      </c>
      <c r="BG522" s="215">
        <f>IF(N522="zákl. přenesená",J522,0)</f>
        <v>0</v>
      </c>
      <c r="BH522" s="215">
        <f>IF(N522="sníž. přenesená",J522,0)</f>
        <v>0</v>
      </c>
      <c r="BI522" s="215">
        <f>IF(N522="nulová",J522,0)</f>
        <v>0</v>
      </c>
      <c r="BJ522" s="20" t="s">
        <v>144</v>
      </c>
      <c r="BK522" s="215">
        <f>ROUND(I522*H522,2)</f>
        <v>0</v>
      </c>
      <c r="BL522" s="20" t="s">
        <v>143</v>
      </c>
      <c r="BM522" s="214" t="s">
        <v>896</v>
      </c>
    </row>
    <row r="523" s="2" customFormat="1">
      <c r="A523" s="41"/>
      <c r="B523" s="42"/>
      <c r="C523" s="43"/>
      <c r="D523" s="216" t="s">
        <v>146</v>
      </c>
      <c r="E523" s="43"/>
      <c r="F523" s="217" t="s">
        <v>174</v>
      </c>
      <c r="G523" s="43"/>
      <c r="H523" s="43"/>
      <c r="I523" s="218"/>
      <c r="J523" s="43"/>
      <c r="K523" s="43"/>
      <c r="L523" s="47"/>
      <c r="M523" s="219"/>
      <c r="N523" s="220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146</v>
      </c>
      <c r="AU523" s="20" t="s">
        <v>144</v>
      </c>
    </row>
    <row r="524" s="2" customFormat="1" ht="24.15" customHeight="1">
      <c r="A524" s="41"/>
      <c r="B524" s="42"/>
      <c r="C524" s="203" t="s">
        <v>897</v>
      </c>
      <c r="D524" s="203" t="s">
        <v>138</v>
      </c>
      <c r="E524" s="204" t="s">
        <v>898</v>
      </c>
      <c r="F524" s="205" t="s">
        <v>899</v>
      </c>
      <c r="G524" s="206" t="s">
        <v>150</v>
      </c>
      <c r="H524" s="207">
        <v>35.685000000000002</v>
      </c>
      <c r="I524" s="208"/>
      <c r="J524" s="209">
        <f>ROUND(I524*H524,2)</f>
        <v>0</v>
      </c>
      <c r="K524" s="205" t="s">
        <v>142</v>
      </c>
      <c r="L524" s="47"/>
      <c r="M524" s="210" t="s">
        <v>20</v>
      </c>
      <c r="N524" s="211" t="s">
        <v>46</v>
      </c>
      <c r="O524" s="87"/>
      <c r="P524" s="212">
        <f>O524*H524</f>
        <v>0</v>
      </c>
      <c r="Q524" s="212">
        <v>0</v>
      </c>
      <c r="R524" s="212">
        <f>Q524*H524</f>
        <v>0</v>
      </c>
      <c r="S524" s="212">
        <v>0</v>
      </c>
      <c r="T524" s="213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14" t="s">
        <v>143</v>
      </c>
      <c r="AT524" s="214" t="s">
        <v>138</v>
      </c>
      <c r="AU524" s="214" t="s">
        <v>144</v>
      </c>
      <c r="AY524" s="20" t="s">
        <v>135</v>
      </c>
      <c r="BE524" s="215">
        <f>IF(N524="základní",J524,0)</f>
        <v>0</v>
      </c>
      <c r="BF524" s="215">
        <f>IF(N524="snížená",J524,0)</f>
        <v>0</v>
      </c>
      <c r="BG524" s="215">
        <f>IF(N524="zákl. přenesená",J524,0)</f>
        <v>0</v>
      </c>
      <c r="BH524" s="215">
        <f>IF(N524="sníž. přenesená",J524,0)</f>
        <v>0</v>
      </c>
      <c r="BI524" s="215">
        <f>IF(N524="nulová",J524,0)</f>
        <v>0</v>
      </c>
      <c r="BJ524" s="20" t="s">
        <v>144</v>
      </c>
      <c r="BK524" s="215">
        <f>ROUND(I524*H524,2)</f>
        <v>0</v>
      </c>
      <c r="BL524" s="20" t="s">
        <v>143</v>
      </c>
      <c r="BM524" s="214" t="s">
        <v>900</v>
      </c>
    </row>
    <row r="525" s="2" customFormat="1">
      <c r="A525" s="41"/>
      <c r="B525" s="42"/>
      <c r="C525" s="43"/>
      <c r="D525" s="216" t="s">
        <v>146</v>
      </c>
      <c r="E525" s="43"/>
      <c r="F525" s="217" t="s">
        <v>901</v>
      </c>
      <c r="G525" s="43"/>
      <c r="H525" s="43"/>
      <c r="I525" s="218"/>
      <c r="J525" s="43"/>
      <c r="K525" s="43"/>
      <c r="L525" s="47"/>
      <c r="M525" s="219"/>
      <c r="N525" s="220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146</v>
      </c>
      <c r="AU525" s="20" t="s">
        <v>144</v>
      </c>
    </row>
    <row r="526" s="13" customFormat="1">
      <c r="A526" s="13"/>
      <c r="B526" s="221"/>
      <c r="C526" s="222"/>
      <c r="D526" s="223" t="s">
        <v>153</v>
      </c>
      <c r="E526" s="224" t="s">
        <v>20</v>
      </c>
      <c r="F526" s="225" t="s">
        <v>902</v>
      </c>
      <c r="G526" s="222"/>
      <c r="H526" s="226">
        <v>35.685000000000002</v>
      </c>
      <c r="I526" s="227"/>
      <c r="J526" s="222"/>
      <c r="K526" s="222"/>
      <c r="L526" s="228"/>
      <c r="M526" s="229"/>
      <c r="N526" s="230"/>
      <c r="O526" s="230"/>
      <c r="P526" s="230"/>
      <c r="Q526" s="230"/>
      <c r="R526" s="230"/>
      <c r="S526" s="230"/>
      <c r="T526" s="23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2" t="s">
        <v>153</v>
      </c>
      <c r="AU526" s="232" t="s">
        <v>144</v>
      </c>
      <c r="AV526" s="13" t="s">
        <v>144</v>
      </c>
      <c r="AW526" s="13" t="s">
        <v>36</v>
      </c>
      <c r="AX526" s="13" t="s">
        <v>22</v>
      </c>
      <c r="AY526" s="232" t="s">
        <v>135</v>
      </c>
    </row>
    <row r="527" s="2" customFormat="1" ht="24.15" customHeight="1">
      <c r="A527" s="41"/>
      <c r="B527" s="42"/>
      <c r="C527" s="203" t="s">
        <v>903</v>
      </c>
      <c r="D527" s="203" t="s">
        <v>138</v>
      </c>
      <c r="E527" s="204" t="s">
        <v>904</v>
      </c>
      <c r="F527" s="205" t="s">
        <v>905</v>
      </c>
      <c r="G527" s="206" t="s">
        <v>150</v>
      </c>
      <c r="H527" s="207">
        <v>35.685000000000002</v>
      </c>
      <c r="I527" s="208"/>
      <c r="J527" s="209">
        <f>ROUND(I527*H527,2)</f>
        <v>0</v>
      </c>
      <c r="K527" s="205" t="s">
        <v>142</v>
      </c>
      <c r="L527" s="47"/>
      <c r="M527" s="210" t="s">
        <v>20</v>
      </c>
      <c r="N527" s="211" t="s">
        <v>46</v>
      </c>
      <c r="O527" s="87"/>
      <c r="P527" s="212">
        <f>O527*H527</f>
        <v>0</v>
      </c>
      <c r="Q527" s="212">
        <v>0.0039699999999999996</v>
      </c>
      <c r="R527" s="212">
        <f>Q527*H527</f>
        <v>0.14166945</v>
      </c>
      <c r="S527" s="212">
        <v>0</v>
      </c>
      <c r="T527" s="213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14" t="s">
        <v>143</v>
      </c>
      <c r="AT527" s="214" t="s">
        <v>138</v>
      </c>
      <c r="AU527" s="214" t="s">
        <v>144</v>
      </c>
      <c r="AY527" s="20" t="s">
        <v>135</v>
      </c>
      <c r="BE527" s="215">
        <f>IF(N527="základní",J527,0)</f>
        <v>0</v>
      </c>
      <c r="BF527" s="215">
        <f>IF(N527="snížená",J527,0)</f>
        <v>0</v>
      </c>
      <c r="BG527" s="215">
        <f>IF(N527="zákl. přenesená",J527,0)</f>
        <v>0</v>
      </c>
      <c r="BH527" s="215">
        <f>IF(N527="sníž. přenesená",J527,0)</f>
        <v>0</v>
      </c>
      <c r="BI527" s="215">
        <f>IF(N527="nulová",J527,0)</f>
        <v>0</v>
      </c>
      <c r="BJ527" s="20" t="s">
        <v>144</v>
      </c>
      <c r="BK527" s="215">
        <f>ROUND(I527*H527,2)</f>
        <v>0</v>
      </c>
      <c r="BL527" s="20" t="s">
        <v>143</v>
      </c>
      <c r="BM527" s="214" t="s">
        <v>906</v>
      </c>
    </row>
    <row r="528" s="2" customFormat="1">
      <c r="A528" s="41"/>
      <c r="B528" s="42"/>
      <c r="C528" s="43"/>
      <c r="D528" s="216" t="s">
        <v>146</v>
      </c>
      <c r="E528" s="43"/>
      <c r="F528" s="217" t="s">
        <v>907</v>
      </c>
      <c r="G528" s="43"/>
      <c r="H528" s="43"/>
      <c r="I528" s="218"/>
      <c r="J528" s="43"/>
      <c r="K528" s="43"/>
      <c r="L528" s="47"/>
      <c r="M528" s="219"/>
      <c r="N528" s="220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146</v>
      </c>
      <c r="AU528" s="20" t="s">
        <v>144</v>
      </c>
    </row>
    <row r="529" s="13" customFormat="1">
      <c r="A529" s="13"/>
      <c r="B529" s="221"/>
      <c r="C529" s="222"/>
      <c r="D529" s="223" t="s">
        <v>153</v>
      </c>
      <c r="E529" s="224" t="s">
        <v>20</v>
      </c>
      <c r="F529" s="225" t="s">
        <v>908</v>
      </c>
      <c r="G529" s="222"/>
      <c r="H529" s="226">
        <v>35.685000000000002</v>
      </c>
      <c r="I529" s="227"/>
      <c r="J529" s="222"/>
      <c r="K529" s="222"/>
      <c r="L529" s="228"/>
      <c r="M529" s="229"/>
      <c r="N529" s="230"/>
      <c r="O529" s="230"/>
      <c r="P529" s="230"/>
      <c r="Q529" s="230"/>
      <c r="R529" s="230"/>
      <c r="S529" s="230"/>
      <c r="T529" s="23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2" t="s">
        <v>153</v>
      </c>
      <c r="AU529" s="232" t="s">
        <v>144</v>
      </c>
      <c r="AV529" s="13" t="s">
        <v>144</v>
      </c>
      <c r="AW529" s="13" t="s">
        <v>36</v>
      </c>
      <c r="AX529" s="13" t="s">
        <v>22</v>
      </c>
      <c r="AY529" s="232" t="s">
        <v>135</v>
      </c>
    </row>
    <row r="530" s="2" customFormat="1" ht="44.25" customHeight="1">
      <c r="A530" s="41"/>
      <c r="B530" s="42"/>
      <c r="C530" s="203" t="s">
        <v>909</v>
      </c>
      <c r="D530" s="203" t="s">
        <v>138</v>
      </c>
      <c r="E530" s="204" t="s">
        <v>910</v>
      </c>
      <c r="F530" s="205" t="s">
        <v>911</v>
      </c>
      <c r="G530" s="206" t="s">
        <v>150</v>
      </c>
      <c r="H530" s="207">
        <v>35.685000000000002</v>
      </c>
      <c r="I530" s="208"/>
      <c r="J530" s="209">
        <f>ROUND(I530*H530,2)</f>
        <v>0</v>
      </c>
      <c r="K530" s="205" t="s">
        <v>142</v>
      </c>
      <c r="L530" s="47"/>
      <c r="M530" s="210" t="s">
        <v>20</v>
      </c>
      <c r="N530" s="211" t="s">
        <v>46</v>
      </c>
      <c r="O530" s="87"/>
      <c r="P530" s="212">
        <f>O530*H530</f>
        <v>0</v>
      </c>
      <c r="Q530" s="212">
        <v>0</v>
      </c>
      <c r="R530" s="212">
        <f>Q530*H530</f>
        <v>0</v>
      </c>
      <c r="S530" s="212">
        <v>0</v>
      </c>
      <c r="T530" s="213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14" t="s">
        <v>143</v>
      </c>
      <c r="AT530" s="214" t="s">
        <v>138</v>
      </c>
      <c r="AU530" s="214" t="s">
        <v>144</v>
      </c>
      <c r="AY530" s="20" t="s">
        <v>135</v>
      </c>
      <c r="BE530" s="215">
        <f>IF(N530="základní",J530,0)</f>
        <v>0</v>
      </c>
      <c r="BF530" s="215">
        <f>IF(N530="snížená",J530,0)</f>
        <v>0</v>
      </c>
      <c r="BG530" s="215">
        <f>IF(N530="zákl. přenesená",J530,0)</f>
        <v>0</v>
      </c>
      <c r="BH530" s="215">
        <f>IF(N530="sníž. přenesená",J530,0)</f>
        <v>0</v>
      </c>
      <c r="BI530" s="215">
        <f>IF(N530="nulová",J530,0)</f>
        <v>0</v>
      </c>
      <c r="BJ530" s="20" t="s">
        <v>144</v>
      </c>
      <c r="BK530" s="215">
        <f>ROUND(I530*H530,2)</f>
        <v>0</v>
      </c>
      <c r="BL530" s="20" t="s">
        <v>143</v>
      </c>
      <c r="BM530" s="214" t="s">
        <v>912</v>
      </c>
    </row>
    <row r="531" s="2" customFormat="1">
      <c r="A531" s="41"/>
      <c r="B531" s="42"/>
      <c r="C531" s="43"/>
      <c r="D531" s="216" t="s">
        <v>146</v>
      </c>
      <c r="E531" s="43"/>
      <c r="F531" s="217" t="s">
        <v>913</v>
      </c>
      <c r="G531" s="43"/>
      <c r="H531" s="43"/>
      <c r="I531" s="218"/>
      <c r="J531" s="43"/>
      <c r="K531" s="43"/>
      <c r="L531" s="47"/>
      <c r="M531" s="219"/>
      <c r="N531" s="220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146</v>
      </c>
      <c r="AU531" s="20" t="s">
        <v>144</v>
      </c>
    </row>
    <row r="532" s="13" customFormat="1">
      <c r="A532" s="13"/>
      <c r="B532" s="221"/>
      <c r="C532" s="222"/>
      <c r="D532" s="223" t="s">
        <v>153</v>
      </c>
      <c r="E532" s="224" t="s">
        <v>20</v>
      </c>
      <c r="F532" s="225" t="s">
        <v>902</v>
      </c>
      <c r="G532" s="222"/>
      <c r="H532" s="226">
        <v>35.685000000000002</v>
      </c>
      <c r="I532" s="227"/>
      <c r="J532" s="222"/>
      <c r="K532" s="222"/>
      <c r="L532" s="228"/>
      <c r="M532" s="229"/>
      <c r="N532" s="230"/>
      <c r="O532" s="230"/>
      <c r="P532" s="230"/>
      <c r="Q532" s="230"/>
      <c r="R532" s="230"/>
      <c r="S532" s="230"/>
      <c r="T532" s="23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2" t="s">
        <v>153</v>
      </c>
      <c r="AU532" s="232" t="s">
        <v>144</v>
      </c>
      <c r="AV532" s="13" t="s">
        <v>144</v>
      </c>
      <c r="AW532" s="13" t="s">
        <v>36</v>
      </c>
      <c r="AX532" s="13" t="s">
        <v>22</v>
      </c>
      <c r="AY532" s="232" t="s">
        <v>135</v>
      </c>
    </row>
    <row r="533" s="2" customFormat="1" ht="16.5" customHeight="1">
      <c r="A533" s="41"/>
      <c r="B533" s="42"/>
      <c r="C533" s="254" t="s">
        <v>914</v>
      </c>
      <c r="D533" s="254" t="s">
        <v>343</v>
      </c>
      <c r="E533" s="255" t="s">
        <v>915</v>
      </c>
      <c r="F533" s="256" t="s">
        <v>916</v>
      </c>
      <c r="G533" s="257" t="s">
        <v>163</v>
      </c>
      <c r="H533" s="258">
        <v>0.021000000000000001</v>
      </c>
      <c r="I533" s="259"/>
      <c r="J533" s="260">
        <f>ROUND(I533*H533,2)</f>
        <v>0</v>
      </c>
      <c r="K533" s="256" t="s">
        <v>142</v>
      </c>
      <c r="L533" s="261"/>
      <c r="M533" s="262" t="s">
        <v>20</v>
      </c>
      <c r="N533" s="263" t="s">
        <v>46</v>
      </c>
      <c r="O533" s="87"/>
      <c r="P533" s="212">
        <f>O533*H533</f>
        <v>0</v>
      </c>
      <c r="Q533" s="212">
        <v>1</v>
      </c>
      <c r="R533" s="212">
        <f>Q533*H533</f>
        <v>0.021000000000000001</v>
      </c>
      <c r="S533" s="212">
        <v>0</v>
      </c>
      <c r="T533" s="213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14" t="s">
        <v>180</v>
      </c>
      <c r="AT533" s="214" t="s">
        <v>343</v>
      </c>
      <c r="AU533" s="214" t="s">
        <v>144</v>
      </c>
      <c r="AY533" s="20" t="s">
        <v>135</v>
      </c>
      <c r="BE533" s="215">
        <f>IF(N533="základní",J533,0)</f>
        <v>0</v>
      </c>
      <c r="BF533" s="215">
        <f>IF(N533="snížená",J533,0)</f>
        <v>0</v>
      </c>
      <c r="BG533" s="215">
        <f>IF(N533="zákl. přenesená",J533,0)</f>
        <v>0</v>
      </c>
      <c r="BH533" s="215">
        <f>IF(N533="sníž. přenesená",J533,0)</f>
        <v>0</v>
      </c>
      <c r="BI533" s="215">
        <f>IF(N533="nulová",J533,0)</f>
        <v>0</v>
      </c>
      <c r="BJ533" s="20" t="s">
        <v>144</v>
      </c>
      <c r="BK533" s="215">
        <f>ROUND(I533*H533,2)</f>
        <v>0</v>
      </c>
      <c r="BL533" s="20" t="s">
        <v>143</v>
      </c>
      <c r="BM533" s="214" t="s">
        <v>917</v>
      </c>
    </row>
    <row r="534" s="13" customFormat="1">
      <c r="A534" s="13"/>
      <c r="B534" s="221"/>
      <c r="C534" s="222"/>
      <c r="D534" s="223" t="s">
        <v>153</v>
      </c>
      <c r="E534" s="224" t="s">
        <v>20</v>
      </c>
      <c r="F534" s="225" t="s">
        <v>918</v>
      </c>
      <c r="G534" s="222"/>
      <c r="H534" s="226">
        <v>0.021000000000000001</v>
      </c>
      <c r="I534" s="227"/>
      <c r="J534" s="222"/>
      <c r="K534" s="222"/>
      <c r="L534" s="228"/>
      <c r="M534" s="229"/>
      <c r="N534" s="230"/>
      <c r="O534" s="230"/>
      <c r="P534" s="230"/>
      <c r="Q534" s="230"/>
      <c r="R534" s="230"/>
      <c r="S534" s="230"/>
      <c r="T534" s="23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2" t="s">
        <v>153</v>
      </c>
      <c r="AU534" s="232" t="s">
        <v>144</v>
      </c>
      <c r="AV534" s="13" t="s">
        <v>144</v>
      </c>
      <c r="AW534" s="13" t="s">
        <v>36</v>
      </c>
      <c r="AX534" s="13" t="s">
        <v>22</v>
      </c>
      <c r="AY534" s="232" t="s">
        <v>135</v>
      </c>
    </row>
    <row r="535" s="2" customFormat="1" ht="24.15" customHeight="1">
      <c r="A535" s="41"/>
      <c r="B535" s="42"/>
      <c r="C535" s="203" t="s">
        <v>919</v>
      </c>
      <c r="D535" s="203" t="s">
        <v>138</v>
      </c>
      <c r="E535" s="204" t="s">
        <v>920</v>
      </c>
      <c r="F535" s="205" t="s">
        <v>921</v>
      </c>
      <c r="G535" s="206" t="s">
        <v>150</v>
      </c>
      <c r="H535" s="207">
        <v>35.685000000000002</v>
      </c>
      <c r="I535" s="208"/>
      <c r="J535" s="209">
        <f>ROUND(I535*H535,2)</f>
        <v>0</v>
      </c>
      <c r="K535" s="205" t="s">
        <v>20</v>
      </c>
      <c r="L535" s="47"/>
      <c r="M535" s="210" t="s">
        <v>20</v>
      </c>
      <c r="N535" s="211" t="s">
        <v>46</v>
      </c>
      <c r="O535" s="87"/>
      <c r="P535" s="212">
        <f>O535*H535</f>
        <v>0</v>
      </c>
      <c r="Q535" s="212">
        <v>0</v>
      </c>
      <c r="R535" s="212">
        <f>Q535*H535</f>
        <v>0</v>
      </c>
      <c r="S535" s="212">
        <v>0</v>
      </c>
      <c r="T535" s="213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14" t="s">
        <v>143</v>
      </c>
      <c r="AT535" s="214" t="s">
        <v>138</v>
      </c>
      <c r="AU535" s="214" t="s">
        <v>144</v>
      </c>
      <c r="AY535" s="20" t="s">
        <v>135</v>
      </c>
      <c r="BE535" s="215">
        <f>IF(N535="základní",J535,0)</f>
        <v>0</v>
      </c>
      <c r="BF535" s="215">
        <f>IF(N535="snížená",J535,0)</f>
        <v>0</v>
      </c>
      <c r="BG535" s="215">
        <f>IF(N535="zákl. přenesená",J535,0)</f>
        <v>0</v>
      </c>
      <c r="BH535" s="215">
        <f>IF(N535="sníž. přenesená",J535,0)</f>
        <v>0</v>
      </c>
      <c r="BI535" s="215">
        <f>IF(N535="nulová",J535,0)</f>
        <v>0</v>
      </c>
      <c r="BJ535" s="20" t="s">
        <v>144</v>
      </c>
      <c r="BK535" s="215">
        <f>ROUND(I535*H535,2)</f>
        <v>0</v>
      </c>
      <c r="BL535" s="20" t="s">
        <v>143</v>
      </c>
      <c r="BM535" s="214" t="s">
        <v>922</v>
      </c>
    </row>
    <row r="536" s="13" customFormat="1">
      <c r="A536" s="13"/>
      <c r="B536" s="221"/>
      <c r="C536" s="222"/>
      <c r="D536" s="223" t="s">
        <v>153</v>
      </c>
      <c r="E536" s="224" t="s">
        <v>20</v>
      </c>
      <c r="F536" s="225" t="s">
        <v>902</v>
      </c>
      <c r="G536" s="222"/>
      <c r="H536" s="226">
        <v>35.685000000000002</v>
      </c>
      <c r="I536" s="227"/>
      <c r="J536" s="222"/>
      <c r="K536" s="222"/>
      <c r="L536" s="228"/>
      <c r="M536" s="229"/>
      <c r="N536" s="230"/>
      <c r="O536" s="230"/>
      <c r="P536" s="230"/>
      <c r="Q536" s="230"/>
      <c r="R536" s="230"/>
      <c r="S536" s="230"/>
      <c r="T536" s="23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2" t="s">
        <v>153</v>
      </c>
      <c r="AU536" s="232" t="s">
        <v>144</v>
      </c>
      <c r="AV536" s="13" t="s">
        <v>144</v>
      </c>
      <c r="AW536" s="13" t="s">
        <v>36</v>
      </c>
      <c r="AX536" s="13" t="s">
        <v>22</v>
      </c>
      <c r="AY536" s="232" t="s">
        <v>135</v>
      </c>
    </row>
    <row r="537" s="2" customFormat="1" ht="33" customHeight="1">
      <c r="A537" s="41"/>
      <c r="B537" s="42"/>
      <c r="C537" s="203" t="s">
        <v>923</v>
      </c>
      <c r="D537" s="203" t="s">
        <v>138</v>
      </c>
      <c r="E537" s="204" t="s">
        <v>924</v>
      </c>
      <c r="F537" s="205" t="s">
        <v>925</v>
      </c>
      <c r="G537" s="206" t="s">
        <v>457</v>
      </c>
      <c r="H537" s="207">
        <v>1</v>
      </c>
      <c r="I537" s="208"/>
      <c r="J537" s="209">
        <f>ROUND(I537*H537,2)</f>
        <v>0</v>
      </c>
      <c r="K537" s="205" t="s">
        <v>20</v>
      </c>
      <c r="L537" s="47"/>
      <c r="M537" s="210" t="s">
        <v>20</v>
      </c>
      <c r="N537" s="211" t="s">
        <v>46</v>
      </c>
      <c r="O537" s="87"/>
      <c r="P537" s="212">
        <f>O537*H537</f>
        <v>0</v>
      </c>
      <c r="Q537" s="212">
        <v>0</v>
      </c>
      <c r="R537" s="212">
        <f>Q537*H537</f>
        <v>0</v>
      </c>
      <c r="S537" s="212">
        <v>0</v>
      </c>
      <c r="T537" s="213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14" t="s">
        <v>143</v>
      </c>
      <c r="AT537" s="214" t="s">
        <v>138</v>
      </c>
      <c r="AU537" s="214" t="s">
        <v>144</v>
      </c>
      <c r="AY537" s="20" t="s">
        <v>135</v>
      </c>
      <c r="BE537" s="215">
        <f>IF(N537="základní",J537,0)</f>
        <v>0</v>
      </c>
      <c r="BF537" s="215">
        <f>IF(N537="snížená",J537,0)</f>
        <v>0</v>
      </c>
      <c r="BG537" s="215">
        <f>IF(N537="zákl. přenesená",J537,0)</f>
        <v>0</v>
      </c>
      <c r="BH537" s="215">
        <f>IF(N537="sníž. přenesená",J537,0)</f>
        <v>0</v>
      </c>
      <c r="BI537" s="215">
        <f>IF(N537="nulová",J537,0)</f>
        <v>0</v>
      </c>
      <c r="BJ537" s="20" t="s">
        <v>144</v>
      </c>
      <c r="BK537" s="215">
        <f>ROUND(I537*H537,2)</f>
        <v>0</v>
      </c>
      <c r="BL537" s="20" t="s">
        <v>143</v>
      </c>
      <c r="BM537" s="214" t="s">
        <v>926</v>
      </c>
    </row>
    <row r="538" s="2" customFormat="1" ht="44.25" customHeight="1">
      <c r="A538" s="41"/>
      <c r="B538" s="42"/>
      <c r="C538" s="203" t="s">
        <v>927</v>
      </c>
      <c r="D538" s="203" t="s">
        <v>138</v>
      </c>
      <c r="E538" s="204" t="s">
        <v>928</v>
      </c>
      <c r="F538" s="205" t="s">
        <v>929</v>
      </c>
      <c r="G538" s="206" t="s">
        <v>150</v>
      </c>
      <c r="H538" s="207">
        <v>36.045000000000002</v>
      </c>
      <c r="I538" s="208"/>
      <c r="J538" s="209">
        <f>ROUND(I538*H538,2)</f>
        <v>0</v>
      </c>
      <c r="K538" s="205" t="s">
        <v>142</v>
      </c>
      <c r="L538" s="47"/>
      <c r="M538" s="210" t="s">
        <v>20</v>
      </c>
      <c r="N538" s="211" t="s">
        <v>46</v>
      </c>
      <c r="O538" s="87"/>
      <c r="P538" s="212">
        <f>O538*H538</f>
        <v>0</v>
      </c>
      <c r="Q538" s="212">
        <v>0.0060000000000000001</v>
      </c>
      <c r="R538" s="212">
        <f>Q538*H538</f>
        <v>0.21627000000000002</v>
      </c>
      <c r="S538" s="212">
        <v>0</v>
      </c>
      <c r="T538" s="213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14" t="s">
        <v>143</v>
      </c>
      <c r="AT538" s="214" t="s">
        <v>138</v>
      </c>
      <c r="AU538" s="214" t="s">
        <v>144</v>
      </c>
      <c r="AY538" s="20" t="s">
        <v>135</v>
      </c>
      <c r="BE538" s="215">
        <f>IF(N538="základní",J538,0)</f>
        <v>0</v>
      </c>
      <c r="BF538" s="215">
        <f>IF(N538="snížená",J538,0)</f>
        <v>0</v>
      </c>
      <c r="BG538" s="215">
        <f>IF(N538="zákl. přenesená",J538,0)</f>
        <v>0</v>
      </c>
      <c r="BH538" s="215">
        <f>IF(N538="sníž. přenesená",J538,0)</f>
        <v>0</v>
      </c>
      <c r="BI538" s="215">
        <f>IF(N538="nulová",J538,0)</f>
        <v>0</v>
      </c>
      <c r="BJ538" s="20" t="s">
        <v>144</v>
      </c>
      <c r="BK538" s="215">
        <f>ROUND(I538*H538,2)</f>
        <v>0</v>
      </c>
      <c r="BL538" s="20" t="s">
        <v>143</v>
      </c>
      <c r="BM538" s="214" t="s">
        <v>930</v>
      </c>
    </row>
    <row r="539" s="2" customFormat="1">
      <c r="A539" s="41"/>
      <c r="B539" s="42"/>
      <c r="C539" s="43"/>
      <c r="D539" s="216" t="s">
        <v>146</v>
      </c>
      <c r="E539" s="43"/>
      <c r="F539" s="217" t="s">
        <v>931</v>
      </c>
      <c r="G539" s="43"/>
      <c r="H539" s="43"/>
      <c r="I539" s="218"/>
      <c r="J539" s="43"/>
      <c r="K539" s="43"/>
      <c r="L539" s="47"/>
      <c r="M539" s="219"/>
      <c r="N539" s="220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146</v>
      </c>
      <c r="AU539" s="20" t="s">
        <v>144</v>
      </c>
    </row>
    <row r="540" s="13" customFormat="1">
      <c r="A540" s="13"/>
      <c r="B540" s="221"/>
      <c r="C540" s="222"/>
      <c r="D540" s="223" t="s">
        <v>153</v>
      </c>
      <c r="E540" s="224" t="s">
        <v>20</v>
      </c>
      <c r="F540" s="225" t="s">
        <v>932</v>
      </c>
      <c r="G540" s="222"/>
      <c r="H540" s="226">
        <v>36.045000000000002</v>
      </c>
      <c r="I540" s="227"/>
      <c r="J540" s="222"/>
      <c r="K540" s="222"/>
      <c r="L540" s="228"/>
      <c r="M540" s="229"/>
      <c r="N540" s="230"/>
      <c r="O540" s="230"/>
      <c r="P540" s="230"/>
      <c r="Q540" s="230"/>
      <c r="R540" s="230"/>
      <c r="S540" s="230"/>
      <c r="T540" s="23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2" t="s">
        <v>153</v>
      </c>
      <c r="AU540" s="232" t="s">
        <v>144</v>
      </c>
      <c r="AV540" s="13" t="s">
        <v>144</v>
      </c>
      <c r="AW540" s="13" t="s">
        <v>36</v>
      </c>
      <c r="AX540" s="13" t="s">
        <v>22</v>
      </c>
      <c r="AY540" s="232" t="s">
        <v>135</v>
      </c>
    </row>
    <row r="541" s="2" customFormat="1" ht="24.15" customHeight="1">
      <c r="A541" s="41"/>
      <c r="B541" s="42"/>
      <c r="C541" s="254" t="s">
        <v>933</v>
      </c>
      <c r="D541" s="254" t="s">
        <v>343</v>
      </c>
      <c r="E541" s="255" t="s">
        <v>934</v>
      </c>
      <c r="F541" s="256" t="s">
        <v>935</v>
      </c>
      <c r="G541" s="257" t="s">
        <v>150</v>
      </c>
      <c r="H541" s="258">
        <v>36.765999999999998</v>
      </c>
      <c r="I541" s="259"/>
      <c r="J541" s="260">
        <f>ROUND(I541*H541,2)</f>
        <v>0</v>
      </c>
      <c r="K541" s="256" t="s">
        <v>142</v>
      </c>
      <c r="L541" s="261"/>
      <c r="M541" s="262" t="s">
        <v>20</v>
      </c>
      <c r="N541" s="263" t="s">
        <v>46</v>
      </c>
      <c r="O541" s="87"/>
      <c r="P541" s="212">
        <f>O541*H541</f>
        <v>0</v>
      </c>
      <c r="Q541" s="212">
        <v>0.0030000000000000001</v>
      </c>
      <c r="R541" s="212">
        <f>Q541*H541</f>
        <v>0.11029799999999999</v>
      </c>
      <c r="S541" s="212">
        <v>0</v>
      </c>
      <c r="T541" s="213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14" t="s">
        <v>180</v>
      </c>
      <c r="AT541" s="214" t="s">
        <v>343</v>
      </c>
      <c r="AU541" s="214" t="s">
        <v>144</v>
      </c>
      <c r="AY541" s="20" t="s">
        <v>135</v>
      </c>
      <c r="BE541" s="215">
        <f>IF(N541="základní",J541,0)</f>
        <v>0</v>
      </c>
      <c r="BF541" s="215">
        <f>IF(N541="snížená",J541,0)</f>
        <v>0</v>
      </c>
      <c r="BG541" s="215">
        <f>IF(N541="zákl. přenesená",J541,0)</f>
        <v>0</v>
      </c>
      <c r="BH541" s="215">
        <f>IF(N541="sníž. přenesená",J541,0)</f>
        <v>0</v>
      </c>
      <c r="BI541" s="215">
        <f>IF(N541="nulová",J541,0)</f>
        <v>0</v>
      </c>
      <c r="BJ541" s="20" t="s">
        <v>144</v>
      </c>
      <c r="BK541" s="215">
        <f>ROUND(I541*H541,2)</f>
        <v>0</v>
      </c>
      <c r="BL541" s="20" t="s">
        <v>143</v>
      </c>
      <c r="BM541" s="214" t="s">
        <v>936</v>
      </c>
    </row>
    <row r="542" s="13" customFormat="1">
      <c r="A542" s="13"/>
      <c r="B542" s="221"/>
      <c r="C542" s="222"/>
      <c r="D542" s="223" t="s">
        <v>153</v>
      </c>
      <c r="E542" s="224" t="s">
        <v>20</v>
      </c>
      <c r="F542" s="225" t="s">
        <v>937</v>
      </c>
      <c r="G542" s="222"/>
      <c r="H542" s="226">
        <v>36.765999999999998</v>
      </c>
      <c r="I542" s="227"/>
      <c r="J542" s="222"/>
      <c r="K542" s="222"/>
      <c r="L542" s="228"/>
      <c r="M542" s="229"/>
      <c r="N542" s="230"/>
      <c r="O542" s="230"/>
      <c r="P542" s="230"/>
      <c r="Q542" s="230"/>
      <c r="R542" s="230"/>
      <c r="S542" s="230"/>
      <c r="T542" s="23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2" t="s">
        <v>153</v>
      </c>
      <c r="AU542" s="232" t="s">
        <v>144</v>
      </c>
      <c r="AV542" s="13" t="s">
        <v>144</v>
      </c>
      <c r="AW542" s="13" t="s">
        <v>36</v>
      </c>
      <c r="AX542" s="13" t="s">
        <v>22</v>
      </c>
      <c r="AY542" s="232" t="s">
        <v>135</v>
      </c>
    </row>
    <row r="543" s="2" customFormat="1" ht="21.75" customHeight="1">
      <c r="A543" s="41"/>
      <c r="B543" s="42"/>
      <c r="C543" s="203" t="s">
        <v>938</v>
      </c>
      <c r="D543" s="203" t="s">
        <v>138</v>
      </c>
      <c r="E543" s="204" t="s">
        <v>939</v>
      </c>
      <c r="F543" s="205" t="s">
        <v>940</v>
      </c>
      <c r="G543" s="206" t="s">
        <v>150</v>
      </c>
      <c r="H543" s="207">
        <v>36.441000000000002</v>
      </c>
      <c r="I543" s="208"/>
      <c r="J543" s="209">
        <f>ROUND(I543*H543,2)</f>
        <v>0</v>
      </c>
      <c r="K543" s="205" t="s">
        <v>20</v>
      </c>
      <c r="L543" s="47"/>
      <c r="M543" s="210" t="s">
        <v>20</v>
      </c>
      <c r="N543" s="211" t="s">
        <v>46</v>
      </c>
      <c r="O543" s="87"/>
      <c r="P543" s="212">
        <f>O543*H543</f>
        <v>0</v>
      </c>
      <c r="Q543" s="212">
        <v>0</v>
      </c>
      <c r="R543" s="212">
        <f>Q543*H543</f>
        <v>0</v>
      </c>
      <c r="S543" s="212">
        <v>0</v>
      </c>
      <c r="T543" s="213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14" t="s">
        <v>143</v>
      </c>
      <c r="AT543" s="214" t="s">
        <v>138</v>
      </c>
      <c r="AU543" s="214" t="s">
        <v>144</v>
      </c>
      <c r="AY543" s="20" t="s">
        <v>135</v>
      </c>
      <c r="BE543" s="215">
        <f>IF(N543="základní",J543,0)</f>
        <v>0</v>
      </c>
      <c r="BF543" s="215">
        <f>IF(N543="snížená",J543,0)</f>
        <v>0</v>
      </c>
      <c r="BG543" s="215">
        <f>IF(N543="zákl. přenesená",J543,0)</f>
        <v>0</v>
      </c>
      <c r="BH543" s="215">
        <f>IF(N543="sníž. přenesená",J543,0)</f>
        <v>0</v>
      </c>
      <c r="BI543" s="215">
        <f>IF(N543="nulová",J543,0)</f>
        <v>0</v>
      </c>
      <c r="BJ543" s="20" t="s">
        <v>144</v>
      </c>
      <c r="BK543" s="215">
        <f>ROUND(I543*H543,2)</f>
        <v>0</v>
      </c>
      <c r="BL543" s="20" t="s">
        <v>143</v>
      </c>
      <c r="BM543" s="214" t="s">
        <v>941</v>
      </c>
    </row>
    <row r="544" s="13" customFormat="1">
      <c r="A544" s="13"/>
      <c r="B544" s="221"/>
      <c r="C544" s="222"/>
      <c r="D544" s="223" t="s">
        <v>153</v>
      </c>
      <c r="E544" s="224" t="s">
        <v>20</v>
      </c>
      <c r="F544" s="225" t="s">
        <v>942</v>
      </c>
      <c r="G544" s="222"/>
      <c r="H544" s="226">
        <v>36.441000000000002</v>
      </c>
      <c r="I544" s="227"/>
      <c r="J544" s="222"/>
      <c r="K544" s="222"/>
      <c r="L544" s="228"/>
      <c r="M544" s="229"/>
      <c r="N544" s="230"/>
      <c r="O544" s="230"/>
      <c r="P544" s="230"/>
      <c r="Q544" s="230"/>
      <c r="R544" s="230"/>
      <c r="S544" s="230"/>
      <c r="T544" s="23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2" t="s">
        <v>153</v>
      </c>
      <c r="AU544" s="232" t="s">
        <v>144</v>
      </c>
      <c r="AV544" s="13" t="s">
        <v>144</v>
      </c>
      <c r="AW544" s="13" t="s">
        <v>36</v>
      </c>
      <c r="AX544" s="13" t="s">
        <v>22</v>
      </c>
      <c r="AY544" s="232" t="s">
        <v>135</v>
      </c>
    </row>
    <row r="545" s="2" customFormat="1" ht="44.25" customHeight="1">
      <c r="A545" s="41"/>
      <c r="B545" s="42"/>
      <c r="C545" s="203" t="s">
        <v>943</v>
      </c>
      <c r="D545" s="203" t="s">
        <v>138</v>
      </c>
      <c r="E545" s="204" t="s">
        <v>944</v>
      </c>
      <c r="F545" s="205" t="s">
        <v>945</v>
      </c>
      <c r="G545" s="206" t="s">
        <v>206</v>
      </c>
      <c r="H545" s="207">
        <v>20.184000000000001</v>
      </c>
      <c r="I545" s="208"/>
      <c r="J545" s="209">
        <f>ROUND(I545*H545,2)</f>
        <v>0</v>
      </c>
      <c r="K545" s="205" t="s">
        <v>142</v>
      </c>
      <c r="L545" s="47"/>
      <c r="M545" s="210" t="s">
        <v>20</v>
      </c>
      <c r="N545" s="211" t="s">
        <v>46</v>
      </c>
      <c r="O545" s="87"/>
      <c r="P545" s="212">
        <f>O545*H545</f>
        <v>0</v>
      </c>
      <c r="Q545" s="212">
        <v>0</v>
      </c>
      <c r="R545" s="212">
        <f>Q545*H545</f>
        <v>0</v>
      </c>
      <c r="S545" s="212">
        <v>0</v>
      </c>
      <c r="T545" s="213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14" t="s">
        <v>143</v>
      </c>
      <c r="AT545" s="214" t="s">
        <v>138</v>
      </c>
      <c r="AU545" s="214" t="s">
        <v>144</v>
      </c>
      <c r="AY545" s="20" t="s">
        <v>135</v>
      </c>
      <c r="BE545" s="215">
        <f>IF(N545="základní",J545,0)</f>
        <v>0</v>
      </c>
      <c r="BF545" s="215">
        <f>IF(N545="snížená",J545,0)</f>
        <v>0</v>
      </c>
      <c r="BG545" s="215">
        <f>IF(N545="zákl. přenesená",J545,0)</f>
        <v>0</v>
      </c>
      <c r="BH545" s="215">
        <f>IF(N545="sníž. přenesená",J545,0)</f>
        <v>0</v>
      </c>
      <c r="BI545" s="215">
        <f>IF(N545="nulová",J545,0)</f>
        <v>0</v>
      </c>
      <c r="BJ545" s="20" t="s">
        <v>144</v>
      </c>
      <c r="BK545" s="215">
        <f>ROUND(I545*H545,2)</f>
        <v>0</v>
      </c>
      <c r="BL545" s="20" t="s">
        <v>143</v>
      </c>
      <c r="BM545" s="214" t="s">
        <v>946</v>
      </c>
    </row>
    <row r="546" s="2" customFormat="1">
      <c r="A546" s="41"/>
      <c r="B546" s="42"/>
      <c r="C546" s="43"/>
      <c r="D546" s="216" t="s">
        <v>146</v>
      </c>
      <c r="E546" s="43"/>
      <c r="F546" s="217" t="s">
        <v>947</v>
      </c>
      <c r="G546" s="43"/>
      <c r="H546" s="43"/>
      <c r="I546" s="218"/>
      <c r="J546" s="43"/>
      <c r="K546" s="43"/>
      <c r="L546" s="47"/>
      <c r="M546" s="219"/>
      <c r="N546" s="220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146</v>
      </c>
      <c r="AU546" s="20" t="s">
        <v>144</v>
      </c>
    </row>
    <row r="547" s="13" customFormat="1">
      <c r="A547" s="13"/>
      <c r="B547" s="221"/>
      <c r="C547" s="222"/>
      <c r="D547" s="223" t="s">
        <v>153</v>
      </c>
      <c r="E547" s="224" t="s">
        <v>20</v>
      </c>
      <c r="F547" s="225" t="s">
        <v>878</v>
      </c>
      <c r="G547" s="222"/>
      <c r="H547" s="226">
        <v>20.184000000000001</v>
      </c>
      <c r="I547" s="227"/>
      <c r="J547" s="222"/>
      <c r="K547" s="222"/>
      <c r="L547" s="228"/>
      <c r="M547" s="229"/>
      <c r="N547" s="230"/>
      <c r="O547" s="230"/>
      <c r="P547" s="230"/>
      <c r="Q547" s="230"/>
      <c r="R547" s="230"/>
      <c r="S547" s="230"/>
      <c r="T547" s="23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2" t="s">
        <v>153</v>
      </c>
      <c r="AU547" s="232" t="s">
        <v>144</v>
      </c>
      <c r="AV547" s="13" t="s">
        <v>144</v>
      </c>
      <c r="AW547" s="13" t="s">
        <v>36</v>
      </c>
      <c r="AX547" s="13" t="s">
        <v>22</v>
      </c>
      <c r="AY547" s="232" t="s">
        <v>135</v>
      </c>
    </row>
    <row r="548" s="2" customFormat="1" ht="24.15" customHeight="1">
      <c r="A548" s="41"/>
      <c r="B548" s="42"/>
      <c r="C548" s="203" t="s">
        <v>948</v>
      </c>
      <c r="D548" s="203" t="s">
        <v>138</v>
      </c>
      <c r="E548" s="204" t="s">
        <v>949</v>
      </c>
      <c r="F548" s="205" t="s">
        <v>950</v>
      </c>
      <c r="G548" s="206" t="s">
        <v>457</v>
      </c>
      <c r="H548" s="207">
        <v>1</v>
      </c>
      <c r="I548" s="208"/>
      <c r="J548" s="209">
        <f>ROUND(I548*H548,2)</f>
        <v>0</v>
      </c>
      <c r="K548" s="205" t="s">
        <v>20</v>
      </c>
      <c r="L548" s="47"/>
      <c r="M548" s="210" t="s">
        <v>20</v>
      </c>
      <c r="N548" s="211" t="s">
        <v>46</v>
      </c>
      <c r="O548" s="87"/>
      <c r="P548" s="212">
        <f>O548*H548</f>
        <v>0</v>
      </c>
      <c r="Q548" s="212">
        <v>0</v>
      </c>
      <c r="R548" s="212">
        <f>Q548*H548</f>
        <v>0</v>
      </c>
      <c r="S548" s="212">
        <v>0</v>
      </c>
      <c r="T548" s="213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14" t="s">
        <v>143</v>
      </c>
      <c r="AT548" s="214" t="s">
        <v>138</v>
      </c>
      <c r="AU548" s="214" t="s">
        <v>144</v>
      </c>
      <c r="AY548" s="20" t="s">
        <v>135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20" t="s">
        <v>144</v>
      </c>
      <c r="BK548" s="215">
        <f>ROUND(I548*H548,2)</f>
        <v>0</v>
      </c>
      <c r="BL548" s="20" t="s">
        <v>143</v>
      </c>
      <c r="BM548" s="214" t="s">
        <v>951</v>
      </c>
    </row>
    <row r="549" s="2" customFormat="1" ht="55.5" customHeight="1">
      <c r="A549" s="41"/>
      <c r="B549" s="42"/>
      <c r="C549" s="203" t="s">
        <v>952</v>
      </c>
      <c r="D549" s="203" t="s">
        <v>138</v>
      </c>
      <c r="E549" s="204" t="s">
        <v>953</v>
      </c>
      <c r="F549" s="205" t="s">
        <v>954</v>
      </c>
      <c r="G549" s="206" t="s">
        <v>370</v>
      </c>
      <c r="H549" s="264"/>
      <c r="I549" s="208"/>
      <c r="J549" s="209">
        <f>ROUND(I549*H549,2)</f>
        <v>0</v>
      </c>
      <c r="K549" s="205" t="s">
        <v>142</v>
      </c>
      <c r="L549" s="47"/>
      <c r="M549" s="210" t="s">
        <v>20</v>
      </c>
      <c r="N549" s="211" t="s">
        <v>46</v>
      </c>
      <c r="O549" s="87"/>
      <c r="P549" s="212">
        <f>O549*H549</f>
        <v>0</v>
      </c>
      <c r="Q549" s="212">
        <v>0</v>
      </c>
      <c r="R549" s="212">
        <f>Q549*H549</f>
        <v>0</v>
      </c>
      <c r="S549" s="212">
        <v>0</v>
      </c>
      <c r="T549" s="213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14" t="s">
        <v>143</v>
      </c>
      <c r="AT549" s="214" t="s">
        <v>138</v>
      </c>
      <c r="AU549" s="214" t="s">
        <v>144</v>
      </c>
      <c r="AY549" s="20" t="s">
        <v>135</v>
      </c>
      <c r="BE549" s="215">
        <f>IF(N549="základní",J549,0)</f>
        <v>0</v>
      </c>
      <c r="BF549" s="215">
        <f>IF(N549="snížená",J549,0)</f>
        <v>0</v>
      </c>
      <c r="BG549" s="215">
        <f>IF(N549="zákl. přenesená",J549,0)</f>
        <v>0</v>
      </c>
      <c r="BH549" s="215">
        <f>IF(N549="sníž. přenesená",J549,0)</f>
        <v>0</v>
      </c>
      <c r="BI549" s="215">
        <f>IF(N549="nulová",J549,0)</f>
        <v>0</v>
      </c>
      <c r="BJ549" s="20" t="s">
        <v>144</v>
      </c>
      <c r="BK549" s="215">
        <f>ROUND(I549*H549,2)</f>
        <v>0</v>
      </c>
      <c r="BL549" s="20" t="s">
        <v>143</v>
      </c>
      <c r="BM549" s="214" t="s">
        <v>955</v>
      </c>
    </row>
    <row r="550" s="2" customFormat="1">
      <c r="A550" s="41"/>
      <c r="B550" s="42"/>
      <c r="C550" s="43"/>
      <c r="D550" s="216" t="s">
        <v>146</v>
      </c>
      <c r="E550" s="43"/>
      <c r="F550" s="217" t="s">
        <v>956</v>
      </c>
      <c r="G550" s="43"/>
      <c r="H550" s="43"/>
      <c r="I550" s="218"/>
      <c r="J550" s="43"/>
      <c r="K550" s="43"/>
      <c r="L550" s="47"/>
      <c r="M550" s="219"/>
      <c r="N550" s="220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146</v>
      </c>
      <c r="AU550" s="20" t="s">
        <v>144</v>
      </c>
    </row>
    <row r="551" s="12" customFormat="1" ht="22.8" customHeight="1">
      <c r="A551" s="12"/>
      <c r="B551" s="187"/>
      <c r="C551" s="188"/>
      <c r="D551" s="189" t="s">
        <v>73</v>
      </c>
      <c r="E551" s="201" t="s">
        <v>957</v>
      </c>
      <c r="F551" s="201" t="s">
        <v>958</v>
      </c>
      <c r="G551" s="188"/>
      <c r="H551" s="188"/>
      <c r="I551" s="191"/>
      <c r="J551" s="202">
        <f>BK551</f>
        <v>0</v>
      </c>
      <c r="K551" s="188"/>
      <c r="L551" s="193"/>
      <c r="M551" s="194"/>
      <c r="N551" s="195"/>
      <c r="O551" s="195"/>
      <c r="P551" s="196">
        <f>SUM(P552:P635)</f>
        <v>0</v>
      </c>
      <c r="Q551" s="195"/>
      <c r="R551" s="196">
        <f>SUM(R552:R635)</f>
        <v>0.6650290000000002</v>
      </c>
      <c r="S551" s="195"/>
      <c r="T551" s="197">
        <f>SUM(T552:T635)</f>
        <v>0.63786445000000003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198" t="s">
        <v>22</v>
      </c>
      <c r="AT551" s="199" t="s">
        <v>73</v>
      </c>
      <c r="AU551" s="199" t="s">
        <v>22</v>
      </c>
      <c r="AY551" s="198" t="s">
        <v>135</v>
      </c>
      <c r="BK551" s="200">
        <f>SUM(BK552:BK635)</f>
        <v>0</v>
      </c>
    </row>
    <row r="552" s="2" customFormat="1" ht="37.8" customHeight="1">
      <c r="A552" s="41"/>
      <c r="B552" s="42"/>
      <c r="C552" s="203" t="s">
        <v>959</v>
      </c>
      <c r="D552" s="203" t="s">
        <v>138</v>
      </c>
      <c r="E552" s="204" t="s">
        <v>960</v>
      </c>
      <c r="F552" s="205" t="s">
        <v>961</v>
      </c>
      <c r="G552" s="206" t="s">
        <v>150</v>
      </c>
      <c r="H552" s="207">
        <v>45.554000000000002</v>
      </c>
      <c r="I552" s="208"/>
      <c r="J552" s="209">
        <f>ROUND(I552*H552,2)</f>
        <v>0</v>
      </c>
      <c r="K552" s="205" t="s">
        <v>142</v>
      </c>
      <c r="L552" s="47"/>
      <c r="M552" s="210" t="s">
        <v>20</v>
      </c>
      <c r="N552" s="211" t="s">
        <v>46</v>
      </c>
      <c r="O552" s="87"/>
      <c r="P552" s="212">
        <f>O552*H552</f>
        <v>0</v>
      </c>
      <c r="Q552" s="212">
        <v>0</v>
      </c>
      <c r="R552" s="212">
        <f>Q552*H552</f>
        <v>0</v>
      </c>
      <c r="S552" s="212">
        <v>0.014</v>
      </c>
      <c r="T552" s="213">
        <f>S552*H552</f>
        <v>0.63775599999999999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14" t="s">
        <v>143</v>
      </c>
      <c r="AT552" s="214" t="s">
        <v>138</v>
      </c>
      <c r="AU552" s="214" t="s">
        <v>144</v>
      </c>
      <c r="AY552" s="20" t="s">
        <v>135</v>
      </c>
      <c r="BE552" s="215">
        <f>IF(N552="základní",J552,0)</f>
        <v>0</v>
      </c>
      <c r="BF552" s="215">
        <f>IF(N552="snížená",J552,0)</f>
        <v>0</v>
      </c>
      <c r="BG552" s="215">
        <f>IF(N552="zákl. přenesená",J552,0)</f>
        <v>0</v>
      </c>
      <c r="BH552" s="215">
        <f>IF(N552="sníž. přenesená",J552,0)</f>
        <v>0</v>
      </c>
      <c r="BI552" s="215">
        <f>IF(N552="nulová",J552,0)</f>
        <v>0</v>
      </c>
      <c r="BJ552" s="20" t="s">
        <v>144</v>
      </c>
      <c r="BK552" s="215">
        <f>ROUND(I552*H552,2)</f>
        <v>0</v>
      </c>
      <c r="BL552" s="20" t="s">
        <v>143</v>
      </c>
      <c r="BM552" s="214" t="s">
        <v>962</v>
      </c>
    </row>
    <row r="553" s="2" customFormat="1">
      <c r="A553" s="41"/>
      <c r="B553" s="42"/>
      <c r="C553" s="43"/>
      <c r="D553" s="216" t="s">
        <v>146</v>
      </c>
      <c r="E553" s="43"/>
      <c r="F553" s="217" t="s">
        <v>963</v>
      </c>
      <c r="G553" s="43"/>
      <c r="H553" s="43"/>
      <c r="I553" s="218"/>
      <c r="J553" s="43"/>
      <c r="K553" s="43"/>
      <c r="L553" s="47"/>
      <c r="M553" s="219"/>
      <c r="N553" s="220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146</v>
      </c>
      <c r="AU553" s="20" t="s">
        <v>144</v>
      </c>
    </row>
    <row r="554" s="13" customFormat="1">
      <c r="A554" s="13"/>
      <c r="B554" s="221"/>
      <c r="C554" s="222"/>
      <c r="D554" s="223" t="s">
        <v>153</v>
      </c>
      <c r="E554" s="224" t="s">
        <v>20</v>
      </c>
      <c r="F554" s="225" t="s">
        <v>964</v>
      </c>
      <c r="G554" s="222"/>
      <c r="H554" s="226">
        <v>12.478999999999999</v>
      </c>
      <c r="I554" s="227"/>
      <c r="J554" s="222"/>
      <c r="K554" s="222"/>
      <c r="L554" s="228"/>
      <c r="M554" s="229"/>
      <c r="N554" s="230"/>
      <c r="O554" s="230"/>
      <c r="P554" s="230"/>
      <c r="Q554" s="230"/>
      <c r="R554" s="230"/>
      <c r="S554" s="230"/>
      <c r="T554" s="23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2" t="s">
        <v>153</v>
      </c>
      <c r="AU554" s="232" t="s">
        <v>144</v>
      </c>
      <c r="AV554" s="13" t="s">
        <v>144</v>
      </c>
      <c r="AW554" s="13" t="s">
        <v>36</v>
      </c>
      <c r="AX554" s="13" t="s">
        <v>74</v>
      </c>
      <c r="AY554" s="232" t="s">
        <v>135</v>
      </c>
    </row>
    <row r="555" s="13" customFormat="1">
      <c r="A555" s="13"/>
      <c r="B555" s="221"/>
      <c r="C555" s="222"/>
      <c r="D555" s="223" t="s">
        <v>153</v>
      </c>
      <c r="E555" s="224" t="s">
        <v>20</v>
      </c>
      <c r="F555" s="225" t="s">
        <v>965</v>
      </c>
      <c r="G555" s="222"/>
      <c r="H555" s="226">
        <v>14.145</v>
      </c>
      <c r="I555" s="227"/>
      <c r="J555" s="222"/>
      <c r="K555" s="222"/>
      <c r="L555" s="228"/>
      <c r="M555" s="229"/>
      <c r="N555" s="230"/>
      <c r="O555" s="230"/>
      <c r="P555" s="230"/>
      <c r="Q555" s="230"/>
      <c r="R555" s="230"/>
      <c r="S555" s="230"/>
      <c r="T555" s="23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2" t="s">
        <v>153</v>
      </c>
      <c r="AU555" s="232" t="s">
        <v>144</v>
      </c>
      <c r="AV555" s="13" t="s">
        <v>144</v>
      </c>
      <c r="AW555" s="13" t="s">
        <v>36</v>
      </c>
      <c r="AX555" s="13" t="s">
        <v>74</v>
      </c>
      <c r="AY555" s="232" t="s">
        <v>135</v>
      </c>
    </row>
    <row r="556" s="13" customFormat="1">
      <c r="A556" s="13"/>
      <c r="B556" s="221"/>
      <c r="C556" s="222"/>
      <c r="D556" s="223" t="s">
        <v>153</v>
      </c>
      <c r="E556" s="224" t="s">
        <v>20</v>
      </c>
      <c r="F556" s="225" t="s">
        <v>966</v>
      </c>
      <c r="G556" s="222"/>
      <c r="H556" s="226">
        <v>18.93</v>
      </c>
      <c r="I556" s="227"/>
      <c r="J556" s="222"/>
      <c r="K556" s="222"/>
      <c r="L556" s="228"/>
      <c r="M556" s="229"/>
      <c r="N556" s="230"/>
      <c r="O556" s="230"/>
      <c r="P556" s="230"/>
      <c r="Q556" s="230"/>
      <c r="R556" s="230"/>
      <c r="S556" s="230"/>
      <c r="T556" s="23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2" t="s">
        <v>153</v>
      </c>
      <c r="AU556" s="232" t="s">
        <v>144</v>
      </c>
      <c r="AV556" s="13" t="s">
        <v>144</v>
      </c>
      <c r="AW556" s="13" t="s">
        <v>36</v>
      </c>
      <c r="AX556" s="13" t="s">
        <v>74</v>
      </c>
      <c r="AY556" s="232" t="s">
        <v>135</v>
      </c>
    </row>
    <row r="557" s="14" customFormat="1">
      <c r="A557" s="14"/>
      <c r="B557" s="233"/>
      <c r="C557" s="234"/>
      <c r="D557" s="223" t="s">
        <v>153</v>
      </c>
      <c r="E557" s="235" t="s">
        <v>20</v>
      </c>
      <c r="F557" s="236" t="s">
        <v>245</v>
      </c>
      <c r="G557" s="234"/>
      <c r="H557" s="237">
        <v>45.554000000000002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3" t="s">
        <v>153</v>
      </c>
      <c r="AU557" s="243" t="s">
        <v>144</v>
      </c>
      <c r="AV557" s="14" t="s">
        <v>143</v>
      </c>
      <c r="AW557" s="14" t="s">
        <v>36</v>
      </c>
      <c r="AX557" s="14" t="s">
        <v>22</v>
      </c>
      <c r="AY557" s="243" t="s">
        <v>135</v>
      </c>
    </row>
    <row r="558" s="2" customFormat="1" ht="44.25" customHeight="1">
      <c r="A558" s="41"/>
      <c r="B558" s="42"/>
      <c r="C558" s="203" t="s">
        <v>967</v>
      </c>
      <c r="D558" s="203" t="s">
        <v>138</v>
      </c>
      <c r="E558" s="204" t="s">
        <v>161</v>
      </c>
      <c r="F558" s="205" t="s">
        <v>162</v>
      </c>
      <c r="G558" s="206" t="s">
        <v>163</v>
      </c>
      <c r="H558" s="207">
        <v>0.63800000000000001</v>
      </c>
      <c r="I558" s="208"/>
      <c r="J558" s="209">
        <f>ROUND(I558*H558,2)</f>
        <v>0</v>
      </c>
      <c r="K558" s="205" t="s">
        <v>142</v>
      </c>
      <c r="L558" s="47"/>
      <c r="M558" s="210" t="s">
        <v>20</v>
      </c>
      <c r="N558" s="211" t="s">
        <v>46</v>
      </c>
      <c r="O558" s="87"/>
      <c r="P558" s="212">
        <f>O558*H558</f>
        <v>0</v>
      </c>
      <c r="Q558" s="212">
        <v>0</v>
      </c>
      <c r="R558" s="212">
        <f>Q558*H558</f>
        <v>0</v>
      </c>
      <c r="S558" s="212">
        <v>0</v>
      </c>
      <c r="T558" s="213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14" t="s">
        <v>143</v>
      </c>
      <c r="AT558" s="214" t="s">
        <v>138</v>
      </c>
      <c r="AU558" s="214" t="s">
        <v>144</v>
      </c>
      <c r="AY558" s="20" t="s">
        <v>135</v>
      </c>
      <c r="BE558" s="215">
        <f>IF(N558="základní",J558,0)</f>
        <v>0</v>
      </c>
      <c r="BF558" s="215">
        <f>IF(N558="snížená",J558,0)</f>
        <v>0</v>
      </c>
      <c r="BG558" s="215">
        <f>IF(N558="zákl. přenesená",J558,0)</f>
        <v>0</v>
      </c>
      <c r="BH558" s="215">
        <f>IF(N558="sníž. přenesená",J558,0)</f>
        <v>0</v>
      </c>
      <c r="BI558" s="215">
        <f>IF(N558="nulová",J558,0)</f>
        <v>0</v>
      </c>
      <c r="BJ558" s="20" t="s">
        <v>144</v>
      </c>
      <c r="BK558" s="215">
        <f>ROUND(I558*H558,2)</f>
        <v>0</v>
      </c>
      <c r="BL558" s="20" t="s">
        <v>143</v>
      </c>
      <c r="BM558" s="214" t="s">
        <v>968</v>
      </c>
    </row>
    <row r="559" s="2" customFormat="1">
      <c r="A559" s="41"/>
      <c r="B559" s="42"/>
      <c r="C559" s="43"/>
      <c r="D559" s="216" t="s">
        <v>146</v>
      </c>
      <c r="E559" s="43"/>
      <c r="F559" s="217" t="s">
        <v>165</v>
      </c>
      <c r="G559" s="43"/>
      <c r="H559" s="43"/>
      <c r="I559" s="218"/>
      <c r="J559" s="43"/>
      <c r="K559" s="43"/>
      <c r="L559" s="47"/>
      <c r="M559" s="219"/>
      <c r="N559" s="220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146</v>
      </c>
      <c r="AU559" s="20" t="s">
        <v>144</v>
      </c>
    </row>
    <row r="560" s="2" customFormat="1" ht="24.15" customHeight="1">
      <c r="A560" s="41"/>
      <c r="B560" s="42"/>
      <c r="C560" s="203" t="s">
        <v>969</v>
      </c>
      <c r="D560" s="203" t="s">
        <v>138</v>
      </c>
      <c r="E560" s="204" t="s">
        <v>167</v>
      </c>
      <c r="F560" s="205" t="s">
        <v>168</v>
      </c>
      <c r="G560" s="206" t="s">
        <v>163</v>
      </c>
      <c r="H560" s="207">
        <v>0.63800000000000001</v>
      </c>
      <c r="I560" s="208"/>
      <c r="J560" s="209">
        <f>ROUND(I560*H560,2)</f>
        <v>0</v>
      </c>
      <c r="K560" s="205" t="s">
        <v>20</v>
      </c>
      <c r="L560" s="47"/>
      <c r="M560" s="210" t="s">
        <v>20</v>
      </c>
      <c r="N560" s="211" t="s">
        <v>46</v>
      </c>
      <c r="O560" s="87"/>
      <c r="P560" s="212">
        <f>O560*H560</f>
        <v>0</v>
      </c>
      <c r="Q560" s="212">
        <v>0</v>
      </c>
      <c r="R560" s="212">
        <f>Q560*H560</f>
        <v>0</v>
      </c>
      <c r="S560" s="212">
        <v>0</v>
      </c>
      <c r="T560" s="213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14" t="s">
        <v>143</v>
      </c>
      <c r="AT560" s="214" t="s">
        <v>138</v>
      </c>
      <c r="AU560" s="214" t="s">
        <v>144</v>
      </c>
      <c r="AY560" s="20" t="s">
        <v>135</v>
      </c>
      <c r="BE560" s="215">
        <f>IF(N560="základní",J560,0)</f>
        <v>0</v>
      </c>
      <c r="BF560" s="215">
        <f>IF(N560="snížená",J560,0)</f>
        <v>0</v>
      </c>
      <c r="BG560" s="215">
        <f>IF(N560="zákl. přenesená",J560,0)</f>
        <v>0</v>
      </c>
      <c r="BH560" s="215">
        <f>IF(N560="sníž. přenesená",J560,0)</f>
        <v>0</v>
      </c>
      <c r="BI560" s="215">
        <f>IF(N560="nulová",J560,0)</f>
        <v>0</v>
      </c>
      <c r="BJ560" s="20" t="s">
        <v>144</v>
      </c>
      <c r="BK560" s="215">
        <f>ROUND(I560*H560,2)</f>
        <v>0</v>
      </c>
      <c r="BL560" s="20" t="s">
        <v>143</v>
      </c>
      <c r="BM560" s="214" t="s">
        <v>970</v>
      </c>
    </row>
    <row r="561" s="2" customFormat="1" ht="49.05" customHeight="1">
      <c r="A561" s="41"/>
      <c r="B561" s="42"/>
      <c r="C561" s="203" t="s">
        <v>971</v>
      </c>
      <c r="D561" s="203" t="s">
        <v>138</v>
      </c>
      <c r="E561" s="204" t="s">
        <v>171</v>
      </c>
      <c r="F561" s="205" t="s">
        <v>172</v>
      </c>
      <c r="G561" s="206" t="s">
        <v>163</v>
      </c>
      <c r="H561" s="207">
        <v>0.63800000000000001</v>
      </c>
      <c r="I561" s="208"/>
      <c r="J561" s="209">
        <f>ROUND(I561*H561,2)</f>
        <v>0</v>
      </c>
      <c r="K561" s="205" t="s">
        <v>142</v>
      </c>
      <c r="L561" s="47"/>
      <c r="M561" s="210" t="s">
        <v>20</v>
      </c>
      <c r="N561" s="211" t="s">
        <v>46</v>
      </c>
      <c r="O561" s="87"/>
      <c r="P561" s="212">
        <f>O561*H561</f>
        <v>0</v>
      </c>
      <c r="Q561" s="212">
        <v>0</v>
      </c>
      <c r="R561" s="212">
        <f>Q561*H561</f>
        <v>0</v>
      </c>
      <c r="S561" s="212">
        <v>0</v>
      </c>
      <c r="T561" s="213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14" t="s">
        <v>143</v>
      </c>
      <c r="AT561" s="214" t="s">
        <v>138</v>
      </c>
      <c r="AU561" s="214" t="s">
        <v>144</v>
      </c>
      <c r="AY561" s="20" t="s">
        <v>135</v>
      </c>
      <c r="BE561" s="215">
        <f>IF(N561="základní",J561,0)</f>
        <v>0</v>
      </c>
      <c r="BF561" s="215">
        <f>IF(N561="snížená",J561,0)</f>
        <v>0</v>
      </c>
      <c r="BG561" s="215">
        <f>IF(N561="zákl. přenesená",J561,0)</f>
        <v>0</v>
      </c>
      <c r="BH561" s="215">
        <f>IF(N561="sníž. přenesená",J561,0)</f>
        <v>0</v>
      </c>
      <c r="BI561" s="215">
        <f>IF(N561="nulová",J561,0)</f>
        <v>0</v>
      </c>
      <c r="BJ561" s="20" t="s">
        <v>144</v>
      </c>
      <c r="BK561" s="215">
        <f>ROUND(I561*H561,2)</f>
        <v>0</v>
      </c>
      <c r="BL561" s="20" t="s">
        <v>143</v>
      </c>
      <c r="BM561" s="214" t="s">
        <v>972</v>
      </c>
    </row>
    <row r="562" s="2" customFormat="1">
      <c r="A562" s="41"/>
      <c r="B562" s="42"/>
      <c r="C562" s="43"/>
      <c r="D562" s="216" t="s">
        <v>146</v>
      </c>
      <c r="E562" s="43"/>
      <c r="F562" s="217" t="s">
        <v>174</v>
      </c>
      <c r="G562" s="43"/>
      <c r="H562" s="43"/>
      <c r="I562" s="218"/>
      <c r="J562" s="43"/>
      <c r="K562" s="43"/>
      <c r="L562" s="47"/>
      <c r="M562" s="219"/>
      <c r="N562" s="220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146</v>
      </c>
      <c r="AU562" s="20" t="s">
        <v>144</v>
      </c>
    </row>
    <row r="563" s="2" customFormat="1" ht="66.75" customHeight="1">
      <c r="A563" s="41"/>
      <c r="B563" s="42"/>
      <c r="C563" s="203" t="s">
        <v>973</v>
      </c>
      <c r="D563" s="203" t="s">
        <v>138</v>
      </c>
      <c r="E563" s="204" t="s">
        <v>974</v>
      </c>
      <c r="F563" s="205" t="s">
        <v>975</v>
      </c>
      <c r="G563" s="206" t="s">
        <v>150</v>
      </c>
      <c r="H563" s="207">
        <v>41.744</v>
      </c>
      <c r="I563" s="208"/>
      <c r="J563" s="209">
        <f>ROUND(I563*H563,2)</f>
        <v>0</v>
      </c>
      <c r="K563" s="205" t="s">
        <v>142</v>
      </c>
      <c r="L563" s="47"/>
      <c r="M563" s="210" t="s">
        <v>20</v>
      </c>
      <c r="N563" s="211" t="s">
        <v>46</v>
      </c>
      <c r="O563" s="87"/>
      <c r="P563" s="212">
        <f>O563*H563</f>
        <v>0</v>
      </c>
      <c r="Q563" s="212">
        <v>0.0085199999999999998</v>
      </c>
      <c r="R563" s="212">
        <f>Q563*H563</f>
        <v>0.35565888000000001</v>
      </c>
      <c r="S563" s="212">
        <v>0</v>
      </c>
      <c r="T563" s="213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14" t="s">
        <v>143</v>
      </c>
      <c r="AT563" s="214" t="s">
        <v>138</v>
      </c>
      <c r="AU563" s="214" t="s">
        <v>144</v>
      </c>
      <c r="AY563" s="20" t="s">
        <v>135</v>
      </c>
      <c r="BE563" s="215">
        <f>IF(N563="základní",J563,0)</f>
        <v>0</v>
      </c>
      <c r="BF563" s="215">
        <f>IF(N563="snížená",J563,0)</f>
        <v>0</v>
      </c>
      <c r="BG563" s="215">
        <f>IF(N563="zákl. přenesená",J563,0)</f>
        <v>0</v>
      </c>
      <c r="BH563" s="215">
        <f>IF(N563="sníž. přenesená",J563,0)</f>
        <v>0</v>
      </c>
      <c r="BI563" s="215">
        <f>IF(N563="nulová",J563,0)</f>
        <v>0</v>
      </c>
      <c r="BJ563" s="20" t="s">
        <v>144</v>
      </c>
      <c r="BK563" s="215">
        <f>ROUND(I563*H563,2)</f>
        <v>0</v>
      </c>
      <c r="BL563" s="20" t="s">
        <v>143</v>
      </c>
      <c r="BM563" s="214" t="s">
        <v>976</v>
      </c>
    </row>
    <row r="564" s="2" customFormat="1">
      <c r="A564" s="41"/>
      <c r="B564" s="42"/>
      <c r="C564" s="43"/>
      <c r="D564" s="216" t="s">
        <v>146</v>
      </c>
      <c r="E564" s="43"/>
      <c r="F564" s="217" t="s">
        <v>977</v>
      </c>
      <c r="G564" s="43"/>
      <c r="H564" s="43"/>
      <c r="I564" s="218"/>
      <c r="J564" s="43"/>
      <c r="K564" s="43"/>
      <c r="L564" s="47"/>
      <c r="M564" s="219"/>
      <c r="N564" s="220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146</v>
      </c>
      <c r="AU564" s="20" t="s">
        <v>144</v>
      </c>
    </row>
    <row r="565" s="13" customFormat="1">
      <c r="A565" s="13"/>
      <c r="B565" s="221"/>
      <c r="C565" s="222"/>
      <c r="D565" s="223" t="s">
        <v>153</v>
      </c>
      <c r="E565" s="224" t="s">
        <v>20</v>
      </c>
      <c r="F565" s="225" t="s">
        <v>978</v>
      </c>
      <c r="G565" s="222"/>
      <c r="H565" s="226">
        <v>11.819000000000001</v>
      </c>
      <c r="I565" s="227"/>
      <c r="J565" s="222"/>
      <c r="K565" s="222"/>
      <c r="L565" s="228"/>
      <c r="M565" s="229"/>
      <c r="N565" s="230"/>
      <c r="O565" s="230"/>
      <c r="P565" s="230"/>
      <c r="Q565" s="230"/>
      <c r="R565" s="230"/>
      <c r="S565" s="230"/>
      <c r="T565" s="23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2" t="s">
        <v>153</v>
      </c>
      <c r="AU565" s="232" t="s">
        <v>144</v>
      </c>
      <c r="AV565" s="13" t="s">
        <v>144</v>
      </c>
      <c r="AW565" s="13" t="s">
        <v>36</v>
      </c>
      <c r="AX565" s="13" t="s">
        <v>74</v>
      </c>
      <c r="AY565" s="232" t="s">
        <v>135</v>
      </c>
    </row>
    <row r="566" s="13" customFormat="1">
      <c r="A566" s="13"/>
      <c r="B566" s="221"/>
      <c r="C566" s="222"/>
      <c r="D566" s="223" t="s">
        <v>153</v>
      </c>
      <c r="E566" s="224" t="s">
        <v>20</v>
      </c>
      <c r="F566" s="225" t="s">
        <v>979</v>
      </c>
      <c r="G566" s="222"/>
      <c r="H566" s="226">
        <v>13.635</v>
      </c>
      <c r="I566" s="227"/>
      <c r="J566" s="222"/>
      <c r="K566" s="222"/>
      <c r="L566" s="228"/>
      <c r="M566" s="229"/>
      <c r="N566" s="230"/>
      <c r="O566" s="230"/>
      <c r="P566" s="230"/>
      <c r="Q566" s="230"/>
      <c r="R566" s="230"/>
      <c r="S566" s="230"/>
      <c r="T566" s="23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2" t="s">
        <v>153</v>
      </c>
      <c r="AU566" s="232" t="s">
        <v>144</v>
      </c>
      <c r="AV566" s="13" t="s">
        <v>144</v>
      </c>
      <c r="AW566" s="13" t="s">
        <v>36</v>
      </c>
      <c r="AX566" s="13" t="s">
        <v>74</v>
      </c>
      <c r="AY566" s="232" t="s">
        <v>135</v>
      </c>
    </row>
    <row r="567" s="13" customFormat="1">
      <c r="A567" s="13"/>
      <c r="B567" s="221"/>
      <c r="C567" s="222"/>
      <c r="D567" s="223" t="s">
        <v>153</v>
      </c>
      <c r="E567" s="224" t="s">
        <v>20</v>
      </c>
      <c r="F567" s="225" t="s">
        <v>980</v>
      </c>
      <c r="G567" s="222"/>
      <c r="H567" s="226">
        <v>16.289999999999999</v>
      </c>
      <c r="I567" s="227"/>
      <c r="J567" s="222"/>
      <c r="K567" s="222"/>
      <c r="L567" s="228"/>
      <c r="M567" s="229"/>
      <c r="N567" s="230"/>
      <c r="O567" s="230"/>
      <c r="P567" s="230"/>
      <c r="Q567" s="230"/>
      <c r="R567" s="230"/>
      <c r="S567" s="230"/>
      <c r="T567" s="23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2" t="s">
        <v>153</v>
      </c>
      <c r="AU567" s="232" t="s">
        <v>144</v>
      </c>
      <c r="AV567" s="13" t="s">
        <v>144</v>
      </c>
      <c r="AW567" s="13" t="s">
        <v>36</v>
      </c>
      <c r="AX567" s="13" t="s">
        <v>74</v>
      </c>
      <c r="AY567" s="232" t="s">
        <v>135</v>
      </c>
    </row>
    <row r="568" s="14" customFormat="1">
      <c r="A568" s="14"/>
      <c r="B568" s="233"/>
      <c r="C568" s="234"/>
      <c r="D568" s="223" t="s">
        <v>153</v>
      </c>
      <c r="E568" s="235" t="s">
        <v>20</v>
      </c>
      <c r="F568" s="236" t="s">
        <v>245</v>
      </c>
      <c r="G568" s="234"/>
      <c r="H568" s="237">
        <v>41.744</v>
      </c>
      <c r="I568" s="238"/>
      <c r="J568" s="234"/>
      <c r="K568" s="234"/>
      <c r="L568" s="239"/>
      <c r="M568" s="240"/>
      <c r="N568" s="241"/>
      <c r="O568" s="241"/>
      <c r="P568" s="241"/>
      <c r="Q568" s="241"/>
      <c r="R568" s="241"/>
      <c r="S568" s="241"/>
      <c r="T568" s="24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3" t="s">
        <v>153</v>
      </c>
      <c r="AU568" s="243" t="s">
        <v>144</v>
      </c>
      <c r="AV568" s="14" t="s">
        <v>143</v>
      </c>
      <c r="AW568" s="14" t="s">
        <v>36</v>
      </c>
      <c r="AX568" s="14" t="s">
        <v>22</v>
      </c>
      <c r="AY568" s="243" t="s">
        <v>135</v>
      </c>
    </row>
    <row r="569" s="2" customFormat="1" ht="16.5" customHeight="1">
      <c r="A569" s="41"/>
      <c r="B569" s="42"/>
      <c r="C569" s="254" t="s">
        <v>981</v>
      </c>
      <c r="D569" s="254" t="s">
        <v>343</v>
      </c>
      <c r="E569" s="255" t="s">
        <v>982</v>
      </c>
      <c r="F569" s="256" t="s">
        <v>983</v>
      </c>
      <c r="G569" s="257" t="s">
        <v>150</v>
      </c>
      <c r="H569" s="258">
        <v>43.831000000000003</v>
      </c>
      <c r="I569" s="259"/>
      <c r="J569" s="260">
        <f>ROUND(I569*H569,2)</f>
        <v>0</v>
      </c>
      <c r="K569" s="256" t="s">
        <v>142</v>
      </c>
      <c r="L569" s="261"/>
      <c r="M569" s="262" t="s">
        <v>20</v>
      </c>
      <c r="N569" s="263" t="s">
        <v>46</v>
      </c>
      <c r="O569" s="87"/>
      <c r="P569" s="212">
        <f>O569*H569</f>
        <v>0</v>
      </c>
      <c r="Q569" s="212">
        <v>0.0023</v>
      </c>
      <c r="R569" s="212">
        <f>Q569*H569</f>
        <v>0.10081130000000001</v>
      </c>
      <c r="S569" s="212">
        <v>0</v>
      </c>
      <c r="T569" s="213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14" t="s">
        <v>180</v>
      </c>
      <c r="AT569" s="214" t="s">
        <v>343</v>
      </c>
      <c r="AU569" s="214" t="s">
        <v>144</v>
      </c>
      <c r="AY569" s="20" t="s">
        <v>135</v>
      </c>
      <c r="BE569" s="215">
        <f>IF(N569="základní",J569,0)</f>
        <v>0</v>
      </c>
      <c r="BF569" s="215">
        <f>IF(N569="snížená",J569,0)</f>
        <v>0</v>
      </c>
      <c r="BG569" s="215">
        <f>IF(N569="zákl. přenesená",J569,0)</f>
        <v>0</v>
      </c>
      <c r="BH569" s="215">
        <f>IF(N569="sníž. přenesená",J569,0)</f>
        <v>0</v>
      </c>
      <c r="BI569" s="215">
        <f>IF(N569="nulová",J569,0)</f>
        <v>0</v>
      </c>
      <c r="BJ569" s="20" t="s">
        <v>144</v>
      </c>
      <c r="BK569" s="215">
        <f>ROUND(I569*H569,2)</f>
        <v>0</v>
      </c>
      <c r="BL569" s="20" t="s">
        <v>143</v>
      </c>
      <c r="BM569" s="214" t="s">
        <v>984</v>
      </c>
    </row>
    <row r="570" s="13" customFormat="1">
      <c r="A570" s="13"/>
      <c r="B570" s="221"/>
      <c r="C570" s="222"/>
      <c r="D570" s="223" t="s">
        <v>153</v>
      </c>
      <c r="E570" s="224" t="s">
        <v>20</v>
      </c>
      <c r="F570" s="225" t="s">
        <v>985</v>
      </c>
      <c r="G570" s="222"/>
      <c r="H570" s="226">
        <v>43.831000000000003</v>
      </c>
      <c r="I570" s="227"/>
      <c r="J570" s="222"/>
      <c r="K570" s="222"/>
      <c r="L570" s="228"/>
      <c r="M570" s="229"/>
      <c r="N570" s="230"/>
      <c r="O570" s="230"/>
      <c r="P570" s="230"/>
      <c r="Q570" s="230"/>
      <c r="R570" s="230"/>
      <c r="S570" s="230"/>
      <c r="T570" s="23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2" t="s">
        <v>153</v>
      </c>
      <c r="AU570" s="232" t="s">
        <v>144</v>
      </c>
      <c r="AV570" s="13" t="s">
        <v>144</v>
      </c>
      <c r="AW570" s="13" t="s">
        <v>36</v>
      </c>
      <c r="AX570" s="13" t="s">
        <v>22</v>
      </c>
      <c r="AY570" s="232" t="s">
        <v>135</v>
      </c>
    </row>
    <row r="571" s="2" customFormat="1" ht="55.5" customHeight="1">
      <c r="A571" s="41"/>
      <c r="B571" s="42"/>
      <c r="C571" s="203" t="s">
        <v>986</v>
      </c>
      <c r="D571" s="203" t="s">
        <v>138</v>
      </c>
      <c r="E571" s="204" t="s">
        <v>987</v>
      </c>
      <c r="F571" s="205" t="s">
        <v>988</v>
      </c>
      <c r="G571" s="206" t="s">
        <v>194</v>
      </c>
      <c r="H571" s="207">
        <v>15.9</v>
      </c>
      <c r="I571" s="208"/>
      <c r="J571" s="209">
        <f>ROUND(I571*H571,2)</f>
        <v>0</v>
      </c>
      <c r="K571" s="205" t="s">
        <v>142</v>
      </c>
      <c r="L571" s="47"/>
      <c r="M571" s="210" t="s">
        <v>20</v>
      </c>
      <c r="N571" s="211" t="s">
        <v>46</v>
      </c>
      <c r="O571" s="87"/>
      <c r="P571" s="212">
        <f>O571*H571</f>
        <v>0</v>
      </c>
      <c r="Q571" s="212">
        <v>0.0017600000000000001</v>
      </c>
      <c r="R571" s="212">
        <f>Q571*H571</f>
        <v>0.027984000000000002</v>
      </c>
      <c r="S571" s="212">
        <v>0</v>
      </c>
      <c r="T571" s="213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14" t="s">
        <v>143</v>
      </c>
      <c r="AT571" s="214" t="s">
        <v>138</v>
      </c>
      <c r="AU571" s="214" t="s">
        <v>144</v>
      </c>
      <c r="AY571" s="20" t="s">
        <v>135</v>
      </c>
      <c r="BE571" s="215">
        <f>IF(N571="základní",J571,0)</f>
        <v>0</v>
      </c>
      <c r="BF571" s="215">
        <f>IF(N571="snížená",J571,0)</f>
        <v>0</v>
      </c>
      <c r="BG571" s="215">
        <f>IF(N571="zákl. přenesená",J571,0)</f>
        <v>0</v>
      </c>
      <c r="BH571" s="215">
        <f>IF(N571="sníž. přenesená",J571,0)</f>
        <v>0</v>
      </c>
      <c r="BI571" s="215">
        <f>IF(N571="nulová",J571,0)</f>
        <v>0</v>
      </c>
      <c r="BJ571" s="20" t="s">
        <v>144</v>
      </c>
      <c r="BK571" s="215">
        <f>ROUND(I571*H571,2)</f>
        <v>0</v>
      </c>
      <c r="BL571" s="20" t="s">
        <v>143</v>
      </c>
      <c r="BM571" s="214" t="s">
        <v>989</v>
      </c>
    </row>
    <row r="572" s="2" customFormat="1">
      <c r="A572" s="41"/>
      <c r="B572" s="42"/>
      <c r="C572" s="43"/>
      <c r="D572" s="216" t="s">
        <v>146</v>
      </c>
      <c r="E572" s="43"/>
      <c r="F572" s="217" t="s">
        <v>990</v>
      </c>
      <c r="G572" s="43"/>
      <c r="H572" s="43"/>
      <c r="I572" s="218"/>
      <c r="J572" s="43"/>
      <c r="K572" s="43"/>
      <c r="L572" s="47"/>
      <c r="M572" s="219"/>
      <c r="N572" s="220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146</v>
      </c>
      <c r="AU572" s="20" t="s">
        <v>144</v>
      </c>
    </row>
    <row r="573" s="13" customFormat="1">
      <c r="A573" s="13"/>
      <c r="B573" s="221"/>
      <c r="C573" s="222"/>
      <c r="D573" s="223" t="s">
        <v>153</v>
      </c>
      <c r="E573" s="224" t="s">
        <v>20</v>
      </c>
      <c r="F573" s="225" t="s">
        <v>991</v>
      </c>
      <c r="G573" s="222"/>
      <c r="H573" s="226">
        <v>6.5999999999999996</v>
      </c>
      <c r="I573" s="227"/>
      <c r="J573" s="222"/>
      <c r="K573" s="222"/>
      <c r="L573" s="228"/>
      <c r="M573" s="229"/>
      <c r="N573" s="230"/>
      <c r="O573" s="230"/>
      <c r="P573" s="230"/>
      <c r="Q573" s="230"/>
      <c r="R573" s="230"/>
      <c r="S573" s="230"/>
      <c r="T573" s="23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2" t="s">
        <v>153</v>
      </c>
      <c r="AU573" s="232" t="s">
        <v>144</v>
      </c>
      <c r="AV573" s="13" t="s">
        <v>144</v>
      </c>
      <c r="AW573" s="13" t="s">
        <v>36</v>
      </c>
      <c r="AX573" s="13" t="s">
        <v>74</v>
      </c>
      <c r="AY573" s="232" t="s">
        <v>135</v>
      </c>
    </row>
    <row r="574" s="13" customFormat="1">
      <c r="A574" s="13"/>
      <c r="B574" s="221"/>
      <c r="C574" s="222"/>
      <c r="D574" s="223" t="s">
        <v>153</v>
      </c>
      <c r="E574" s="224" t="s">
        <v>20</v>
      </c>
      <c r="F574" s="225" t="s">
        <v>992</v>
      </c>
      <c r="G574" s="222"/>
      <c r="H574" s="226">
        <v>5.0999999999999996</v>
      </c>
      <c r="I574" s="227"/>
      <c r="J574" s="222"/>
      <c r="K574" s="222"/>
      <c r="L574" s="228"/>
      <c r="M574" s="229"/>
      <c r="N574" s="230"/>
      <c r="O574" s="230"/>
      <c r="P574" s="230"/>
      <c r="Q574" s="230"/>
      <c r="R574" s="230"/>
      <c r="S574" s="230"/>
      <c r="T574" s="23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2" t="s">
        <v>153</v>
      </c>
      <c r="AU574" s="232" t="s">
        <v>144</v>
      </c>
      <c r="AV574" s="13" t="s">
        <v>144</v>
      </c>
      <c r="AW574" s="13" t="s">
        <v>36</v>
      </c>
      <c r="AX574" s="13" t="s">
        <v>74</v>
      </c>
      <c r="AY574" s="232" t="s">
        <v>135</v>
      </c>
    </row>
    <row r="575" s="13" customFormat="1">
      <c r="A575" s="13"/>
      <c r="B575" s="221"/>
      <c r="C575" s="222"/>
      <c r="D575" s="223" t="s">
        <v>153</v>
      </c>
      <c r="E575" s="224" t="s">
        <v>20</v>
      </c>
      <c r="F575" s="225" t="s">
        <v>993</v>
      </c>
      <c r="G575" s="222"/>
      <c r="H575" s="226">
        <v>4.2000000000000002</v>
      </c>
      <c r="I575" s="227"/>
      <c r="J575" s="222"/>
      <c r="K575" s="222"/>
      <c r="L575" s="228"/>
      <c r="M575" s="229"/>
      <c r="N575" s="230"/>
      <c r="O575" s="230"/>
      <c r="P575" s="230"/>
      <c r="Q575" s="230"/>
      <c r="R575" s="230"/>
      <c r="S575" s="230"/>
      <c r="T575" s="23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2" t="s">
        <v>153</v>
      </c>
      <c r="AU575" s="232" t="s">
        <v>144</v>
      </c>
      <c r="AV575" s="13" t="s">
        <v>144</v>
      </c>
      <c r="AW575" s="13" t="s">
        <v>36</v>
      </c>
      <c r="AX575" s="13" t="s">
        <v>74</v>
      </c>
      <c r="AY575" s="232" t="s">
        <v>135</v>
      </c>
    </row>
    <row r="576" s="14" customFormat="1">
      <c r="A576" s="14"/>
      <c r="B576" s="233"/>
      <c r="C576" s="234"/>
      <c r="D576" s="223" t="s">
        <v>153</v>
      </c>
      <c r="E576" s="235" t="s">
        <v>20</v>
      </c>
      <c r="F576" s="236" t="s">
        <v>245</v>
      </c>
      <c r="G576" s="234"/>
      <c r="H576" s="237">
        <v>15.9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3" t="s">
        <v>153</v>
      </c>
      <c r="AU576" s="243" t="s">
        <v>144</v>
      </c>
      <c r="AV576" s="14" t="s">
        <v>143</v>
      </c>
      <c r="AW576" s="14" t="s">
        <v>36</v>
      </c>
      <c r="AX576" s="14" t="s">
        <v>22</v>
      </c>
      <c r="AY576" s="243" t="s">
        <v>135</v>
      </c>
    </row>
    <row r="577" s="2" customFormat="1" ht="16.5" customHeight="1">
      <c r="A577" s="41"/>
      <c r="B577" s="42"/>
      <c r="C577" s="254" t="s">
        <v>994</v>
      </c>
      <c r="D577" s="254" t="s">
        <v>343</v>
      </c>
      <c r="E577" s="255" t="s">
        <v>995</v>
      </c>
      <c r="F577" s="256" t="s">
        <v>996</v>
      </c>
      <c r="G577" s="257" t="s">
        <v>150</v>
      </c>
      <c r="H577" s="258">
        <v>1.7490000000000001</v>
      </c>
      <c r="I577" s="259"/>
      <c r="J577" s="260">
        <f>ROUND(I577*H577,2)</f>
        <v>0</v>
      </c>
      <c r="K577" s="256" t="s">
        <v>142</v>
      </c>
      <c r="L577" s="261"/>
      <c r="M577" s="262" t="s">
        <v>20</v>
      </c>
      <c r="N577" s="263" t="s">
        <v>46</v>
      </c>
      <c r="O577" s="87"/>
      <c r="P577" s="212">
        <f>O577*H577</f>
        <v>0</v>
      </c>
      <c r="Q577" s="212">
        <v>0.00055999999999999995</v>
      </c>
      <c r="R577" s="212">
        <f>Q577*H577</f>
        <v>0.00097944000000000004</v>
      </c>
      <c r="S577" s="212">
        <v>0</v>
      </c>
      <c r="T577" s="213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14" t="s">
        <v>180</v>
      </c>
      <c r="AT577" s="214" t="s">
        <v>343</v>
      </c>
      <c r="AU577" s="214" t="s">
        <v>144</v>
      </c>
      <c r="AY577" s="20" t="s">
        <v>135</v>
      </c>
      <c r="BE577" s="215">
        <f>IF(N577="základní",J577,0)</f>
        <v>0</v>
      </c>
      <c r="BF577" s="215">
        <f>IF(N577="snížená",J577,0)</f>
        <v>0</v>
      </c>
      <c r="BG577" s="215">
        <f>IF(N577="zákl. přenesená",J577,0)</f>
        <v>0</v>
      </c>
      <c r="BH577" s="215">
        <f>IF(N577="sníž. přenesená",J577,0)</f>
        <v>0</v>
      </c>
      <c r="BI577" s="215">
        <f>IF(N577="nulová",J577,0)</f>
        <v>0</v>
      </c>
      <c r="BJ577" s="20" t="s">
        <v>144</v>
      </c>
      <c r="BK577" s="215">
        <f>ROUND(I577*H577,2)</f>
        <v>0</v>
      </c>
      <c r="BL577" s="20" t="s">
        <v>143</v>
      </c>
      <c r="BM577" s="214" t="s">
        <v>997</v>
      </c>
    </row>
    <row r="578" s="13" customFormat="1">
      <c r="A578" s="13"/>
      <c r="B578" s="221"/>
      <c r="C578" s="222"/>
      <c r="D578" s="223" t="s">
        <v>153</v>
      </c>
      <c r="E578" s="224" t="s">
        <v>20</v>
      </c>
      <c r="F578" s="225" t="s">
        <v>998</v>
      </c>
      <c r="G578" s="222"/>
      <c r="H578" s="226">
        <v>0.72599999999999998</v>
      </c>
      <c r="I578" s="227"/>
      <c r="J578" s="222"/>
      <c r="K578" s="222"/>
      <c r="L578" s="228"/>
      <c r="M578" s="229"/>
      <c r="N578" s="230"/>
      <c r="O578" s="230"/>
      <c r="P578" s="230"/>
      <c r="Q578" s="230"/>
      <c r="R578" s="230"/>
      <c r="S578" s="230"/>
      <c r="T578" s="23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2" t="s">
        <v>153</v>
      </c>
      <c r="AU578" s="232" t="s">
        <v>144</v>
      </c>
      <c r="AV578" s="13" t="s">
        <v>144</v>
      </c>
      <c r="AW578" s="13" t="s">
        <v>36</v>
      </c>
      <c r="AX578" s="13" t="s">
        <v>74</v>
      </c>
      <c r="AY578" s="232" t="s">
        <v>135</v>
      </c>
    </row>
    <row r="579" s="13" customFormat="1">
      <c r="A579" s="13"/>
      <c r="B579" s="221"/>
      <c r="C579" s="222"/>
      <c r="D579" s="223" t="s">
        <v>153</v>
      </c>
      <c r="E579" s="224" t="s">
        <v>20</v>
      </c>
      <c r="F579" s="225" t="s">
        <v>999</v>
      </c>
      <c r="G579" s="222"/>
      <c r="H579" s="226">
        <v>0.56100000000000005</v>
      </c>
      <c r="I579" s="227"/>
      <c r="J579" s="222"/>
      <c r="K579" s="222"/>
      <c r="L579" s="228"/>
      <c r="M579" s="229"/>
      <c r="N579" s="230"/>
      <c r="O579" s="230"/>
      <c r="P579" s="230"/>
      <c r="Q579" s="230"/>
      <c r="R579" s="230"/>
      <c r="S579" s="230"/>
      <c r="T579" s="23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2" t="s">
        <v>153</v>
      </c>
      <c r="AU579" s="232" t="s">
        <v>144</v>
      </c>
      <c r="AV579" s="13" t="s">
        <v>144</v>
      </c>
      <c r="AW579" s="13" t="s">
        <v>36</v>
      </c>
      <c r="AX579" s="13" t="s">
        <v>74</v>
      </c>
      <c r="AY579" s="232" t="s">
        <v>135</v>
      </c>
    </row>
    <row r="580" s="13" customFormat="1">
      <c r="A580" s="13"/>
      <c r="B580" s="221"/>
      <c r="C580" s="222"/>
      <c r="D580" s="223" t="s">
        <v>153</v>
      </c>
      <c r="E580" s="224" t="s">
        <v>20</v>
      </c>
      <c r="F580" s="225" t="s">
        <v>1000</v>
      </c>
      <c r="G580" s="222"/>
      <c r="H580" s="226">
        <v>0.46200000000000002</v>
      </c>
      <c r="I580" s="227"/>
      <c r="J580" s="222"/>
      <c r="K580" s="222"/>
      <c r="L580" s="228"/>
      <c r="M580" s="229"/>
      <c r="N580" s="230"/>
      <c r="O580" s="230"/>
      <c r="P580" s="230"/>
      <c r="Q580" s="230"/>
      <c r="R580" s="230"/>
      <c r="S580" s="230"/>
      <c r="T580" s="23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2" t="s">
        <v>153</v>
      </c>
      <c r="AU580" s="232" t="s">
        <v>144</v>
      </c>
      <c r="AV580" s="13" t="s">
        <v>144</v>
      </c>
      <c r="AW580" s="13" t="s">
        <v>36</v>
      </c>
      <c r="AX580" s="13" t="s">
        <v>74</v>
      </c>
      <c r="AY580" s="232" t="s">
        <v>135</v>
      </c>
    </row>
    <row r="581" s="14" customFormat="1">
      <c r="A581" s="14"/>
      <c r="B581" s="233"/>
      <c r="C581" s="234"/>
      <c r="D581" s="223" t="s">
        <v>153</v>
      </c>
      <c r="E581" s="235" t="s">
        <v>20</v>
      </c>
      <c r="F581" s="236" t="s">
        <v>245</v>
      </c>
      <c r="G581" s="234"/>
      <c r="H581" s="237">
        <v>1.7490000000000001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3" t="s">
        <v>153</v>
      </c>
      <c r="AU581" s="243" t="s">
        <v>144</v>
      </c>
      <c r="AV581" s="14" t="s">
        <v>143</v>
      </c>
      <c r="AW581" s="14" t="s">
        <v>36</v>
      </c>
      <c r="AX581" s="14" t="s">
        <v>22</v>
      </c>
      <c r="AY581" s="243" t="s">
        <v>135</v>
      </c>
    </row>
    <row r="582" s="2" customFormat="1" ht="55.5" customHeight="1">
      <c r="A582" s="41"/>
      <c r="B582" s="42"/>
      <c r="C582" s="203" t="s">
        <v>1001</v>
      </c>
      <c r="D582" s="203" t="s">
        <v>138</v>
      </c>
      <c r="E582" s="204" t="s">
        <v>1002</v>
      </c>
      <c r="F582" s="205" t="s">
        <v>1003</v>
      </c>
      <c r="G582" s="206" t="s">
        <v>194</v>
      </c>
      <c r="H582" s="207">
        <v>7.4000000000000004</v>
      </c>
      <c r="I582" s="208"/>
      <c r="J582" s="209">
        <f>ROUND(I582*H582,2)</f>
        <v>0</v>
      </c>
      <c r="K582" s="205" t="s">
        <v>142</v>
      </c>
      <c r="L582" s="47"/>
      <c r="M582" s="210" t="s">
        <v>20</v>
      </c>
      <c r="N582" s="211" t="s">
        <v>46</v>
      </c>
      <c r="O582" s="87"/>
      <c r="P582" s="212">
        <f>O582*H582</f>
        <v>0</v>
      </c>
      <c r="Q582" s="212">
        <v>0.0033899999999999998</v>
      </c>
      <c r="R582" s="212">
        <f>Q582*H582</f>
        <v>0.025086000000000001</v>
      </c>
      <c r="S582" s="212">
        <v>0</v>
      </c>
      <c r="T582" s="213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14" t="s">
        <v>143</v>
      </c>
      <c r="AT582" s="214" t="s">
        <v>138</v>
      </c>
      <c r="AU582" s="214" t="s">
        <v>144</v>
      </c>
      <c r="AY582" s="20" t="s">
        <v>135</v>
      </c>
      <c r="BE582" s="215">
        <f>IF(N582="základní",J582,0)</f>
        <v>0</v>
      </c>
      <c r="BF582" s="215">
        <f>IF(N582="snížená",J582,0)</f>
        <v>0</v>
      </c>
      <c r="BG582" s="215">
        <f>IF(N582="zákl. přenesená",J582,0)</f>
        <v>0</v>
      </c>
      <c r="BH582" s="215">
        <f>IF(N582="sníž. přenesená",J582,0)</f>
        <v>0</v>
      </c>
      <c r="BI582" s="215">
        <f>IF(N582="nulová",J582,0)</f>
        <v>0</v>
      </c>
      <c r="BJ582" s="20" t="s">
        <v>144</v>
      </c>
      <c r="BK582" s="215">
        <f>ROUND(I582*H582,2)</f>
        <v>0</v>
      </c>
      <c r="BL582" s="20" t="s">
        <v>143</v>
      </c>
      <c r="BM582" s="214" t="s">
        <v>1004</v>
      </c>
    </row>
    <row r="583" s="2" customFormat="1">
      <c r="A583" s="41"/>
      <c r="B583" s="42"/>
      <c r="C583" s="43"/>
      <c r="D583" s="216" t="s">
        <v>146</v>
      </c>
      <c r="E583" s="43"/>
      <c r="F583" s="217" t="s">
        <v>1005</v>
      </c>
      <c r="G583" s="43"/>
      <c r="H583" s="43"/>
      <c r="I583" s="218"/>
      <c r="J583" s="43"/>
      <c r="K583" s="43"/>
      <c r="L583" s="47"/>
      <c r="M583" s="219"/>
      <c r="N583" s="220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146</v>
      </c>
      <c r="AU583" s="20" t="s">
        <v>144</v>
      </c>
    </row>
    <row r="584" s="13" customFormat="1">
      <c r="A584" s="13"/>
      <c r="B584" s="221"/>
      <c r="C584" s="222"/>
      <c r="D584" s="223" t="s">
        <v>153</v>
      </c>
      <c r="E584" s="224" t="s">
        <v>20</v>
      </c>
      <c r="F584" s="225" t="s">
        <v>1006</v>
      </c>
      <c r="G584" s="222"/>
      <c r="H584" s="226">
        <v>7.4000000000000004</v>
      </c>
      <c r="I584" s="227"/>
      <c r="J584" s="222"/>
      <c r="K584" s="222"/>
      <c r="L584" s="228"/>
      <c r="M584" s="229"/>
      <c r="N584" s="230"/>
      <c r="O584" s="230"/>
      <c r="P584" s="230"/>
      <c r="Q584" s="230"/>
      <c r="R584" s="230"/>
      <c r="S584" s="230"/>
      <c r="T584" s="23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2" t="s">
        <v>153</v>
      </c>
      <c r="AU584" s="232" t="s">
        <v>144</v>
      </c>
      <c r="AV584" s="13" t="s">
        <v>144</v>
      </c>
      <c r="AW584" s="13" t="s">
        <v>36</v>
      </c>
      <c r="AX584" s="13" t="s">
        <v>22</v>
      </c>
      <c r="AY584" s="232" t="s">
        <v>135</v>
      </c>
    </row>
    <row r="585" s="2" customFormat="1" ht="16.5" customHeight="1">
      <c r="A585" s="41"/>
      <c r="B585" s="42"/>
      <c r="C585" s="254" t="s">
        <v>1007</v>
      </c>
      <c r="D585" s="254" t="s">
        <v>343</v>
      </c>
      <c r="E585" s="255" t="s">
        <v>995</v>
      </c>
      <c r="F585" s="256" t="s">
        <v>996</v>
      </c>
      <c r="G585" s="257" t="s">
        <v>150</v>
      </c>
      <c r="H585" s="258">
        <v>2.4420000000000002</v>
      </c>
      <c r="I585" s="259"/>
      <c r="J585" s="260">
        <f>ROUND(I585*H585,2)</f>
        <v>0</v>
      </c>
      <c r="K585" s="256" t="s">
        <v>142</v>
      </c>
      <c r="L585" s="261"/>
      <c r="M585" s="262" t="s">
        <v>20</v>
      </c>
      <c r="N585" s="263" t="s">
        <v>46</v>
      </c>
      <c r="O585" s="87"/>
      <c r="P585" s="212">
        <f>O585*H585</f>
        <v>0</v>
      </c>
      <c r="Q585" s="212">
        <v>0.00055999999999999995</v>
      </c>
      <c r="R585" s="212">
        <f>Q585*H585</f>
        <v>0.0013675199999999999</v>
      </c>
      <c r="S585" s="212">
        <v>0</v>
      </c>
      <c r="T585" s="213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14" t="s">
        <v>180</v>
      </c>
      <c r="AT585" s="214" t="s">
        <v>343</v>
      </c>
      <c r="AU585" s="214" t="s">
        <v>144</v>
      </c>
      <c r="AY585" s="20" t="s">
        <v>135</v>
      </c>
      <c r="BE585" s="215">
        <f>IF(N585="základní",J585,0)</f>
        <v>0</v>
      </c>
      <c r="BF585" s="215">
        <f>IF(N585="snížená",J585,0)</f>
        <v>0</v>
      </c>
      <c r="BG585" s="215">
        <f>IF(N585="zákl. přenesená",J585,0)</f>
        <v>0</v>
      </c>
      <c r="BH585" s="215">
        <f>IF(N585="sníž. přenesená",J585,0)</f>
        <v>0</v>
      </c>
      <c r="BI585" s="215">
        <f>IF(N585="nulová",J585,0)</f>
        <v>0</v>
      </c>
      <c r="BJ585" s="20" t="s">
        <v>144</v>
      </c>
      <c r="BK585" s="215">
        <f>ROUND(I585*H585,2)</f>
        <v>0</v>
      </c>
      <c r="BL585" s="20" t="s">
        <v>143</v>
      </c>
      <c r="BM585" s="214" t="s">
        <v>1008</v>
      </c>
    </row>
    <row r="586" s="13" customFormat="1">
      <c r="A586" s="13"/>
      <c r="B586" s="221"/>
      <c r="C586" s="222"/>
      <c r="D586" s="223" t="s">
        <v>153</v>
      </c>
      <c r="E586" s="224" t="s">
        <v>20</v>
      </c>
      <c r="F586" s="225" t="s">
        <v>1009</v>
      </c>
      <c r="G586" s="222"/>
      <c r="H586" s="226">
        <v>2.4420000000000002</v>
      </c>
      <c r="I586" s="227"/>
      <c r="J586" s="222"/>
      <c r="K586" s="222"/>
      <c r="L586" s="228"/>
      <c r="M586" s="229"/>
      <c r="N586" s="230"/>
      <c r="O586" s="230"/>
      <c r="P586" s="230"/>
      <c r="Q586" s="230"/>
      <c r="R586" s="230"/>
      <c r="S586" s="230"/>
      <c r="T586" s="23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2" t="s">
        <v>153</v>
      </c>
      <c r="AU586" s="232" t="s">
        <v>144</v>
      </c>
      <c r="AV586" s="13" t="s">
        <v>144</v>
      </c>
      <c r="AW586" s="13" t="s">
        <v>36</v>
      </c>
      <c r="AX586" s="13" t="s">
        <v>22</v>
      </c>
      <c r="AY586" s="232" t="s">
        <v>135</v>
      </c>
    </row>
    <row r="587" s="2" customFormat="1" ht="24.15" customHeight="1">
      <c r="A587" s="41"/>
      <c r="B587" s="42"/>
      <c r="C587" s="203" t="s">
        <v>1010</v>
      </c>
      <c r="D587" s="203" t="s">
        <v>138</v>
      </c>
      <c r="E587" s="204" t="s">
        <v>1011</v>
      </c>
      <c r="F587" s="205" t="s">
        <v>1012</v>
      </c>
      <c r="G587" s="206" t="s">
        <v>194</v>
      </c>
      <c r="H587" s="207">
        <v>29</v>
      </c>
      <c r="I587" s="208"/>
      <c r="J587" s="209">
        <f>ROUND(I587*H587,2)</f>
        <v>0</v>
      </c>
      <c r="K587" s="205" t="s">
        <v>142</v>
      </c>
      <c r="L587" s="47"/>
      <c r="M587" s="210" t="s">
        <v>20</v>
      </c>
      <c r="N587" s="211" t="s">
        <v>46</v>
      </c>
      <c r="O587" s="87"/>
      <c r="P587" s="212">
        <f>O587*H587</f>
        <v>0</v>
      </c>
      <c r="Q587" s="212">
        <v>3.0000000000000001E-05</v>
      </c>
      <c r="R587" s="212">
        <f>Q587*H587</f>
        <v>0.00087000000000000001</v>
      </c>
      <c r="S587" s="212">
        <v>0</v>
      </c>
      <c r="T587" s="213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14" t="s">
        <v>143</v>
      </c>
      <c r="AT587" s="214" t="s">
        <v>138</v>
      </c>
      <c r="AU587" s="214" t="s">
        <v>144</v>
      </c>
      <c r="AY587" s="20" t="s">
        <v>135</v>
      </c>
      <c r="BE587" s="215">
        <f>IF(N587="základní",J587,0)</f>
        <v>0</v>
      </c>
      <c r="BF587" s="215">
        <f>IF(N587="snížená",J587,0)</f>
        <v>0</v>
      </c>
      <c r="BG587" s="215">
        <f>IF(N587="zákl. přenesená",J587,0)</f>
        <v>0</v>
      </c>
      <c r="BH587" s="215">
        <f>IF(N587="sníž. přenesená",J587,0)</f>
        <v>0</v>
      </c>
      <c r="BI587" s="215">
        <f>IF(N587="nulová",J587,0)</f>
        <v>0</v>
      </c>
      <c r="BJ587" s="20" t="s">
        <v>144</v>
      </c>
      <c r="BK587" s="215">
        <f>ROUND(I587*H587,2)</f>
        <v>0</v>
      </c>
      <c r="BL587" s="20" t="s">
        <v>143</v>
      </c>
      <c r="BM587" s="214" t="s">
        <v>1013</v>
      </c>
    </row>
    <row r="588" s="2" customFormat="1">
      <c r="A588" s="41"/>
      <c r="B588" s="42"/>
      <c r="C588" s="43"/>
      <c r="D588" s="216" t="s">
        <v>146</v>
      </c>
      <c r="E588" s="43"/>
      <c r="F588" s="217" t="s">
        <v>1014</v>
      </c>
      <c r="G588" s="43"/>
      <c r="H588" s="43"/>
      <c r="I588" s="218"/>
      <c r="J588" s="43"/>
      <c r="K588" s="43"/>
      <c r="L588" s="47"/>
      <c r="M588" s="219"/>
      <c r="N588" s="220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146</v>
      </c>
      <c r="AU588" s="20" t="s">
        <v>144</v>
      </c>
    </row>
    <row r="589" s="13" customFormat="1">
      <c r="A589" s="13"/>
      <c r="B589" s="221"/>
      <c r="C589" s="222"/>
      <c r="D589" s="223" t="s">
        <v>153</v>
      </c>
      <c r="E589" s="224" t="s">
        <v>20</v>
      </c>
      <c r="F589" s="225" t="s">
        <v>1015</v>
      </c>
      <c r="G589" s="222"/>
      <c r="H589" s="226">
        <v>12.25</v>
      </c>
      <c r="I589" s="227"/>
      <c r="J589" s="222"/>
      <c r="K589" s="222"/>
      <c r="L589" s="228"/>
      <c r="M589" s="229"/>
      <c r="N589" s="230"/>
      <c r="O589" s="230"/>
      <c r="P589" s="230"/>
      <c r="Q589" s="230"/>
      <c r="R589" s="230"/>
      <c r="S589" s="230"/>
      <c r="T589" s="23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2" t="s">
        <v>153</v>
      </c>
      <c r="AU589" s="232" t="s">
        <v>144</v>
      </c>
      <c r="AV589" s="13" t="s">
        <v>144</v>
      </c>
      <c r="AW589" s="13" t="s">
        <v>36</v>
      </c>
      <c r="AX589" s="13" t="s">
        <v>74</v>
      </c>
      <c r="AY589" s="232" t="s">
        <v>135</v>
      </c>
    </row>
    <row r="590" s="13" customFormat="1">
      <c r="A590" s="13"/>
      <c r="B590" s="221"/>
      <c r="C590" s="222"/>
      <c r="D590" s="223" t="s">
        <v>153</v>
      </c>
      <c r="E590" s="224" t="s">
        <v>20</v>
      </c>
      <c r="F590" s="225" t="s">
        <v>1016</v>
      </c>
      <c r="G590" s="222"/>
      <c r="H590" s="226">
        <v>7.9000000000000004</v>
      </c>
      <c r="I590" s="227"/>
      <c r="J590" s="222"/>
      <c r="K590" s="222"/>
      <c r="L590" s="228"/>
      <c r="M590" s="229"/>
      <c r="N590" s="230"/>
      <c r="O590" s="230"/>
      <c r="P590" s="230"/>
      <c r="Q590" s="230"/>
      <c r="R590" s="230"/>
      <c r="S590" s="230"/>
      <c r="T590" s="23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2" t="s">
        <v>153</v>
      </c>
      <c r="AU590" s="232" t="s">
        <v>144</v>
      </c>
      <c r="AV590" s="13" t="s">
        <v>144</v>
      </c>
      <c r="AW590" s="13" t="s">
        <v>36</v>
      </c>
      <c r="AX590" s="13" t="s">
        <v>74</v>
      </c>
      <c r="AY590" s="232" t="s">
        <v>135</v>
      </c>
    </row>
    <row r="591" s="13" customFormat="1">
      <c r="A591" s="13"/>
      <c r="B591" s="221"/>
      <c r="C591" s="222"/>
      <c r="D591" s="223" t="s">
        <v>153</v>
      </c>
      <c r="E591" s="224" t="s">
        <v>20</v>
      </c>
      <c r="F591" s="225" t="s">
        <v>1017</v>
      </c>
      <c r="G591" s="222"/>
      <c r="H591" s="226">
        <v>8.8499999999999996</v>
      </c>
      <c r="I591" s="227"/>
      <c r="J591" s="222"/>
      <c r="K591" s="222"/>
      <c r="L591" s="228"/>
      <c r="M591" s="229"/>
      <c r="N591" s="230"/>
      <c r="O591" s="230"/>
      <c r="P591" s="230"/>
      <c r="Q591" s="230"/>
      <c r="R591" s="230"/>
      <c r="S591" s="230"/>
      <c r="T591" s="23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2" t="s">
        <v>153</v>
      </c>
      <c r="AU591" s="232" t="s">
        <v>144</v>
      </c>
      <c r="AV591" s="13" t="s">
        <v>144</v>
      </c>
      <c r="AW591" s="13" t="s">
        <v>36</v>
      </c>
      <c r="AX591" s="13" t="s">
        <v>74</v>
      </c>
      <c r="AY591" s="232" t="s">
        <v>135</v>
      </c>
    </row>
    <row r="592" s="14" customFormat="1">
      <c r="A592" s="14"/>
      <c r="B592" s="233"/>
      <c r="C592" s="234"/>
      <c r="D592" s="223" t="s">
        <v>153</v>
      </c>
      <c r="E592" s="235" t="s">
        <v>20</v>
      </c>
      <c r="F592" s="236" t="s">
        <v>245</v>
      </c>
      <c r="G592" s="234"/>
      <c r="H592" s="237">
        <v>29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3" t="s">
        <v>153</v>
      </c>
      <c r="AU592" s="243" t="s">
        <v>144</v>
      </c>
      <c r="AV592" s="14" t="s">
        <v>143</v>
      </c>
      <c r="AW592" s="14" t="s">
        <v>36</v>
      </c>
      <c r="AX592" s="14" t="s">
        <v>22</v>
      </c>
      <c r="AY592" s="243" t="s">
        <v>135</v>
      </c>
    </row>
    <row r="593" s="2" customFormat="1" ht="24.15" customHeight="1">
      <c r="A593" s="41"/>
      <c r="B593" s="42"/>
      <c r="C593" s="254" t="s">
        <v>1018</v>
      </c>
      <c r="D593" s="254" t="s">
        <v>343</v>
      </c>
      <c r="E593" s="255" t="s">
        <v>1019</v>
      </c>
      <c r="F593" s="256" t="s">
        <v>1020</v>
      </c>
      <c r="G593" s="257" t="s">
        <v>194</v>
      </c>
      <c r="H593" s="258">
        <v>30.449999999999999</v>
      </c>
      <c r="I593" s="259"/>
      <c r="J593" s="260">
        <f>ROUND(I593*H593,2)</f>
        <v>0</v>
      </c>
      <c r="K593" s="256" t="s">
        <v>142</v>
      </c>
      <c r="L593" s="261"/>
      <c r="M593" s="262" t="s">
        <v>20</v>
      </c>
      <c r="N593" s="263" t="s">
        <v>46</v>
      </c>
      <c r="O593" s="87"/>
      <c r="P593" s="212">
        <f>O593*H593</f>
        <v>0</v>
      </c>
      <c r="Q593" s="212">
        <v>0.00032000000000000003</v>
      </c>
      <c r="R593" s="212">
        <f>Q593*H593</f>
        <v>0.0097440000000000009</v>
      </c>
      <c r="S593" s="212">
        <v>0</v>
      </c>
      <c r="T593" s="213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14" t="s">
        <v>180</v>
      </c>
      <c r="AT593" s="214" t="s">
        <v>343</v>
      </c>
      <c r="AU593" s="214" t="s">
        <v>144</v>
      </c>
      <c r="AY593" s="20" t="s">
        <v>135</v>
      </c>
      <c r="BE593" s="215">
        <f>IF(N593="základní",J593,0)</f>
        <v>0</v>
      </c>
      <c r="BF593" s="215">
        <f>IF(N593="snížená",J593,0)</f>
        <v>0</v>
      </c>
      <c r="BG593" s="215">
        <f>IF(N593="zákl. přenesená",J593,0)</f>
        <v>0</v>
      </c>
      <c r="BH593" s="215">
        <f>IF(N593="sníž. přenesená",J593,0)</f>
        <v>0</v>
      </c>
      <c r="BI593" s="215">
        <f>IF(N593="nulová",J593,0)</f>
        <v>0</v>
      </c>
      <c r="BJ593" s="20" t="s">
        <v>144</v>
      </c>
      <c r="BK593" s="215">
        <f>ROUND(I593*H593,2)</f>
        <v>0</v>
      </c>
      <c r="BL593" s="20" t="s">
        <v>143</v>
      </c>
      <c r="BM593" s="214" t="s">
        <v>1021</v>
      </c>
    </row>
    <row r="594" s="13" customFormat="1">
      <c r="A594" s="13"/>
      <c r="B594" s="221"/>
      <c r="C594" s="222"/>
      <c r="D594" s="223" t="s">
        <v>153</v>
      </c>
      <c r="E594" s="224" t="s">
        <v>20</v>
      </c>
      <c r="F594" s="225" t="s">
        <v>1022</v>
      </c>
      <c r="G594" s="222"/>
      <c r="H594" s="226">
        <v>30.449999999999999</v>
      </c>
      <c r="I594" s="227"/>
      <c r="J594" s="222"/>
      <c r="K594" s="222"/>
      <c r="L594" s="228"/>
      <c r="M594" s="229"/>
      <c r="N594" s="230"/>
      <c r="O594" s="230"/>
      <c r="P594" s="230"/>
      <c r="Q594" s="230"/>
      <c r="R594" s="230"/>
      <c r="S594" s="230"/>
      <c r="T594" s="23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2" t="s">
        <v>153</v>
      </c>
      <c r="AU594" s="232" t="s">
        <v>144</v>
      </c>
      <c r="AV594" s="13" t="s">
        <v>144</v>
      </c>
      <c r="AW594" s="13" t="s">
        <v>36</v>
      </c>
      <c r="AX594" s="13" t="s">
        <v>22</v>
      </c>
      <c r="AY594" s="232" t="s">
        <v>135</v>
      </c>
    </row>
    <row r="595" s="2" customFormat="1" ht="24.15" customHeight="1">
      <c r="A595" s="41"/>
      <c r="B595" s="42"/>
      <c r="C595" s="203" t="s">
        <v>1023</v>
      </c>
      <c r="D595" s="203" t="s">
        <v>138</v>
      </c>
      <c r="E595" s="204" t="s">
        <v>1024</v>
      </c>
      <c r="F595" s="205" t="s">
        <v>1025</v>
      </c>
      <c r="G595" s="206" t="s">
        <v>194</v>
      </c>
      <c r="H595" s="207">
        <v>30.850000000000001</v>
      </c>
      <c r="I595" s="208"/>
      <c r="J595" s="209">
        <f>ROUND(I595*H595,2)</f>
        <v>0</v>
      </c>
      <c r="K595" s="205" t="s">
        <v>142</v>
      </c>
      <c r="L595" s="47"/>
      <c r="M595" s="210" t="s">
        <v>20</v>
      </c>
      <c r="N595" s="211" t="s">
        <v>46</v>
      </c>
      <c r="O595" s="87"/>
      <c r="P595" s="212">
        <f>O595*H595</f>
        <v>0</v>
      </c>
      <c r="Q595" s="212">
        <v>0</v>
      </c>
      <c r="R595" s="212">
        <f>Q595*H595</f>
        <v>0</v>
      </c>
      <c r="S595" s="212">
        <v>0</v>
      </c>
      <c r="T595" s="213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14" t="s">
        <v>143</v>
      </c>
      <c r="AT595" s="214" t="s">
        <v>138</v>
      </c>
      <c r="AU595" s="214" t="s">
        <v>144</v>
      </c>
      <c r="AY595" s="20" t="s">
        <v>135</v>
      </c>
      <c r="BE595" s="215">
        <f>IF(N595="základní",J595,0)</f>
        <v>0</v>
      </c>
      <c r="BF595" s="215">
        <f>IF(N595="snížená",J595,0)</f>
        <v>0</v>
      </c>
      <c r="BG595" s="215">
        <f>IF(N595="zákl. přenesená",J595,0)</f>
        <v>0</v>
      </c>
      <c r="BH595" s="215">
        <f>IF(N595="sníž. přenesená",J595,0)</f>
        <v>0</v>
      </c>
      <c r="BI595" s="215">
        <f>IF(N595="nulová",J595,0)</f>
        <v>0</v>
      </c>
      <c r="BJ595" s="20" t="s">
        <v>144</v>
      </c>
      <c r="BK595" s="215">
        <f>ROUND(I595*H595,2)</f>
        <v>0</v>
      </c>
      <c r="BL595" s="20" t="s">
        <v>143</v>
      </c>
      <c r="BM595" s="214" t="s">
        <v>1026</v>
      </c>
    </row>
    <row r="596" s="2" customFormat="1">
      <c r="A596" s="41"/>
      <c r="B596" s="42"/>
      <c r="C596" s="43"/>
      <c r="D596" s="216" t="s">
        <v>146</v>
      </c>
      <c r="E596" s="43"/>
      <c r="F596" s="217" t="s">
        <v>1027</v>
      </c>
      <c r="G596" s="43"/>
      <c r="H596" s="43"/>
      <c r="I596" s="218"/>
      <c r="J596" s="43"/>
      <c r="K596" s="43"/>
      <c r="L596" s="47"/>
      <c r="M596" s="219"/>
      <c r="N596" s="220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146</v>
      </c>
      <c r="AU596" s="20" t="s">
        <v>144</v>
      </c>
    </row>
    <row r="597" s="15" customFormat="1">
      <c r="A597" s="15"/>
      <c r="B597" s="244"/>
      <c r="C597" s="245"/>
      <c r="D597" s="223" t="s">
        <v>153</v>
      </c>
      <c r="E597" s="246" t="s">
        <v>20</v>
      </c>
      <c r="F597" s="247" t="s">
        <v>1028</v>
      </c>
      <c r="G597" s="245"/>
      <c r="H597" s="246" t="s">
        <v>20</v>
      </c>
      <c r="I597" s="248"/>
      <c r="J597" s="245"/>
      <c r="K597" s="245"/>
      <c r="L597" s="249"/>
      <c r="M597" s="250"/>
      <c r="N597" s="251"/>
      <c r="O597" s="251"/>
      <c r="P597" s="251"/>
      <c r="Q597" s="251"/>
      <c r="R597" s="251"/>
      <c r="S597" s="251"/>
      <c r="T597" s="252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3" t="s">
        <v>153</v>
      </c>
      <c r="AU597" s="253" t="s">
        <v>144</v>
      </c>
      <c r="AV597" s="15" t="s">
        <v>22</v>
      </c>
      <c r="AW597" s="15" t="s">
        <v>36</v>
      </c>
      <c r="AX597" s="15" t="s">
        <v>74</v>
      </c>
      <c r="AY597" s="253" t="s">
        <v>135</v>
      </c>
    </row>
    <row r="598" s="13" customFormat="1">
      <c r="A598" s="13"/>
      <c r="B598" s="221"/>
      <c r="C598" s="222"/>
      <c r="D598" s="223" t="s">
        <v>153</v>
      </c>
      <c r="E598" s="224" t="s">
        <v>20</v>
      </c>
      <c r="F598" s="225" t="s">
        <v>1029</v>
      </c>
      <c r="G598" s="222"/>
      <c r="H598" s="226">
        <v>2.1499999999999999</v>
      </c>
      <c r="I598" s="227"/>
      <c r="J598" s="222"/>
      <c r="K598" s="222"/>
      <c r="L598" s="228"/>
      <c r="M598" s="229"/>
      <c r="N598" s="230"/>
      <c r="O598" s="230"/>
      <c r="P598" s="230"/>
      <c r="Q598" s="230"/>
      <c r="R598" s="230"/>
      <c r="S598" s="230"/>
      <c r="T598" s="23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2" t="s">
        <v>153</v>
      </c>
      <c r="AU598" s="232" t="s">
        <v>144</v>
      </c>
      <c r="AV598" s="13" t="s">
        <v>144</v>
      </c>
      <c r="AW598" s="13" t="s">
        <v>36</v>
      </c>
      <c r="AX598" s="13" t="s">
        <v>74</v>
      </c>
      <c r="AY598" s="232" t="s">
        <v>135</v>
      </c>
    </row>
    <row r="599" s="13" customFormat="1">
      <c r="A599" s="13"/>
      <c r="B599" s="221"/>
      <c r="C599" s="222"/>
      <c r="D599" s="223" t="s">
        <v>153</v>
      </c>
      <c r="E599" s="224" t="s">
        <v>20</v>
      </c>
      <c r="F599" s="225" t="s">
        <v>1030</v>
      </c>
      <c r="G599" s="222"/>
      <c r="H599" s="226">
        <v>2.7000000000000002</v>
      </c>
      <c r="I599" s="227"/>
      <c r="J599" s="222"/>
      <c r="K599" s="222"/>
      <c r="L599" s="228"/>
      <c r="M599" s="229"/>
      <c r="N599" s="230"/>
      <c r="O599" s="230"/>
      <c r="P599" s="230"/>
      <c r="Q599" s="230"/>
      <c r="R599" s="230"/>
      <c r="S599" s="230"/>
      <c r="T599" s="23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2" t="s">
        <v>153</v>
      </c>
      <c r="AU599" s="232" t="s">
        <v>144</v>
      </c>
      <c r="AV599" s="13" t="s">
        <v>144</v>
      </c>
      <c r="AW599" s="13" t="s">
        <v>36</v>
      </c>
      <c r="AX599" s="13" t="s">
        <v>74</v>
      </c>
      <c r="AY599" s="232" t="s">
        <v>135</v>
      </c>
    </row>
    <row r="600" s="13" customFormat="1">
      <c r="A600" s="13"/>
      <c r="B600" s="221"/>
      <c r="C600" s="222"/>
      <c r="D600" s="223" t="s">
        <v>153</v>
      </c>
      <c r="E600" s="224" t="s">
        <v>20</v>
      </c>
      <c r="F600" s="225" t="s">
        <v>1031</v>
      </c>
      <c r="G600" s="222"/>
      <c r="H600" s="226">
        <v>2.7000000000000002</v>
      </c>
      <c r="I600" s="227"/>
      <c r="J600" s="222"/>
      <c r="K600" s="222"/>
      <c r="L600" s="228"/>
      <c r="M600" s="229"/>
      <c r="N600" s="230"/>
      <c r="O600" s="230"/>
      <c r="P600" s="230"/>
      <c r="Q600" s="230"/>
      <c r="R600" s="230"/>
      <c r="S600" s="230"/>
      <c r="T600" s="23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2" t="s">
        <v>153</v>
      </c>
      <c r="AU600" s="232" t="s">
        <v>144</v>
      </c>
      <c r="AV600" s="13" t="s">
        <v>144</v>
      </c>
      <c r="AW600" s="13" t="s">
        <v>36</v>
      </c>
      <c r="AX600" s="13" t="s">
        <v>74</v>
      </c>
      <c r="AY600" s="232" t="s">
        <v>135</v>
      </c>
    </row>
    <row r="601" s="16" customFormat="1">
      <c r="A601" s="16"/>
      <c r="B601" s="265"/>
      <c r="C601" s="266"/>
      <c r="D601" s="223" t="s">
        <v>153</v>
      </c>
      <c r="E601" s="267" t="s">
        <v>20</v>
      </c>
      <c r="F601" s="268" t="s">
        <v>1032</v>
      </c>
      <c r="G601" s="266"/>
      <c r="H601" s="269">
        <v>7.5499999999999998</v>
      </c>
      <c r="I601" s="270"/>
      <c r="J601" s="266"/>
      <c r="K601" s="266"/>
      <c r="L601" s="271"/>
      <c r="M601" s="272"/>
      <c r="N601" s="273"/>
      <c r="O601" s="273"/>
      <c r="P601" s="273"/>
      <c r="Q601" s="273"/>
      <c r="R601" s="273"/>
      <c r="S601" s="273"/>
      <c r="T601" s="274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T601" s="275" t="s">
        <v>153</v>
      </c>
      <c r="AU601" s="275" t="s">
        <v>144</v>
      </c>
      <c r="AV601" s="16" t="s">
        <v>155</v>
      </c>
      <c r="AW601" s="16" t="s">
        <v>36</v>
      </c>
      <c r="AX601" s="16" t="s">
        <v>74</v>
      </c>
      <c r="AY601" s="275" t="s">
        <v>135</v>
      </c>
    </row>
    <row r="602" s="15" customFormat="1">
      <c r="A602" s="15"/>
      <c r="B602" s="244"/>
      <c r="C602" s="245"/>
      <c r="D602" s="223" t="s">
        <v>153</v>
      </c>
      <c r="E602" s="246" t="s">
        <v>20</v>
      </c>
      <c r="F602" s="247" t="s">
        <v>1033</v>
      </c>
      <c r="G602" s="245"/>
      <c r="H602" s="246" t="s">
        <v>20</v>
      </c>
      <c r="I602" s="248"/>
      <c r="J602" s="245"/>
      <c r="K602" s="245"/>
      <c r="L602" s="249"/>
      <c r="M602" s="250"/>
      <c r="N602" s="251"/>
      <c r="O602" s="251"/>
      <c r="P602" s="251"/>
      <c r="Q602" s="251"/>
      <c r="R602" s="251"/>
      <c r="S602" s="251"/>
      <c r="T602" s="252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53" t="s">
        <v>153</v>
      </c>
      <c r="AU602" s="253" t="s">
        <v>144</v>
      </c>
      <c r="AV602" s="15" t="s">
        <v>22</v>
      </c>
      <c r="AW602" s="15" t="s">
        <v>36</v>
      </c>
      <c r="AX602" s="15" t="s">
        <v>74</v>
      </c>
      <c r="AY602" s="253" t="s">
        <v>135</v>
      </c>
    </row>
    <row r="603" s="13" customFormat="1">
      <c r="A603" s="13"/>
      <c r="B603" s="221"/>
      <c r="C603" s="222"/>
      <c r="D603" s="223" t="s">
        <v>153</v>
      </c>
      <c r="E603" s="224" t="s">
        <v>20</v>
      </c>
      <c r="F603" s="225" t="s">
        <v>991</v>
      </c>
      <c r="G603" s="222"/>
      <c r="H603" s="226">
        <v>6.5999999999999996</v>
      </c>
      <c r="I603" s="227"/>
      <c r="J603" s="222"/>
      <c r="K603" s="222"/>
      <c r="L603" s="228"/>
      <c r="M603" s="229"/>
      <c r="N603" s="230"/>
      <c r="O603" s="230"/>
      <c r="P603" s="230"/>
      <c r="Q603" s="230"/>
      <c r="R603" s="230"/>
      <c r="S603" s="230"/>
      <c r="T603" s="23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2" t="s">
        <v>153</v>
      </c>
      <c r="AU603" s="232" t="s">
        <v>144</v>
      </c>
      <c r="AV603" s="13" t="s">
        <v>144</v>
      </c>
      <c r="AW603" s="13" t="s">
        <v>36</v>
      </c>
      <c r="AX603" s="13" t="s">
        <v>74</v>
      </c>
      <c r="AY603" s="232" t="s">
        <v>135</v>
      </c>
    </row>
    <row r="604" s="13" customFormat="1">
      <c r="A604" s="13"/>
      <c r="B604" s="221"/>
      <c r="C604" s="222"/>
      <c r="D604" s="223" t="s">
        <v>153</v>
      </c>
      <c r="E604" s="224" t="s">
        <v>20</v>
      </c>
      <c r="F604" s="225" t="s">
        <v>992</v>
      </c>
      <c r="G604" s="222"/>
      <c r="H604" s="226">
        <v>5.0999999999999996</v>
      </c>
      <c r="I604" s="227"/>
      <c r="J604" s="222"/>
      <c r="K604" s="222"/>
      <c r="L604" s="228"/>
      <c r="M604" s="229"/>
      <c r="N604" s="230"/>
      <c r="O604" s="230"/>
      <c r="P604" s="230"/>
      <c r="Q604" s="230"/>
      <c r="R604" s="230"/>
      <c r="S604" s="230"/>
      <c r="T604" s="23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2" t="s">
        <v>153</v>
      </c>
      <c r="AU604" s="232" t="s">
        <v>144</v>
      </c>
      <c r="AV604" s="13" t="s">
        <v>144</v>
      </c>
      <c r="AW604" s="13" t="s">
        <v>36</v>
      </c>
      <c r="AX604" s="13" t="s">
        <v>74</v>
      </c>
      <c r="AY604" s="232" t="s">
        <v>135</v>
      </c>
    </row>
    <row r="605" s="13" customFormat="1">
      <c r="A605" s="13"/>
      <c r="B605" s="221"/>
      <c r="C605" s="222"/>
      <c r="D605" s="223" t="s">
        <v>153</v>
      </c>
      <c r="E605" s="224" t="s">
        <v>20</v>
      </c>
      <c r="F605" s="225" t="s">
        <v>1034</v>
      </c>
      <c r="G605" s="222"/>
      <c r="H605" s="226">
        <v>11.6</v>
      </c>
      <c r="I605" s="227"/>
      <c r="J605" s="222"/>
      <c r="K605" s="222"/>
      <c r="L605" s="228"/>
      <c r="M605" s="229"/>
      <c r="N605" s="230"/>
      <c r="O605" s="230"/>
      <c r="P605" s="230"/>
      <c r="Q605" s="230"/>
      <c r="R605" s="230"/>
      <c r="S605" s="230"/>
      <c r="T605" s="23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2" t="s">
        <v>153</v>
      </c>
      <c r="AU605" s="232" t="s">
        <v>144</v>
      </c>
      <c r="AV605" s="13" t="s">
        <v>144</v>
      </c>
      <c r="AW605" s="13" t="s">
        <v>36</v>
      </c>
      <c r="AX605" s="13" t="s">
        <v>74</v>
      </c>
      <c r="AY605" s="232" t="s">
        <v>135</v>
      </c>
    </row>
    <row r="606" s="16" customFormat="1">
      <c r="A606" s="16"/>
      <c r="B606" s="265"/>
      <c r="C606" s="266"/>
      <c r="D606" s="223" t="s">
        <v>153</v>
      </c>
      <c r="E606" s="267" t="s">
        <v>20</v>
      </c>
      <c r="F606" s="268" t="s">
        <v>1032</v>
      </c>
      <c r="G606" s="266"/>
      <c r="H606" s="269">
        <v>23.300000000000001</v>
      </c>
      <c r="I606" s="270"/>
      <c r="J606" s="266"/>
      <c r="K606" s="266"/>
      <c r="L606" s="271"/>
      <c r="M606" s="272"/>
      <c r="N606" s="273"/>
      <c r="O606" s="273"/>
      <c r="P606" s="273"/>
      <c r="Q606" s="273"/>
      <c r="R606" s="273"/>
      <c r="S606" s="273"/>
      <c r="T606" s="274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75" t="s">
        <v>153</v>
      </c>
      <c r="AU606" s="275" t="s">
        <v>144</v>
      </c>
      <c r="AV606" s="16" t="s">
        <v>155</v>
      </c>
      <c r="AW606" s="16" t="s">
        <v>36</v>
      </c>
      <c r="AX606" s="16" t="s">
        <v>74</v>
      </c>
      <c r="AY606" s="275" t="s">
        <v>135</v>
      </c>
    </row>
    <row r="607" s="14" customFormat="1">
      <c r="A607" s="14"/>
      <c r="B607" s="233"/>
      <c r="C607" s="234"/>
      <c r="D607" s="223" t="s">
        <v>153</v>
      </c>
      <c r="E607" s="235" t="s">
        <v>20</v>
      </c>
      <c r="F607" s="236" t="s">
        <v>245</v>
      </c>
      <c r="G607" s="234"/>
      <c r="H607" s="237">
        <v>30.850000000000001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3" t="s">
        <v>153</v>
      </c>
      <c r="AU607" s="243" t="s">
        <v>144</v>
      </c>
      <c r="AV607" s="14" t="s">
        <v>143</v>
      </c>
      <c r="AW607" s="14" t="s">
        <v>36</v>
      </c>
      <c r="AX607" s="14" t="s">
        <v>22</v>
      </c>
      <c r="AY607" s="243" t="s">
        <v>135</v>
      </c>
    </row>
    <row r="608" s="2" customFormat="1" ht="24.15" customHeight="1">
      <c r="A608" s="41"/>
      <c r="B608" s="42"/>
      <c r="C608" s="254" t="s">
        <v>1035</v>
      </c>
      <c r="D608" s="254" t="s">
        <v>343</v>
      </c>
      <c r="E608" s="255" t="s">
        <v>1036</v>
      </c>
      <c r="F608" s="256" t="s">
        <v>1037</v>
      </c>
      <c r="G608" s="257" t="s">
        <v>194</v>
      </c>
      <c r="H608" s="258">
        <v>7.9279999999999999</v>
      </c>
      <c r="I608" s="259"/>
      <c r="J608" s="260">
        <f>ROUND(I608*H608,2)</f>
        <v>0</v>
      </c>
      <c r="K608" s="256" t="s">
        <v>142</v>
      </c>
      <c r="L608" s="261"/>
      <c r="M608" s="262" t="s">
        <v>20</v>
      </c>
      <c r="N608" s="263" t="s">
        <v>46</v>
      </c>
      <c r="O608" s="87"/>
      <c r="P608" s="212">
        <f>O608*H608</f>
        <v>0</v>
      </c>
      <c r="Q608" s="212">
        <v>0.00010000000000000001</v>
      </c>
      <c r="R608" s="212">
        <f>Q608*H608</f>
        <v>0.00079280000000000008</v>
      </c>
      <c r="S608" s="212">
        <v>0</v>
      </c>
      <c r="T608" s="213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14" t="s">
        <v>180</v>
      </c>
      <c r="AT608" s="214" t="s">
        <v>343</v>
      </c>
      <c r="AU608" s="214" t="s">
        <v>144</v>
      </c>
      <c r="AY608" s="20" t="s">
        <v>135</v>
      </c>
      <c r="BE608" s="215">
        <f>IF(N608="základní",J608,0)</f>
        <v>0</v>
      </c>
      <c r="BF608" s="215">
        <f>IF(N608="snížená",J608,0)</f>
        <v>0</v>
      </c>
      <c r="BG608" s="215">
        <f>IF(N608="zákl. přenesená",J608,0)</f>
        <v>0</v>
      </c>
      <c r="BH608" s="215">
        <f>IF(N608="sníž. přenesená",J608,0)</f>
        <v>0</v>
      </c>
      <c r="BI608" s="215">
        <f>IF(N608="nulová",J608,0)</f>
        <v>0</v>
      </c>
      <c r="BJ608" s="20" t="s">
        <v>144</v>
      </c>
      <c r="BK608" s="215">
        <f>ROUND(I608*H608,2)</f>
        <v>0</v>
      </c>
      <c r="BL608" s="20" t="s">
        <v>143</v>
      </c>
      <c r="BM608" s="214" t="s">
        <v>1038</v>
      </c>
    </row>
    <row r="609" s="13" customFormat="1">
      <c r="A609" s="13"/>
      <c r="B609" s="221"/>
      <c r="C609" s="222"/>
      <c r="D609" s="223" t="s">
        <v>153</v>
      </c>
      <c r="E609" s="224" t="s">
        <v>20</v>
      </c>
      <c r="F609" s="225" t="s">
        <v>1039</v>
      </c>
      <c r="G609" s="222"/>
      <c r="H609" s="226">
        <v>7.9279999999999999</v>
      </c>
      <c r="I609" s="227"/>
      <c r="J609" s="222"/>
      <c r="K609" s="222"/>
      <c r="L609" s="228"/>
      <c r="M609" s="229"/>
      <c r="N609" s="230"/>
      <c r="O609" s="230"/>
      <c r="P609" s="230"/>
      <c r="Q609" s="230"/>
      <c r="R609" s="230"/>
      <c r="S609" s="230"/>
      <c r="T609" s="23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2" t="s">
        <v>153</v>
      </c>
      <c r="AU609" s="232" t="s">
        <v>144</v>
      </c>
      <c r="AV609" s="13" t="s">
        <v>144</v>
      </c>
      <c r="AW609" s="13" t="s">
        <v>36</v>
      </c>
      <c r="AX609" s="13" t="s">
        <v>22</v>
      </c>
      <c r="AY609" s="232" t="s">
        <v>135</v>
      </c>
    </row>
    <row r="610" s="2" customFormat="1" ht="24.15" customHeight="1">
      <c r="A610" s="41"/>
      <c r="B610" s="42"/>
      <c r="C610" s="254" t="s">
        <v>1040</v>
      </c>
      <c r="D610" s="254" t="s">
        <v>343</v>
      </c>
      <c r="E610" s="255" t="s">
        <v>1041</v>
      </c>
      <c r="F610" s="256" t="s">
        <v>1042</v>
      </c>
      <c r="G610" s="257" t="s">
        <v>194</v>
      </c>
      <c r="H610" s="258">
        <v>24.465</v>
      </c>
      <c r="I610" s="259"/>
      <c r="J610" s="260">
        <f>ROUND(I610*H610,2)</f>
        <v>0</v>
      </c>
      <c r="K610" s="256" t="s">
        <v>142</v>
      </c>
      <c r="L610" s="261"/>
      <c r="M610" s="262" t="s">
        <v>20</v>
      </c>
      <c r="N610" s="263" t="s">
        <v>46</v>
      </c>
      <c r="O610" s="87"/>
      <c r="P610" s="212">
        <f>O610*H610</f>
        <v>0</v>
      </c>
      <c r="Q610" s="212">
        <v>4.0000000000000003E-05</v>
      </c>
      <c r="R610" s="212">
        <f>Q610*H610</f>
        <v>0.00097860000000000004</v>
      </c>
      <c r="S610" s="212">
        <v>0</v>
      </c>
      <c r="T610" s="213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14" t="s">
        <v>180</v>
      </c>
      <c r="AT610" s="214" t="s">
        <v>343</v>
      </c>
      <c r="AU610" s="214" t="s">
        <v>144</v>
      </c>
      <c r="AY610" s="20" t="s">
        <v>135</v>
      </c>
      <c r="BE610" s="215">
        <f>IF(N610="základní",J610,0)</f>
        <v>0</v>
      </c>
      <c r="BF610" s="215">
        <f>IF(N610="snížená",J610,0)</f>
        <v>0</v>
      </c>
      <c r="BG610" s="215">
        <f>IF(N610="zákl. přenesená",J610,0)</f>
        <v>0</v>
      </c>
      <c r="BH610" s="215">
        <f>IF(N610="sníž. přenesená",J610,0)</f>
        <v>0</v>
      </c>
      <c r="BI610" s="215">
        <f>IF(N610="nulová",J610,0)</f>
        <v>0</v>
      </c>
      <c r="BJ610" s="20" t="s">
        <v>144</v>
      </c>
      <c r="BK610" s="215">
        <f>ROUND(I610*H610,2)</f>
        <v>0</v>
      </c>
      <c r="BL610" s="20" t="s">
        <v>143</v>
      </c>
      <c r="BM610" s="214" t="s">
        <v>1043</v>
      </c>
    </row>
    <row r="611" s="13" customFormat="1">
      <c r="A611" s="13"/>
      <c r="B611" s="221"/>
      <c r="C611" s="222"/>
      <c r="D611" s="223" t="s">
        <v>153</v>
      </c>
      <c r="E611" s="224" t="s">
        <v>20</v>
      </c>
      <c r="F611" s="225" t="s">
        <v>1044</v>
      </c>
      <c r="G611" s="222"/>
      <c r="H611" s="226">
        <v>24.465</v>
      </c>
      <c r="I611" s="227"/>
      <c r="J611" s="222"/>
      <c r="K611" s="222"/>
      <c r="L611" s="228"/>
      <c r="M611" s="229"/>
      <c r="N611" s="230"/>
      <c r="O611" s="230"/>
      <c r="P611" s="230"/>
      <c r="Q611" s="230"/>
      <c r="R611" s="230"/>
      <c r="S611" s="230"/>
      <c r="T611" s="23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2" t="s">
        <v>153</v>
      </c>
      <c r="AU611" s="232" t="s">
        <v>144</v>
      </c>
      <c r="AV611" s="13" t="s">
        <v>144</v>
      </c>
      <c r="AW611" s="13" t="s">
        <v>36</v>
      </c>
      <c r="AX611" s="13" t="s">
        <v>22</v>
      </c>
      <c r="AY611" s="232" t="s">
        <v>135</v>
      </c>
    </row>
    <row r="612" s="2" customFormat="1" ht="24.15" customHeight="1">
      <c r="A612" s="41"/>
      <c r="B612" s="42"/>
      <c r="C612" s="203" t="s">
        <v>1045</v>
      </c>
      <c r="D612" s="203" t="s">
        <v>138</v>
      </c>
      <c r="E612" s="204" t="s">
        <v>1046</v>
      </c>
      <c r="F612" s="205" t="s">
        <v>1047</v>
      </c>
      <c r="G612" s="206" t="s">
        <v>150</v>
      </c>
      <c r="H612" s="207">
        <v>45.554000000000002</v>
      </c>
      <c r="I612" s="208"/>
      <c r="J612" s="209">
        <f>ROUND(I612*H612,2)</f>
        <v>0</v>
      </c>
      <c r="K612" s="205" t="s">
        <v>142</v>
      </c>
      <c r="L612" s="47"/>
      <c r="M612" s="210" t="s">
        <v>20</v>
      </c>
      <c r="N612" s="211" t="s">
        <v>46</v>
      </c>
      <c r="O612" s="87"/>
      <c r="P612" s="212">
        <f>O612*H612</f>
        <v>0</v>
      </c>
      <c r="Q612" s="212">
        <v>0.00013999999999999999</v>
      </c>
      <c r="R612" s="212">
        <f>Q612*H612</f>
        <v>0.00637756</v>
      </c>
      <c r="S612" s="212">
        <v>0</v>
      </c>
      <c r="T612" s="213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14" t="s">
        <v>143</v>
      </c>
      <c r="AT612" s="214" t="s">
        <v>138</v>
      </c>
      <c r="AU612" s="214" t="s">
        <v>144</v>
      </c>
      <c r="AY612" s="20" t="s">
        <v>135</v>
      </c>
      <c r="BE612" s="215">
        <f>IF(N612="základní",J612,0)</f>
        <v>0</v>
      </c>
      <c r="BF612" s="215">
        <f>IF(N612="snížená",J612,0)</f>
        <v>0</v>
      </c>
      <c r="BG612" s="215">
        <f>IF(N612="zákl. přenesená",J612,0)</f>
        <v>0</v>
      </c>
      <c r="BH612" s="215">
        <f>IF(N612="sníž. přenesená",J612,0)</f>
        <v>0</v>
      </c>
      <c r="BI612" s="215">
        <f>IF(N612="nulová",J612,0)</f>
        <v>0</v>
      </c>
      <c r="BJ612" s="20" t="s">
        <v>144</v>
      </c>
      <c r="BK612" s="215">
        <f>ROUND(I612*H612,2)</f>
        <v>0</v>
      </c>
      <c r="BL612" s="20" t="s">
        <v>143</v>
      </c>
      <c r="BM612" s="214" t="s">
        <v>1048</v>
      </c>
    </row>
    <row r="613" s="2" customFormat="1">
      <c r="A613" s="41"/>
      <c r="B613" s="42"/>
      <c r="C613" s="43"/>
      <c r="D613" s="216" t="s">
        <v>146</v>
      </c>
      <c r="E613" s="43"/>
      <c r="F613" s="217" t="s">
        <v>1049</v>
      </c>
      <c r="G613" s="43"/>
      <c r="H613" s="43"/>
      <c r="I613" s="218"/>
      <c r="J613" s="43"/>
      <c r="K613" s="43"/>
      <c r="L613" s="47"/>
      <c r="M613" s="219"/>
      <c r="N613" s="220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20" t="s">
        <v>146</v>
      </c>
      <c r="AU613" s="20" t="s">
        <v>144</v>
      </c>
    </row>
    <row r="614" s="13" customFormat="1">
      <c r="A614" s="13"/>
      <c r="B614" s="221"/>
      <c r="C614" s="222"/>
      <c r="D614" s="223" t="s">
        <v>153</v>
      </c>
      <c r="E614" s="224" t="s">
        <v>20</v>
      </c>
      <c r="F614" s="225" t="s">
        <v>964</v>
      </c>
      <c r="G614" s="222"/>
      <c r="H614" s="226">
        <v>12.478999999999999</v>
      </c>
      <c r="I614" s="227"/>
      <c r="J614" s="222"/>
      <c r="K614" s="222"/>
      <c r="L614" s="228"/>
      <c r="M614" s="229"/>
      <c r="N614" s="230"/>
      <c r="O614" s="230"/>
      <c r="P614" s="230"/>
      <c r="Q614" s="230"/>
      <c r="R614" s="230"/>
      <c r="S614" s="230"/>
      <c r="T614" s="23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2" t="s">
        <v>153</v>
      </c>
      <c r="AU614" s="232" t="s">
        <v>144</v>
      </c>
      <c r="AV614" s="13" t="s">
        <v>144</v>
      </c>
      <c r="AW614" s="13" t="s">
        <v>36</v>
      </c>
      <c r="AX614" s="13" t="s">
        <v>74</v>
      </c>
      <c r="AY614" s="232" t="s">
        <v>135</v>
      </c>
    </row>
    <row r="615" s="13" customFormat="1">
      <c r="A615" s="13"/>
      <c r="B615" s="221"/>
      <c r="C615" s="222"/>
      <c r="D615" s="223" t="s">
        <v>153</v>
      </c>
      <c r="E615" s="224" t="s">
        <v>20</v>
      </c>
      <c r="F615" s="225" t="s">
        <v>965</v>
      </c>
      <c r="G615" s="222"/>
      <c r="H615" s="226">
        <v>14.145</v>
      </c>
      <c r="I615" s="227"/>
      <c r="J615" s="222"/>
      <c r="K615" s="222"/>
      <c r="L615" s="228"/>
      <c r="M615" s="229"/>
      <c r="N615" s="230"/>
      <c r="O615" s="230"/>
      <c r="P615" s="230"/>
      <c r="Q615" s="230"/>
      <c r="R615" s="230"/>
      <c r="S615" s="230"/>
      <c r="T615" s="23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2" t="s">
        <v>153</v>
      </c>
      <c r="AU615" s="232" t="s">
        <v>144</v>
      </c>
      <c r="AV615" s="13" t="s">
        <v>144</v>
      </c>
      <c r="AW615" s="13" t="s">
        <v>36</v>
      </c>
      <c r="AX615" s="13" t="s">
        <v>74</v>
      </c>
      <c r="AY615" s="232" t="s">
        <v>135</v>
      </c>
    </row>
    <row r="616" s="13" customFormat="1">
      <c r="A616" s="13"/>
      <c r="B616" s="221"/>
      <c r="C616" s="222"/>
      <c r="D616" s="223" t="s">
        <v>153</v>
      </c>
      <c r="E616" s="224" t="s">
        <v>20</v>
      </c>
      <c r="F616" s="225" t="s">
        <v>966</v>
      </c>
      <c r="G616" s="222"/>
      <c r="H616" s="226">
        <v>18.93</v>
      </c>
      <c r="I616" s="227"/>
      <c r="J616" s="222"/>
      <c r="K616" s="222"/>
      <c r="L616" s="228"/>
      <c r="M616" s="229"/>
      <c r="N616" s="230"/>
      <c r="O616" s="230"/>
      <c r="P616" s="230"/>
      <c r="Q616" s="230"/>
      <c r="R616" s="230"/>
      <c r="S616" s="230"/>
      <c r="T616" s="23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2" t="s">
        <v>153</v>
      </c>
      <c r="AU616" s="232" t="s">
        <v>144</v>
      </c>
      <c r="AV616" s="13" t="s">
        <v>144</v>
      </c>
      <c r="AW616" s="13" t="s">
        <v>36</v>
      </c>
      <c r="AX616" s="13" t="s">
        <v>74</v>
      </c>
      <c r="AY616" s="232" t="s">
        <v>135</v>
      </c>
    </row>
    <row r="617" s="14" customFormat="1">
      <c r="A617" s="14"/>
      <c r="B617" s="233"/>
      <c r="C617" s="234"/>
      <c r="D617" s="223" t="s">
        <v>153</v>
      </c>
      <c r="E617" s="235" t="s">
        <v>20</v>
      </c>
      <c r="F617" s="236" t="s">
        <v>245</v>
      </c>
      <c r="G617" s="234"/>
      <c r="H617" s="237">
        <v>45.554000000000002</v>
      </c>
      <c r="I617" s="238"/>
      <c r="J617" s="234"/>
      <c r="K617" s="234"/>
      <c r="L617" s="239"/>
      <c r="M617" s="240"/>
      <c r="N617" s="241"/>
      <c r="O617" s="241"/>
      <c r="P617" s="241"/>
      <c r="Q617" s="241"/>
      <c r="R617" s="241"/>
      <c r="S617" s="241"/>
      <c r="T617" s="24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3" t="s">
        <v>153</v>
      </c>
      <c r="AU617" s="243" t="s">
        <v>144</v>
      </c>
      <c r="AV617" s="14" t="s">
        <v>143</v>
      </c>
      <c r="AW617" s="14" t="s">
        <v>36</v>
      </c>
      <c r="AX617" s="14" t="s">
        <v>22</v>
      </c>
      <c r="AY617" s="243" t="s">
        <v>135</v>
      </c>
    </row>
    <row r="618" s="2" customFormat="1" ht="37.8" customHeight="1">
      <c r="A618" s="41"/>
      <c r="B618" s="42"/>
      <c r="C618" s="203" t="s">
        <v>1050</v>
      </c>
      <c r="D618" s="203" t="s">
        <v>138</v>
      </c>
      <c r="E618" s="204" t="s">
        <v>1051</v>
      </c>
      <c r="F618" s="205" t="s">
        <v>1052</v>
      </c>
      <c r="G618" s="206" t="s">
        <v>150</v>
      </c>
      <c r="H618" s="207">
        <v>45.554000000000002</v>
      </c>
      <c r="I618" s="208"/>
      <c r="J618" s="209">
        <f>ROUND(I618*H618,2)</f>
        <v>0</v>
      </c>
      <c r="K618" s="205" t="s">
        <v>142</v>
      </c>
      <c r="L618" s="47"/>
      <c r="M618" s="210" t="s">
        <v>20</v>
      </c>
      <c r="N618" s="211" t="s">
        <v>46</v>
      </c>
      <c r="O618" s="87"/>
      <c r="P618" s="212">
        <f>O618*H618</f>
        <v>0</v>
      </c>
      <c r="Q618" s="212">
        <v>0.0028500000000000001</v>
      </c>
      <c r="R618" s="212">
        <f>Q618*H618</f>
        <v>0.1298289</v>
      </c>
      <c r="S618" s="212">
        <v>0</v>
      </c>
      <c r="T618" s="213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14" t="s">
        <v>143</v>
      </c>
      <c r="AT618" s="214" t="s">
        <v>138</v>
      </c>
      <c r="AU618" s="214" t="s">
        <v>144</v>
      </c>
      <c r="AY618" s="20" t="s">
        <v>135</v>
      </c>
      <c r="BE618" s="215">
        <f>IF(N618="základní",J618,0)</f>
        <v>0</v>
      </c>
      <c r="BF618" s="215">
        <f>IF(N618="snížená",J618,0)</f>
        <v>0</v>
      </c>
      <c r="BG618" s="215">
        <f>IF(N618="zákl. přenesená",J618,0)</f>
        <v>0</v>
      </c>
      <c r="BH618" s="215">
        <f>IF(N618="sníž. přenesená",J618,0)</f>
        <v>0</v>
      </c>
      <c r="BI618" s="215">
        <f>IF(N618="nulová",J618,0)</f>
        <v>0</v>
      </c>
      <c r="BJ618" s="20" t="s">
        <v>144</v>
      </c>
      <c r="BK618" s="215">
        <f>ROUND(I618*H618,2)</f>
        <v>0</v>
      </c>
      <c r="BL618" s="20" t="s">
        <v>143</v>
      </c>
      <c r="BM618" s="214" t="s">
        <v>1053</v>
      </c>
    </row>
    <row r="619" s="2" customFormat="1">
      <c r="A619" s="41"/>
      <c r="B619" s="42"/>
      <c r="C619" s="43"/>
      <c r="D619" s="216" t="s">
        <v>146</v>
      </c>
      <c r="E619" s="43"/>
      <c r="F619" s="217" t="s">
        <v>1054</v>
      </c>
      <c r="G619" s="43"/>
      <c r="H619" s="43"/>
      <c r="I619" s="218"/>
      <c r="J619" s="43"/>
      <c r="K619" s="43"/>
      <c r="L619" s="47"/>
      <c r="M619" s="219"/>
      <c r="N619" s="220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146</v>
      </c>
      <c r="AU619" s="20" t="s">
        <v>144</v>
      </c>
    </row>
    <row r="620" s="2" customFormat="1" ht="37.8" customHeight="1">
      <c r="A620" s="41"/>
      <c r="B620" s="42"/>
      <c r="C620" s="203" t="s">
        <v>1055</v>
      </c>
      <c r="D620" s="203" t="s">
        <v>138</v>
      </c>
      <c r="E620" s="204" t="s">
        <v>1056</v>
      </c>
      <c r="F620" s="205" t="s">
        <v>1057</v>
      </c>
      <c r="G620" s="206" t="s">
        <v>150</v>
      </c>
      <c r="H620" s="207">
        <v>10.845000000000001</v>
      </c>
      <c r="I620" s="208"/>
      <c r="J620" s="209">
        <f>ROUND(I620*H620,2)</f>
        <v>0</v>
      </c>
      <c r="K620" s="205" t="s">
        <v>142</v>
      </c>
      <c r="L620" s="47"/>
      <c r="M620" s="210" t="s">
        <v>20</v>
      </c>
      <c r="N620" s="211" t="s">
        <v>46</v>
      </c>
      <c r="O620" s="87"/>
      <c r="P620" s="212">
        <f>O620*H620</f>
        <v>0</v>
      </c>
      <c r="Q620" s="212">
        <v>0</v>
      </c>
      <c r="R620" s="212">
        <f>Q620*H620</f>
        <v>0</v>
      </c>
      <c r="S620" s="212">
        <v>1.0000000000000001E-05</v>
      </c>
      <c r="T620" s="213">
        <f>S620*H620</f>
        <v>0.00010845000000000002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14" t="s">
        <v>143</v>
      </c>
      <c r="AT620" s="214" t="s">
        <v>138</v>
      </c>
      <c r="AU620" s="214" t="s">
        <v>144</v>
      </c>
      <c r="AY620" s="20" t="s">
        <v>135</v>
      </c>
      <c r="BE620" s="215">
        <f>IF(N620="základní",J620,0)</f>
        <v>0</v>
      </c>
      <c r="BF620" s="215">
        <f>IF(N620="snížená",J620,0)</f>
        <v>0</v>
      </c>
      <c r="BG620" s="215">
        <f>IF(N620="zákl. přenesená",J620,0)</f>
        <v>0</v>
      </c>
      <c r="BH620" s="215">
        <f>IF(N620="sníž. přenesená",J620,0)</f>
        <v>0</v>
      </c>
      <c r="BI620" s="215">
        <f>IF(N620="nulová",J620,0)</f>
        <v>0</v>
      </c>
      <c r="BJ620" s="20" t="s">
        <v>144</v>
      </c>
      <c r="BK620" s="215">
        <f>ROUND(I620*H620,2)</f>
        <v>0</v>
      </c>
      <c r="BL620" s="20" t="s">
        <v>143</v>
      </c>
      <c r="BM620" s="214" t="s">
        <v>1058</v>
      </c>
    </row>
    <row r="621" s="2" customFormat="1">
      <c r="A621" s="41"/>
      <c r="B621" s="42"/>
      <c r="C621" s="43"/>
      <c r="D621" s="216" t="s">
        <v>146</v>
      </c>
      <c r="E621" s="43"/>
      <c r="F621" s="217" t="s">
        <v>1059</v>
      </c>
      <c r="G621" s="43"/>
      <c r="H621" s="43"/>
      <c r="I621" s="218"/>
      <c r="J621" s="43"/>
      <c r="K621" s="43"/>
      <c r="L621" s="47"/>
      <c r="M621" s="219"/>
      <c r="N621" s="220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146</v>
      </c>
      <c r="AU621" s="20" t="s">
        <v>144</v>
      </c>
    </row>
    <row r="622" s="13" customFormat="1">
      <c r="A622" s="13"/>
      <c r="B622" s="221"/>
      <c r="C622" s="222"/>
      <c r="D622" s="223" t="s">
        <v>153</v>
      </c>
      <c r="E622" s="224" t="s">
        <v>20</v>
      </c>
      <c r="F622" s="225" t="s">
        <v>1060</v>
      </c>
      <c r="G622" s="222"/>
      <c r="H622" s="226">
        <v>1.3500000000000001</v>
      </c>
      <c r="I622" s="227"/>
      <c r="J622" s="222"/>
      <c r="K622" s="222"/>
      <c r="L622" s="228"/>
      <c r="M622" s="229"/>
      <c r="N622" s="230"/>
      <c r="O622" s="230"/>
      <c r="P622" s="230"/>
      <c r="Q622" s="230"/>
      <c r="R622" s="230"/>
      <c r="S622" s="230"/>
      <c r="T622" s="23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2" t="s">
        <v>153</v>
      </c>
      <c r="AU622" s="232" t="s">
        <v>144</v>
      </c>
      <c r="AV622" s="13" t="s">
        <v>144</v>
      </c>
      <c r="AW622" s="13" t="s">
        <v>36</v>
      </c>
      <c r="AX622" s="13" t="s">
        <v>74</v>
      </c>
      <c r="AY622" s="232" t="s">
        <v>135</v>
      </c>
    </row>
    <row r="623" s="13" customFormat="1">
      <c r="A623" s="13"/>
      <c r="B623" s="221"/>
      <c r="C623" s="222"/>
      <c r="D623" s="223" t="s">
        <v>153</v>
      </c>
      <c r="E623" s="224" t="s">
        <v>20</v>
      </c>
      <c r="F623" s="225" t="s">
        <v>1061</v>
      </c>
      <c r="G623" s="222"/>
      <c r="H623" s="226">
        <v>1.8899999999999999</v>
      </c>
      <c r="I623" s="227"/>
      <c r="J623" s="222"/>
      <c r="K623" s="222"/>
      <c r="L623" s="228"/>
      <c r="M623" s="229"/>
      <c r="N623" s="230"/>
      <c r="O623" s="230"/>
      <c r="P623" s="230"/>
      <c r="Q623" s="230"/>
      <c r="R623" s="230"/>
      <c r="S623" s="230"/>
      <c r="T623" s="23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2" t="s">
        <v>153</v>
      </c>
      <c r="AU623" s="232" t="s">
        <v>144</v>
      </c>
      <c r="AV623" s="13" t="s">
        <v>144</v>
      </c>
      <c r="AW623" s="13" t="s">
        <v>36</v>
      </c>
      <c r="AX623" s="13" t="s">
        <v>74</v>
      </c>
      <c r="AY623" s="232" t="s">
        <v>135</v>
      </c>
    </row>
    <row r="624" s="13" customFormat="1">
      <c r="A624" s="13"/>
      <c r="B624" s="221"/>
      <c r="C624" s="222"/>
      <c r="D624" s="223" t="s">
        <v>153</v>
      </c>
      <c r="E624" s="224" t="s">
        <v>20</v>
      </c>
      <c r="F624" s="225" t="s">
        <v>1062</v>
      </c>
      <c r="G624" s="222"/>
      <c r="H624" s="226">
        <v>7.6050000000000004</v>
      </c>
      <c r="I624" s="227"/>
      <c r="J624" s="222"/>
      <c r="K624" s="222"/>
      <c r="L624" s="228"/>
      <c r="M624" s="229"/>
      <c r="N624" s="230"/>
      <c r="O624" s="230"/>
      <c r="P624" s="230"/>
      <c r="Q624" s="230"/>
      <c r="R624" s="230"/>
      <c r="S624" s="230"/>
      <c r="T624" s="23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2" t="s">
        <v>153</v>
      </c>
      <c r="AU624" s="232" t="s">
        <v>144</v>
      </c>
      <c r="AV624" s="13" t="s">
        <v>144</v>
      </c>
      <c r="AW624" s="13" t="s">
        <v>36</v>
      </c>
      <c r="AX624" s="13" t="s">
        <v>74</v>
      </c>
      <c r="AY624" s="232" t="s">
        <v>135</v>
      </c>
    </row>
    <row r="625" s="14" customFormat="1">
      <c r="A625" s="14"/>
      <c r="B625" s="233"/>
      <c r="C625" s="234"/>
      <c r="D625" s="223" t="s">
        <v>153</v>
      </c>
      <c r="E625" s="235" t="s">
        <v>20</v>
      </c>
      <c r="F625" s="236" t="s">
        <v>245</v>
      </c>
      <c r="G625" s="234"/>
      <c r="H625" s="237">
        <v>10.845000000000001</v>
      </c>
      <c r="I625" s="238"/>
      <c r="J625" s="234"/>
      <c r="K625" s="234"/>
      <c r="L625" s="239"/>
      <c r="M625" s="240"/>
      <c r="N625" s="241"/>
      <c r="O625" s="241"/>
      <c r="P625" s="241"/>
      <c r="Q625" s="241"/>
      <c r="R625" s="241"/>
      <c r="S625" s="241"/>
      <c r="T625" s="24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3" t="s">
        <v>153</v>
      </c>
      <c r="AU625" s="243" t="s">
        <v>144</v>
      </c>
      <c r="AV625" s="14" t="s">
        <v>143</v>
      </c>
      <c r="AW625" s="14" t="s">
        <v>36</v>
      </c>
      <c r="AX625" s="14" t="s">
        <v>22</v>
      </c>
      <c r="AY625" s="243" t="s">
        <v>135</v>
      </c>
    </row>
    <row r="626" s="2" customFormat="1" ht="37.8" customHeight="1">
      <c r="A626" s="41"/>
      <c r="B626" s="42"/>
      <c r="C626" s="203" t="s">
        <v>1063</v>
      </c>
      <c r="D626" s="203" t="s">
        <v>138</v>
      </c>
      <c r="E626" s="204" t="s">
        <v>199</v>
      </c>
      <c r="F626" s="205" t="s">
        <v>200</v>
      </c>
      <c r="G626" s="206" t="s">
        <v>150</v>
      </c>
      <c r="H626" s="207">
        <v>35</v>
      </c>
      <c r="I626" s="208"/>
      <c r="J626" s="209">
        <f>ROUND(I626*H626,2)</f>
        <v>0</v>
      </c>
      <c r="K626" s="205" t="s">
        <v>142</v>
      </c>
      <c r="L626" s="47"/>
      <c r="M626" s="210" t="s">
        <v>20</v>
      </c>
      <c r="N626" s="211" t="s">
        <v>46</v>
      </c>
      <c r="O626" s="87"/>
      <c r="P626" s="212">
        <f>O626*H626</f>
        <v>0</v>
      </c>
      <c r="Q626" s="212">
        <v>0.00012999999999999999</v>
      </c>
      <c r="R626" s="212">
        <f>Q626*H626</f>
        <v>0.0045499999999999994</v>
      </c>
      <c r="S626" s="212">
        <v>0</v>
      </c>
      <c r="T626" s="213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14" t="s">
        <v>143</v>
      </c>
      <c r="AT626" s="214" t="s">
        <v>138</v>
      </c>
      <c r="AU626" s="214" t="s">
        <v>144</v>
      </c>
      <c r="AY626" s="20" t="s">
        <v>135</v>
      </c>
      <c r="BE626" s="215">
        <f>IF(N626="základní",J626,0)</f>
        <v>0</v>
      </c>
      <c r="BF626" s="215">
        <f>IF(N626="snížená",J626,0)</f>
        <v>0</v>
      </c>
      <c r="BG626" s="215">
        <f>IF(N626="zákl. přenesená",J626,0)</f>
        <v>0</v>
      </c>
      <c r="BH626" s="215">
        <f>IF(N626="sníž. přenesená",J626,0)</f>
        <v>0</v>
      </c>
      <c r="BI626" s="215">
        <f>IF(N626="nulová",J626,0)</f>
        <v>0</v>
      </c>
      <c r="BJ626" s="20" t="s">
        <v>144</v>
      </c>
      <c r="BK626" s="215">
        <f>ROUND(I626*H626,2)</f>
        <v>0</v>
      </c>
      <c r="BL626" s="20" t="s">
        <v>143</v>
      </c>
      <c r="BM626" s="214" t="s">
        <v>1064</v>
      </c>
    </row>
    <row r="627" s="2" customFormat="1">
      <c r="A627" s="41"/>
      <c r="B627" s="42"/>
      <c r="C627" s="43"/>
      <c r="D627" s="216" t="s">
        <v>146</v>
      </c>
      <c r="E627" s="43"/>
      <c r="F627" s="217" t="s">
        <v>202</v>
      </c>
      <c r="G627" s="43"/>
      <c r="H627" s="43"/>
      <c r="I627" s="218"/>
      <c r="J627" s="43"/>
      <c r="K627" s="43"/>
      <c r="L627" s="47"/>
      <c r="M627" s="219"/>
      <c r="N627" s="220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20" t="s">
        <v>146</v>
      </c>
      <c r="AU627" s="20" t="s">
        <v>144</v>
      </c>
    </row>
    <row r="628" s="13" customFormat="1">
      <c r="A628" s="13"/>
      <c r="B628" s="221"/>
      <c r="C628" s="222"/>
      <c r="D628" s="223" t="s">
        <v>153</v>
      </c>
      <c r="E628" s="224" t="s">
        <v>20</v>
      </c>
      <c r="F628" s="225" t="s">
        <v>1065</v>
      </c>
      <c r="G628" s="222"/>
      <c r="H628" s="226">
        <v>14.25</v>
      </c>
      <c r="I628" s="227"/>
      <c r="J628" s="222"/>
      <c r="K628" s="222"/>
      <c r="L628" s="228"/>
      <c r="M628" s="229"/>
      <c r="N628" s="230"/>
      <c r="O628" s="230"/>
      <c r="P628" s="230"/>
      <c r="Q628" s="230"/>
      <c r="R628" s="230"/>
      <c r="S628" s="230"/>
      <c r="T628" s="23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2" t="s">
        <v>153</v>
      </c>
      <c r="AU628" s="232" t="s">
        <v>144</v>
      </c>
      <c r="AV628" s="13" t="s">
        <v>144</v>
      </c>
      <c r="AW628" s="13" t="s">
        <v>36</v>
      </c>
      <c r="AX628" s="13" t="s">
        <v>74</v>
      </c>
      <c r="AY628" s="232" t="s">
        <v>135</v>
      </c>
    </row>
    <row r="629" s="13" customFormat="1">
      <c r="A629" s="13"/>
      <c r="B629" s="221"/>
      <c r="C629" s="222"/>
      <c r="D629" s="223" t="s">
        <v>153</v>
      </c>
      <c r="E629" s="224" t="s">
        <v>20</v>
      </c>
      <c r="F629" s="225" t="s">
        <v>1066</v>
      </c>
      <c r="G629" s="222"/>
      <c r="H629" s="226">
        <v>9.9000000000000004</v>
      </c>
      <c r="I629" s="227"/>
      <c r="J629" s="222"/>
      <c r="K629" s="222"/>
      <c r="L629" s="228"/>
      <c r="M629" s="229"/>
      <c r="N629" s="230"/>
      <c r="O629" s="230"/>
      <c r="P629" s="230"/>
      <c r="Q629" s="230"/>
      <c r="R629" s="230"/>
      <c r="S629" s="230"/>
      <c r="T629" s="23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2" t="s">
        <v>153</v>
      </c>
      <c r="AU629" s="232" t="s">
        <v>144</v>
      </c>
      <c r="AV629" s="13" t="s">
        <v>144</v>
      </c>
      <c r="AW629" s="13" t="s">
        <v>36</v>
      </c>
      <c r="AX629" s="13" t="s">
        <v>74</v>
      </c>
      <c r="AY629" s="232" t="s">
        <v>135</v>
      </c>
    </row>
    <row r="630" s="13" customFormat="1">
      <c r="A630" s="13"/>
      <c r="B630" s="221"/>
      <c r="C630" s="222"/>
      <c r="D630" s="223" t="s">
        <v>153</v>
      </c>
      <c r="E630" s="224" t="s">
        <v>20</v>
      </c>
      <c r="F630" s="225" t="s">
        <v>1067</v>
      </c>
      <c r="G630" s="222"/>
      <c r="H630" s="226">
        <v>10.85</v>
      </c>
      <c r="I630" s="227"/>
      <c r="J630" s="222"/>
      <c r="K630" s="222"/>
      <c r="L630" s="228"/>
      <c r="M630" s="229"/>
      <c r="N630" s="230"/>
      <c r="O630" s="230"/>
      <c r="P630" s="230"/>
      <c r="Q630" s="230"/>
      <c r="R630" s="230"/>
      <c r="S630" s="230"/>
      <c r="T630" s="23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2" t="s">
        <v>153</v>
      </c>
      <c r="AU630" s="232" t="s">
        <v>144</v>
      </c>
      <c r="AV630" s="13" t="s">
        <v>144</v>
      </c>
      <c r="AW630" s="13" t="s">
        <v>36</v>
      </c>
      <c r="AX630" s="13" t="s">
        <v>74</v>
      </c>
      <c r="AY630" s="232" t="s">
        <v>135</v>
      </c>
    </row>
    <row r="631" s="14" customFormat="1">
      <c r="A631" s="14"/>
      <c r="B631" s="233"/>
      <c r="C631" s="234"/>
      <c r="D631" s="223" t="s">
        <v>153</v>
      </c>
      <c r="E631" s="235" t="s">
        <v>20</v>
      </c>
      <c r="F631" s="236" t="s">
        <v>245</v>
      </c>
      <c r="G631" s="234"/>
      <c r="H631" s="237">
        <v>35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3" t="s">
        <v>153</v>
      </c>
      <c r="AU631" s="243" t="s">
        <v>144</v>
      </c>
      <c r="AV631" s="14" t="s">
        <v>143</v>
      </c>
      <c r="AW631" s="14" t="s">
        <v>36</v>
      </c>
      <c r="AX631" s="14" t="s">
        <v>22</v>
      </c>
      <c r="AY631" s="243" t="s">
        <v>135</v>
      </c>
    </row>
    <row r="632" s="2" customFormat="1" ht="24.15" customHeight="1">
      <c r="A632" s="41"/>
      <c r="B632" s="42"/>
      <c r="C632" s="203" t="s">
        <v>1068</v>
      </c>
      <c r="D632" s="203" t="s">
        <v>138</v>
      </c>
      <c r="E632" s="204" t="s">
        <v>204</v>
      </c>
      <c r="F632" s="205" t="s">
        <v>205</v>
      </c>
      <c r="G632" s="206" t="s">
        <v>206</v>
      </c>
      <c r="H632" s="207">
        <v>66.5</v>
      </c>
      <c r="I632" s="208"/>
      <c r="J632" s="209">
        <f>ROUND(I632*H632,2)</f>
        <v>0</v>
      </c>
      <c r="K632" s="205" t="s">
        <v>20</v>
      </c>
      <c r="L632" s="47"/>
      <c r="M632" s="210" t="s">
        <v>20</v>
      </c>
      <c r="N632" s="211" t="s">
        <v>46</v>
      </c>
      <c r="O632" s="87"/>
      <c r="P632" s="212">
        <f>O632*H632</f>
        <v>0</v>
      </c>
      <c r="Q632" s="212">
        <v>0</v>
      </c>
      <c r="R632" s="212">
        <f>Q632*H632</f>
        <v>0</v>
      </c>
      <c r="S632" s="212">
        <v>0</v>
      </c>
      <c r="T632" s="213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14" t="s">
        <v>143</v>
      </c>
      <c r="AT632" s="214" t="s">
        <v>138</v>
      </c>
      <c r="AU632" s="214" t="s">
        <v>144</v>
      </c>
      <c r="AY632" s="20" t="s">
        <v>135</v>
      </c>
      <c r="BE632" s="215">
        <f>IF(N632="základní",J632,0)</f>
        <v>0</v>
      </c>
      <c r="BF632" s="215">
        <f>IF(N632="snížená",J632,0)</f>
        <v>0</v>
      </c>
      <c r="BG632" s="215">
        <f>IF(N632="zákl. přenesená",J632,0)</f>
        <v>0</v>
      </c>
      <c r="BH632" s="215">
        <f>IF(N632="sníž. přenesená",J632,0)</f>
        <v>0</v>
      </c>
      <c r="BI632" s="215">
        <f>IF(N632="nulová",J632,0)</f>
        <v>0</v>
      </c>
      <c r="BJ632" s="20" t="s">
        <v>144</v>
      </c>
      <c r="BK632" s="215">
        <f>ROUND(I632*H632,2)</f>
        <v>0</v>
      </c>
      <c r="BL632" s="20" t="s">
        <v>143</v>
      </c>
      <c r="BM632" s="214" t="s">
        <v>1069</v>
      </c>
    </row>
    <row r="633" s="13" customFormat="1">
      <c r="A633" s="13"/>
      <c r="B633" s="221"/>
      <c r="C633" s="222"/>
      <c r="D633" s="223" t="s">
        <v>153</v>
      </c>
      <c r="E633" s="224" t="s">
        <v>20</v>
      </c>
      <c r="F633" s="225" t="s">
        <v>1070</v>
      </c>
      <c r="G633" s="222"/>
      <c r="H633" s="226">
        <v>66.5</v>
      </c>
      <c r="I633" s="227"/>
      <c r="J633" s="222"/>
      <c r="K633" s="222"/>
      <c r="L633" s="228"/>
      <c r="M633" s="229"/>
      <c r="N633" s="230"/>
      <c r="O633" s="230"/>
      <c r="P633" s="230"/>
      <c r="Q633" s="230"/>
      <c r="R633" s="230"/>
      <c r="S633" s="230"/>
      <c r="T633" s="23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2" t="s">
        <v>153</v>
      </c>
      <c r="AU633" s="232" t="s">
        <v>144</v>
      </c>
      <c r="AV633" s="13" t="s">
        <v>144</v>
      </c>
      <c r="AW633" s="13" t="s">
        <v>36</v>
      </c>
      <c r="AX633" s="13" t="s">
        <v>22</v>
      </c>
      <c r="AY633" s="232" t="s">
        <v>135</v>
      </c>
    </row>
    <row r="634" s="2" customFormat="1" ht="66.75" customHeight="1">
      <c r="A634" s="41"/>
      <c r="B634" s="42"/>
      <c r="C634" s="203" t="s">
        <v>1071</v>
      </c>
      <c r="D634" s="203" t="s">
        <v>138</v>
      </c>
      <c r="E634" s="204" t="s">
        <v>210</v>
      </c>
      <c r="F634" s="205" t="s">
        <v>211</v>
      </c>
      <c r="G634" s="206" t="s">
        <v>163</v>
      </c>
      <c r="H634" s="207">
        <v>0.66500000000000004</v>
      </c>
      <c r="I634" s="208"/>
      <c r="J634" s="209">
        <f>ROUND(I634*H634,2)</f>
        <v>0</v>
      </c>
      <c r="K634" s="205" t="s">
        <v>142</v>
      </c>
      <c r="L634" s="47"/>
      <c r="M634" s="210" t="s">
        <v>20</v>
      </c>
      <c r="N634" s="211" t="s">
        <v>46</v>
      </c>
      <c r="O634" s="87"/>
      <c r="P634" s="212">
        <f>O634*H634</f>
        <v>0</v>
      </c>
      <c r="Q634" s="212">
        <v>0</v>
      </c>
      <c r="R634" s="212">
        <f>Q634*H634</f>
        <v>0</v>
      </c>
      <c r="S634" s="212">
        <v>0</v>
      </c>
      <c r="T634" s="213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14" t="s">
        <v>143</v>
      </c>
      <c r="AT634" s="214" t="s">
        <v>138</v>
      </c>
      <c r="AU634" s="214" t="s">
        <v>144</v>
      </c>
      <c r="AY634" s="20" t="s">
        <v>135</v>
      </c>
      <c r="BE634" s="215">
        <f>IF(N634="základní",J634,0)</f>
        <v>0</v>
      </c>
      <c r="BF634" s="215">
        <f>IF(N634="snížená",J634,0)</f>
        <v>0</v>
      </c>
      <c r="BG634" s="215">
        <f>IF(N634="zákl. přenesená",J634,0)</f>
        <v>0</v>
      </c>
      <c r="BH634" s="215">
        <f>IF(N634="sníž. přenesená",J634,0)</f>
        <v>0</v>
      </c>
      <c r="BI634" s="215">
        <f>IF(N634="nulová",J634,0)</f>
        <v>0</v>
      </c>
      <c r="BJ634" s="20" t="s">
        <v>144</v>
      </c>
      <c r="BK634" s="215">
        <f>ROUND(I634*H634,2)</f>
        <v>0</v>
      </c>
      <c r="BL634" s="20" t="s">
        <v>143</v>
      </c>
      <c r="BM634" s="214" t="s">
        <v>1072</v>
      </c>
    </row>
    <row r="635" s="2" customFormat="1">
      <c r="A635" s="41"/>
      <c r="B635" s="42"/>
      <c r="C635" s="43"/>
      <c r="D635" s="216" t="s">
        <v>146</v>
      </c>
      <c r="E635" s="43"/>
      <c r="F635" s="217" t="s">
        <v>213</v>
      </c>
      <c r="G635" s="43"/>
      <c r="H635" s="43"/>
      <c r="I635" s="218"/>
      <c r="J635" s="43"/>
      <c r="K635" s="43"/>
      <c r="L635" s="47"/>
      <c r="M635" s="219"/>
      <c r="N635" s="220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146</v>
      </c>
      <c r="AU635" s="20" t="s">
        <v>144</v>
      </c>
    </row>
    <row r="636" s="12" customFormat="1" ht="22.8" customHeight="1">
      <c r="A636" s="12"/>
      <c r="B636" s="187"/>
      <c r="C636" s="188"/>
      <c r="D636" s="189" t="s">
        <v>73</v>
      </c>
      <c r="E636" s="201" t="s">
        <v>1073</v>
      </c>
      <c r="F636" s="201" t="s">
        <v>1074</v>
      </c>
      <c r="G636" s="188"/>
      <c r="H636" s="188"/>
      <c r="I636" s="191"/>
      <c r="J636" s="202">
        <f>BK636</f>
        <v>0</v>
      </c>
      <c r="K636" s="188"/>
      <c r="L636" s="193"/>
      <c r="M636" s="194"/>
      <c r="N636" s="195"/>
      <c r="O636" s="195"/>
      <c r="P636" s="196">
        <f>SUM(P637:P651)</f>
        <v>0</v>
      </c>
      <c r="Q636" s="195"/>
      <c r="R636" s="196">
        <f>SUM(R637:R651)</f>
        <v>90.187432000000001</v>
      </c>
      <c r="S636" s="195"/>
      <c r="T636" s="197">
        <f>SUM(T637:T651)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198" t="s">
        <v>22</v>
      </c>
      <c r="AT636" s="199" t="s">
        <v>73</v>
      </c>
      <c r="AU636" s="199" t="s">
        <v>22</v>
      </c>
      <c r="AY636" s="198" t="s">
        <v>135</v>
      </c>
      <c r="BK636" s="200">
        <f>SUM(BK637:BK651)</f>
        <v>0</v>
      </c>
    </row>
    <row r="637" s="2" customFormat="1" ht="24.15" customHeight="1">
      <c r="A637" s="41"/>
      <c r="B637" s="42"/>
      <c r="C637" s="203" t="s">
        <v>1075</v>
      </c>
      <c r="D637" s="203" t="s">
        <v>138</v>
      </c>
      <c r="E637" s="204" t="s">
        <v>1076</v>
      </c>
      <c r="F637" s="205" t="s">
        <v>1077</v>
      </c>
      <c r="G637" s="206" t="s">
        <v>206</v>
      </c>
      <c r="H637" s="207">
        <v>15</v>
      </c>
      <c r="I637" s="208"/>
      <c r="J637" s="209">
        <f>ROUND(I637*H637,2)</f>
        <v>0</v>
      </c>
      <c r="K637" s="205" t="s">
        <v>142</v>
      </c>
      <c r="L637" s="47"/>
      <c r="M637" s="210" t="s">
        <v>20</v>
      </c>
      <c r="N637" s="211" t="s">
        <v>46</v>
      </c>
      <c r="O637" s="87"/>
      <c r="P637" s="212">
        <f>O637*H637</f>
        <v>0</v>
      </c>
      <c r="Q637" s="212">
        <v>0</v>
      </c>
      <c r="R637" s="212">
        <f>Q637*H637</f>
        <v>0</v>
      </c>
      <c r="S637" s="212">
        <v>0</v>
      </c>
      <c r="T637" s="213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14" t="s">
        <v>143</v>
      </c>
      <c r="AT637" s="214" t="s">
        <v>138</v>
      </c>
      <c r="AU637" s="214" t="s">
        <v>144</v>
      </c>
      <c r="AY637" s="20" t="s">
        <v>135</v>
      </c>
      <c r="BE637" s="215">
        <f>IF(N637="základní",J637,0)</f>
        <v>0</v>
      </c>
      <c r="BF637" s="215">
        <f>IF(N637="snížená",J637,0)</f>
        <v>0</v>
      </c>
      <c r="BG637" s="215">
        <f>IF(N637="zákl. přenesená",J637,0)</f>
        <v>0</v>
      </c>
      <c r="BH637" s="215">
        <f>IF(N637="sníž. přenesená",J637,0)</f>
        <v>0</v>
      </c>
      <c r="BI637" s="215">
        <f>IF(N637="nulová",J637,0)</f>
        <v>0</v>
      </c>
      <c r="BJ637" s="20" t="s">
        <v>144</v>
      </c>
      <c r="BK637" s="215">
        <f>ROUND(I637*H637,2)</f>
        <v>0</v>
      </c>
      <c r="BL637" s="20" t="s">
        <v>143</v>
      </c>
      <c r="BM637" s="214" t="s">
        <v>1078</v>
      </c>
    </row>
    <row r="638" s="2" customFormat="1">
      <c r="A638" s="41"/>
      <c r="B638" s="42"/>
      <c r="C638" s="43"/>
      <c r="D638" s="216" t="s">
        <v>146</v>
      </c>
      <c r="E638" s="43"/>
      <c r="F638" s="217" t="s">
        <v>1079</v>
      </c>
      <c r="G638" s="43"/>
      <c r="H638" s="43"/>
      <c r="I638" s="218"/>
      <c r="J638" s="43"/>
      <c r="K638" s="43"/>
      <c r="L638" s="47"/>
      <c r="M638" s="219"/>
      <c r="N638" s="220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146</v>
      </c>
      <c r="AU638" s="20" t="s">
        <v>144</v>
      </c>
    </row>
    <row r="639" s="2" customFormat="1" ht="62.7" customHeight="1">
      <c r="A639" s="41"/>
      <c r="B639" s="42"/>
      <c r="C639" s="203" t="s">
        <v>1080</v>
      </c>
      <c r="D639" s="203" t="s">
        <v>138</v>
      </c>
      <c r="E639" s="204" t="s">
        <v>1081</v>
      </c>
      <c r="F639" s="205" t="s">
        <v>1082</v>
      </c>
      <c r="G639" s="206" t="s">
        <v>206</v>
      </c>
      <c r="H639" s="207">
        <v>15</v>
      </c>
      <c r="I639" s="208"/>
      <c r="J639" s="209">
        <f>ROUND(I639*H639,2)</f>
        <v>0</v>
      </c>
      <c r="K639" s="205" t="s">
        <v>142</v>
      </c>
      <c r="L639" s="47"/>
      <c r="M639" s="210" t="s">
        <v>20</v>
      </c>
      <c r="N639" s="211" t="s">
        <v>46</v>
      </c>
      <c r="O639" s="87"/>
      <c r="P639" s="212">
        <f>O639*H639</f>
        <v>0</v>
      </c>
      <c r="Q639" s="212">
        <v>0</v>
      </c>
      <c r="R639" s="212">
        <f>Q639*H639</f>
        <v>0</v>
      </c>
      <c r="S639" s="212">
        <v>0</v>
      </c>
      <c r="T639" s="213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14" t="s">
        <v>143</v>
      </c>
      <c r="AT639" s="214" t="s">
        <v>138</v>
      </c>
      <c r="AU639" s="214" t="s">
        <v>144</v>
      </c>
      <c r="AY639" s="20" t="s">
        <v>135</v>
      </c>
      <c r="BE639" s="215">
        <f>IF(N639="základní",J639,0)</f>
        <v>0</v>
      </c>
      <c r="BF639" s="215">
        <f>IF(N639="snížená",J639,0)</f>
        <v>0</v>
      </c>
      <c r="BG639" s="215">
        <f>IF(N639="zákl. přenesená",J639,0)</f>
        <v>0</v>
      </c>
      <c r="BH639" s="215">
        <f>IF(N639="sníž. přenesená",J639,0)</f>
        <v>0</v>
      </c>
      <c r="BI639" s="215">
        <f>IF(N639="nulová",J639,0)</f>
        <v>0</v>
      </c>
      <c r="BJ639" s="20" t="s">
        <v>144</v>
      </c>
      <c r="BK639" s="215">
        <f>ROUND(I639*H639,2)</f>
        <v>0</v>
      </c>
      <c r="BL639" s="20" t="s">
        <v>143</v>
      </c>
      <c r="BM639" s="214" t="s">
        <v>1083</v>
      </c>
    </row>
    <row r="640" s="2" customFormat="1">
      <c r="A640" s="41"/>
      <c r="B640" s="42"/>
      <c r="C640" s="43"/>
      <c r="D640" s="216" t="s">
        <v>146</v>
      </c>
      <c r="E640" s="43"/>
      <c r="F640" s="217" t="s">
        <v>1084</v>
      </c>
      <c r="G640" s="43"/>
      <c r="H640" s="43"/>
      <c r="I640" s="218"/>
      <c r="J640" s="43"/>
      <c r="K640" s="43"/>
      <c r="L640" s="47"/>
      <c r="M640" s="219"/>
      <c r="N640" s="220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146</v>
      </c>
      <c r="AU640" s="20" t="s">
        <v>144</v>
      </c>
    </row>
    <row r="641" s="2" customFormat="1" ht="44.25" customHeight="1">
      <c r="A641" s="41"/>
      <c r="B641" s="42"/>
      <c r="C641" s="203" t="s">
        <v>1085</v>
      </c>
      <c r="D641" s="203" t="s">
        <v>138</v>
      </c>
      <c r="E641" s="204" t="s">
        <v>1086</v>
      </c>
      <c r="F641" s="205" t="s">
        <v>1087</v>
      </c>
      <c r="G641" s="206" t="s">
        <v>206</v>
      </c>
      <c r="H641" s="207">
        <v>15</v>
      </c>
      <c r="I641" s="208"/>
      <c r="J641" s="209">
        <f>ROUND(I641*H641,2)</f>
        <v>0</v>
      </c>
      <c r="K641" s="205" t="s">
        <v>142</v>
      </c>
      <c r="L641" s="47"/>
      <c r="M641" s="210" t="s">
        <v>20</v>
      </c>
      <c r="N641" s="211" t="s">
        <v>46</v>
      </c>
      <c r="O641" s="87"/>
      <c r="P641" s="212">
        <f>O641*H641</f>
        <v>0</v>
      </c>
      <c r="Q641" s="212">
        <v>0</v>
      </c>
      <c r="R641" s="212">
        <f>Q641*H641</f>
        <v>0</v>
      </c>
      <c r="S641" s="212">
        <v>0</v>
      </c>
      <c r="T641" s="213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14" t="s">
        <v>143</v>
      </c>
      <c r="AT641" s="214" t="s">
        <v>138</v>
      </c>
      <c r="AU641" s="214" t="s">
        <v>144</v>
      </c>
      <c r="AY641" s="20" t="s">
        <v>135</v>
      </c>
      <c r="BE641" s="215">
        <f>IF(N641="základní",J641,0)</f>
        <v>0</v>
      </c>
      <c r="BF641" s="215">
        <f>IF(N641="snížená",J641,0)</f>
        <v>0</v>
      </c>
      <c r="BG641" s="215">
        <f>IF(N641="zákl. přenesená",J641,0)</f>
        <v>0</v>
      </c>
      <c r="BH641" s="215">
        <f>IF(N641="sníž. přenesená",J641,0)</f>
        <v>0</v>
      </c>
      <c r="BI641" s="215">
        <f>IF(N641="nulová",J641,0)</f>
        <v>0</v>
      </c>
      <c r="BJ641" s="20" t="s">
        <v>144</v>
      </c>
      <c r="BK641" s="215">
        <f>ROUND(I641*H641,2)</f>
        <v>0</v>
      </c>
      <c r="BL641" s="20" t="s">
        <v>143</v>
      </c>
      <c r="BM641" s="214" t="s">
        <v>1088</v>
      </c>
    </row>
    <row r="642" s="2" customFormat="1">
      <c r="A642" s="41"/>
      <c r="B642" s="42"/>
      <c r="C642" s="43"/>
      <c r="D642" s="216" t="s">
        <v>146</v>
      </c>
      <c r="E642" s="43"/>
      <c r="F642" s="217" t="s">
        <v>1089</v>
      </c>
      <c r="G642" s="43"/>
      <c r="H642" s="43"/>
      <c r="I642" s="218"/>
      <c r="J642" s="43"/>
      <c r="K642" s="43"/>
      <c r="L642" s="47"/>
      <c r="M642" s="219"/>
      <c r="N642" s="220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146</v>
      </c>
      <c r="AU642" s="20" t="s">
        <v>144</v>
      </c>
    </row>
    <row r="643" s="2" customFormat="1" ht="33" customHeight="1">
      <c r="A643" s="41"/>
      <c r="B643" s="42"/>
      <c r="C643" s="203" t="s">
        <v>1090</v>
      </c>
      <c r="D643" s="203" t="s">
        <v>138</v>
      </c>
      <c r="E643" s="204" t="s">
        <v>1091</v>
      </c>
      <c r="F643" s="205" t="s">
        <v>1092</v>
      </c>
      <c r="G643" s="206" t="s">
        <v>150</v>
      </c>
      <c r="H643" s="207">
        <v>306</v>
      </c>
      <c r="I643" s="208"/>
      <c r="J643" s="209">
        <f>ROUND(I643*H643,2)</f>
        <v>0</v>
      </c>
      <c r="K643" s="205" t="s">
        <v>142</v>
      </c>
      <c r="L643" s="47"/>
      <c r="M643" s="210" t="s">
        <v>20</v>
      </c>
      <c r="N643" s="211" t="s">
        <v>46</v>
      </c>
      <c r="O643" s="87"/>
      <c r="P643" s="212">
        <f>O643*H643</f>
        <v>0</v>
      </c>
      <c r="Q643" s="212">
        <v>0</v>
      </c>
      <c r="R643" s="212">
        <f>Q643*H643</f>
        <v>0</v>
      </c>
      <c r="S643" s="212">
        <v>0</v>
      </c>
      <c r="T643" s="213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14" t="s">
        <v>143</v>
      </c>
      <c r="AT643" s="214" t="s">
        <v>138</v>
      </c>
      <c r="AU643" s="214" t="s">
        <v>144</v>
      </c>
      <c r="AY643" s="20" t="s">
        <v>135</v>
      </c>
      <c r="BE643" s="215">
        <f>IF(N643="základní",J643,0)</f>
        <v>0</v>
      </c>
      <c r="BF643" s="215">
        <f>IF(N643="snížená",J643,0)</f>
        <v>0</v>
      </c>
      <c r="BG643" s="215">
        <f>IF(N643="zákl. přenesená",J643,0)</f>
        <v>0</v>
      </c>
      <c r="BH643" s="215">
        <f>IF(N643="sníž. přenesená",J643,0)</f>
        <v>0</v>
      </c>
      <c r="BI643" s="215">
        <f>IF(N643="nulová",J643,0)</f>
        <v>0</v>
      </c>
      <c r="BJ643" s="20" t="s">
        <v>144</v>
      </c>
      <c r="BK643" s="215">
        <f>ROUND(I643*H643,2)</f>
        <v>0</v>
      </c>
      <c r="BL643" s="20" t="s">
        <v>143</v>
      </c>
      <c r="BM643" s="214" t="s">
        <v>1093</v>
      </c>
    </row>
    <row r="644" s="2" customFormat="1">
      <c r="A644" s="41"/>
      <c r="B644" s="42"/>
      <c r="C644" s="43"/>
      <c r="D644" s="216" t="s">
        <v>146</v>
      </c>
      <c r="E644" s="43"/>
      <c r="F644" s="217" t="s">
        <v>1094</v>
      </c>
      <c r="G644" s="43"/>
      <c r="H644" s="43"/>
      <c r="I644" s="218"/>
      <c r="J644" s="43"/>
      <c r="K644" s="43"/>
      <c r="L644" s="47"/>
      <c r="M644" s="219"/>
      <c r="N644" s="220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146</v>
      </c>
      <c r="AU644" s="20" t="s">
        <v>144</v>
      </c>
    </row>
    <row r="645" s="2" customFormat="1" ht="78" customHeight="1">
      <c r="A645" s="41"/>
      <c r="B645" s="42"/>
      <c r="C645" s="203" t="s">
        <v>1095</v>
      </c>
      <c r="D645" s="203" t="s">
        <v>138</v>
      </c>
      <c r="E645" s="204" t="s">
        <v>1096</v>
      </c>
      <c r="F645" s="205" t="s">
        <v>1097</v>
      </c>
      <c r="G645" s="206" t="s">
        <v>150</v>
      </c>
      <c r="H645" s="207">
        <v>306</v>
      </c>
      <c r="I645" s="208"/>
      <c r="J645" s="209">
        <f>ROUND(I645*H645,2)</f>
        <v>0</v>
      </c>
      <c r="K645" s="205" t="s">
        <v>142</v>
      </c>
      <c r="L645" s="47"/>
      <c r="M645" s="210" t="s">
        <v>20</v>
      </c>
      <c r="N645" s="211" t="s">
        <v>46</v>
      </c>
      <c r="O645" s="87"/>
      <c r="P645" s="212">
        <f>O645*H645</f>
        <v>0</v>
      </c>
      <c r="Q645" s="212">
        <v>0.11162</v>
      </c>
      <c r="R645" s="212">
        <f>Q645*H645</f>
        <v>34.155720000000002</v>
      </c>
      <c r="S645" s="212">
        <v>0</v>
      </c>
      <c r="T645" s="213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14" t="s">
        <v>143</v>
      </c>
      <c r="AT645" s="214" t="s">
        <v>138</v>
      </c>
      <c r="AU645" s="214" t="s">
        <v>144</v>
      </c>
      <c r="AY645" s="20" t="s">
        <v>135</v>
      </c>
      <c r="BE645" s="215">
        <f>IF(N645="základní",J645,0)</f>
        <v>0</v>
      </c>
      <c r="BF645" s="215">
        <f>IF(N645="snížená",J645,0)</f>
        <v>0</v>
      </c>
      <c r="BG645" s="215">
        <f>IF(N645="zákl. přenesená",J645,0)</f>
        <v>0</v>
      </c>
      <c r="BH645" s="215">
        <f>IF(N645="sníž. přenesená",J645,0)</f>
        <v>0</v>
      </c>
      <c r="BI645" s="215">
        <f>IF(N645="nulová",J645,0)</f>
        <v>0</v>
      </c>
      <c r="BJ645" s="20" t="s">
        <v>144</v>
      </c>
      <c r="BK645" s="215">
        <f>ROUND(I645*H645,2)</f>
        <v>0</v>
      </c>
      <c r="BL645" s="20" t="s">
        <v>143</v>
      </c>
      <c r="BM645" s="214" t="s">
        <v>1098</v>
      </c>
    </row>
    <row r="646" s="2" customFormat="1">
      <c r="A646" s="41"/>
      <c r="B646" s="42"/>
      <c r="C646" s="43"/>
      <c r="D646" s="216" t="s">
        <v>146</v>
      </c>
      <c r="E646" s="43"/>
      <c r="F646" s="217" t="s">
        <v>1099</v>
      </c>
      <c r="G646" s="43"/>
      <c r="H646" s="43"/>
      <c r="I646" s="218"/>
      <c r="J646" s="43"/>
      <c r="K646" s="43"/>
      <c r="L646" s="47"/>
      <c r="M646" s="219"/>
      <c r="N646" s="220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146</v>
      </c>
      <c r="AU646" s="20" t="s">
        <v>144</v>
      </c>
    </row>
    <row r="647" s="2" customFormat="1" ht="24.15" customHeight="1">
      <c r="A647" s="41"/>
      <c r="B647" s="42"/>
      <c r="C647" s="254" t="s">
        <v>1100</v>
      </c>
      <c r="D647" s="254" t="s">
        <v>343</v>
      </c>
      <c r="E647" s="255" t="s">
        <v>1101</v>
      </c>
      <c r="F647" s="256" t="s">
        <v>1102</v>
      </c>
      <c r="G647" s="257" t="s">
        <v>150</v>
      </c>
      <c r="H647" s="258">
        <v>318.36200000000002</v>
      </c>
      <c r="I647" s="259"/>
      <c r="J647" s="260">
        <f>ROUND(I647*H647,2)</f>
        <v>0</v>
      </c>
      <c r="K647" s="256" t="s">
        <v>142</v>
      </c>
      <c r="L647" s="261"/>
      <c r="M647" s="262" t="s">
        <v>20</v>
      </c>
      <c r="N647" s="263" t="s">
        <v>46</v>
      </c>
      <c r="O647" s="87"/>
      <c r="P647" s="212">
        <f>O647*H647</f>
        <v>0</v>
      </c>
      <c r="Q647" s="212">
        <v>0.17599999999999999</v>
      </c>
      <c r="R647" s="212">
        <f>Q647*H647</f>
        <v>56.031711999999999</v>
      </c>
      <c r="S647" s="212">
        <v>0</v>
      </c>
      <c r="T647" s="213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14" t="s">
        <v>180</v>
      </c>
      <c r="AT647" s="214" t="s">
        <v>343</v>
      </c>
      <c r="AU647" s="214" t="s">
        <v>144</v>
      </c>
      <c r="AY647" s="20" t="s">
        <v>135</v>
      </c>
      <c r="BE647" s="215">
        <f>IF(N647="základní",J647,0)</f>
        <v>0</v>
      </c>
      <c r="BF647" s="215">
        <f>IF(N647="snížená",J647,0)</f>
        <v>0</v>
      </c>
      <c r="BG647" s="215">
        <f>IF(N647="zákl. přenesená",J647,0)</f>
        <v>0</v>
      </c>
      <c r="BH647" s="215">
        <f>IF(N647="sníž. přenesená",J647,0)</f>
        <v>0</v>
      </c>
      <c r="BI647" s="215">
        <f>IF(N647="nulová",J647,0)</f>
        <v>0</v>
      </c>
      <c r="BJ647" s="20" t="s">
        <v>144</v>
      </c>
      <c r="BK647" s="215">
        <f>ROUND(I647*H647,2)</f>
        <v>0</v>
      </c>
      <c r="BL647" s="20" t="s">
        <v>143</v>
      </c>
      <c r="BM647" s="214" t="s">
        <v>1103</v>
      </c>
    </row>
    <row r="648" s="13" customFormat="1">
      <c r="A648" s="13"/>
      <c r="B648" s="221"/>
      <c r="C648" s="222"/>
      <c r="D648" s="223" t="s">
        <v>153</v>
      </c>
      <c r="E648" s="224" t="s">
        <v>20</v>
      </c>
      <c r="F648" s="225" t="s">
        <v>1104</v>
      </c>
      <c r="G648" s="222"/>
      <c r="H648" s="226">
        <v>312.12</v>
      </c>
      <c r="I648" s="227"/>
      <c r="J648" s="222"/>
      <c r="K648" s="222"/>
      <c r="L648" s="228"/>
      <c r="M648" s="229"/>
      <c r="N648" s="230"/>
      <c r="O648" s="230"/>
      <c r="P648" s="230"/>
      <c r="Q648" s="230"/>
      <c r="R648" s="230"/>
      <c r="S648" s="230"/>
      <c r="T648" s="23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2" t="s">
        <v>153</v>
      </c>
      <c r="AU648" s="232" t="s">
        <v>144</v>
      </c>
      <c r="AV648" s="13" t="s">
        <v>144</v>
      </c>
      <c r="AW648" s="13" t="s">
        <v>36</v>
      </c>
      <c r="AX648" s="13" t="s">
        <v>22</v>
      </c>
      <c r="AY648" s="232" t="s">
        <v>135</v>
      </c>
    </row>
    <row r="649" s="13" customFormat="1">
      <c r="A649" s="13"/>
      <c r="B649" s="221"/>
      <c r="C649" s="222"/>
      <c r="D649" s="223" t="s">
        <v>153</v>
      </c>
      <c r="E649" s="222"/>
      <c r="F649" s="225" t="s">
        <v>1105</v>
      </c>
      <c r="G649" s="222"/>
      <c r="H649" s="226">
        <v>318.36200000000002</v>
      </c>
      <c r="I649" s="227"/>
      <c r="J649" s="222"/>
      <c r="K649" s="222"/>
      <c r="L649" s="228"/>
      <c r="M649" s="229"/>
      <c r="N649" s="230"/>
      <c r="O649" s="230"/>
      <c r="P649" s="230"/>
      <c r="Q649" s="230"/>
      <c r="R649" s="230"/>
      <c r="S649" s="230"/>
      <c r="T649" s="23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2" t="s">
        <v>153</v>
      </c>
      <c r="AU649" s="232" t="s">
        <v>144</v>
      </c>
      <c r="AV649" s="13" t="s">
        <v>144</v>
      </c>
      <c r="AW649" s="13" t="s">
        <v>4</v>
      </c>
      <c r="AX649" s="13" t="s">
        <v>22</v>
      </c>
      <c r="AY649" s="232" t="s">
        <v>135</v>
      </c>
    </row>
    <row r="650" s="2" customFormat="1" ht="37.8" customHeight="1">
      <c r="A650" s="41"/>
      <c r="B650" s="42"/>
      <c r="C650" s="203" t="s">
        <v>1106</v>
      </c>
      <c r="D650" s="203" t="s">
        <v>138</v>
      </c>
      <c r="E650" s="204" t="s">
        <v>1107</v>
      </c>
      <c r="F650" s="205" t="s">
        <v>1108</v>
      </c>
      <c r="G650" s="206" t="s">
        <v>163</v>
      </c>
      <c r="H650" s="207">
        <v>90.186999999999998</v>
      </c>
      <c r="I650" s="208"/>
      <c r="J650" s="209">
        <f>ROUND(I650*H650,2)</f>
        <v>0</v>
      </c>
      <c r="K650" s="205" t="s">
        <v>142</v>
      </c>
      <c r="L650" s="47"/>
      <c r="M650" s="210" t="s">
        <v>20</v>
      </c>
      <c r="N650" s="211" t="s">
        <v>46</v>
      </c>
      <c r="O650" s="87"/>
      <c r="P650" s="212">
        <f>O650*H650</f>
        <v>0</v>
      </c>
      <c r="Q650" s="212">
        <v>0</v>
      </c>
      <c r="R650" s="212">
        <f>Q650*H650</f>
        <v>0</v>
      </c>
      <c r="S650" s="212">
        <v>0</v>
      </c>
      <c r="T650" s="213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14" t="s">
        <v>143</v>
      </c>
      <c r="AT650" s="214" t="s">
        <v>138</v>
      </c>
      <c r="AU650" s="214" t="s">
        <v>144</v>
      </c>
      <c r="AY650" s="20" t="s">
        <v>135</v>
      </c>
      <c r="BE650" s="215">
        <f>IF(N650="základní",J650,0)</f>
        <v>0</v>
      </c>
      <c r="BF650" s="215">
        <f>IF(N650="snížená",J650,0)</f>
        <v>0</v>
      </c>
      <c r="BG650" s="215">
        <f>IF(N650="zákl. přenesená",J650,0)</f>
        <v>0</v>
      </c>
      <c r="BH650" s="215">
        <f>IF(N650="sníž. přenesená",J650,0)</f>
        <v>0</v>
      </c>
      <c r="BI650" s="215">
        <f>IF(N650="nulová",J650,0)</f>
        <v>0</v>
      </c>
      <c r="BJ650" s="20" t="s">
        <v>144</v>
      </c>
      <c r="BK650" s="215">
        <f>ROUND(I650*H650,2)</f>
        <v>0</v>
      </c>
      <c r="BL650" s="20" t="s">
        <v>143</v>
      </c>
      <c r="BM650" s="214" t="s">
        <v>1109</v>
      </c>
    </row>
    <row r="651" s="2" customFormat="1">
      <c r="A651" s="41"/>
      <c r="B651" s="42"/>
      <c r="C651" s="43"/>
      <c r="D651" s="216" t="s">
        <v>146</v>
      </c>
      <c r="E651" s="43"/>
      <c r="F651" s="217" t="s">
        <v>1110</v>
      </c>
      <c r="G651" s="43"/>
      <c r="H651" s="43"/>
      <c r="I651" s="218"/>
      <c r="J651" s="43"/>
      <c r="K651" s="43"/>
      <c r="L651" s="47"/>
      <c r="M651" s="219"/>
      <c r="N651" s="220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146</v>
      </c>
      <c r="AU651" s="20" t="s">
        <v>144</v>
      </c>
    </row>
    <row r="652" s="12" customFormat="1" ht="22.8" customHeight="1">
      <c r="A652" s="12"/>
      <c r="B652" s="187"/>
      <c r="C652" s="188"/>
      <c r="D652" s="189" t="s">
        <v>73</v>
      </c>
      <c r="E652" s="201" t="s">
        <v>1111</v>
      </c>
      <c r="F652" s="201" t="s">
        <v>1112</v>
      </c>
      <c r="G652" s="188"/>
      <c r="H652" s="188"/>
      <c r="I652" s="191"/>
      <c r="J652" s="202">
        <f>BK652</f>
        <v>0</v>
      </c>
      <c r="K652" s="188"/>
      <c r="L652" s="193"/>
      <c r="M652" s="194"/>
      <c r="N652" s="195"/>
      <c r="O652" s="195"/>
      <c r="P652" s="196">
        <f>SUM(P653:P656)</f>
        <v>0</v>
      </c>
      <c r="Q652" s="195"/>
      <c r="R652" s="196">
        <f>SUM(R653:R656)</f>
        <v>0</v>
      </c>
      <c r="S652" s="195"/>
      <c r="T652" s="197">
        <f>SUM(T653:T656)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198" t="s">
        <v>22</v>
      </c>
      <c r="AT652" s="199" t="s">
        <v>73</v>
      </c>
      <c r="AU652" s="199" t="s">
        <v>22</v>
      </c>
      <c r="AY652" s="198" t="s">
        <v>135</v>
      </c>
      <c r="BK652" s="200">
        <f>SUM(BK653:BK656)</f>
        <v>0</v>
      </c>
    </row>
    <row r="653" s="2" customFormat="1" ht="49.05" customHeight="1">
      <c r="A653" s="41"/>
      <c r="B653" s="42"/>
      <c r="C653" s="203" t="s">
        <v>1113</v>
      </c>
      <c r="D653" s="203" t="s">
        <v>138</v>
      </c>
      <c r="E653" s="204" t="s">
        <v>1114</v>
      </c>
      <c r="F653" s="205" t="s">
        <v>1115</v>
      </c>
      <c r="G653" s="206" t="s">
        <v>457</v>
      </c>
      <c r="H653" s="207">
        <v>1</v>
      </c>
      <c r="I653" s="208"/>
      <c r="J653" s="209">
        <f>ROUND(I653*H653,2)</f>
        <v>0</v>
      </c>
      <c r="K653" s="205" t="s">
        <v>20</v>
      </c>
      <c r="L653" s="47"/>
      <c r="M653" s="210" t="s">
        <v>20</v>
      </c>
      <c r="N653" s="211" t="s">
        <v>46</v>
      </c>
      <c r="O653" s="87"/>
      <c r="P653" s="212">
        <f>O653*H653</f>
        <v>0</v>
      </c>
      <c r="Q653" s="212">
        <v>0</v>
      </c>
      <c r="R653" s="212">
        <f>Q653*H653</f>
        <v>0</v>
      </c>
      <c r="S653" s="212">
        <v>0</v>
      </c>
      <c r="T653" s="213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14" t="s">
        <v>143</v>
      </c>
      <c r="AT653" s="214" t="s">
        <v>138</v>
      </c>
      <c r="AU653" s="214" t="s">
        <v>144</v>
      </c>
      <c r="AY653" s="20" t="s">
        <v>135</v>
      </c>
      <c r="BE653" s="215">
        <f>IF(N653="základní",J653,0)</f>
        <v>0</v>
      </c>
      <c r="BF653" s="215">
        <f>IF(N653="snížená",J653,0)</f>
        <v>0</v>
      </c>
      <c r="BG653" s="215">
        <f>IF(N653="zákl. přenesená",J653,0)</f>
        <v>0</v>
      </c>
      <c r="BH653" s="215">
        <f>IF(N653="sníž. přenesená",J653,0)</f>
        <v>0</v>
      </c>
      <c r="BI653" s="215">
        <f>IF(N653="nulová",J653,0)</f>
        <v>0</v>
      </c>
      <c r="BJ653" s="20" t="s">
        <v>144</v>
      </c>
      <c r="BK653" s="215">
        <f>ROUND(I653*H653,2)</f>
        <v>0</v>
      </c>
      <c r="BL653" s="20" t="s">
        <v>143</v>
      </c>
      <c r="BM653" s="214" t="s">
        <v>1116</v>
      </c>
    </row>
    <row r="654" s="2" customFormat="1" ht="49.05" customHeight="1">
      <c r="A654" s="41"/>
      <c r="B654" s="42"/>
      <c r="C654" s="203" t="s">
        <v>1117</v>
      </c>
      <c r="D654" s="203" t="s">
        <v>138</v>
      </c>
      <c r="E654" s="204" t="s">
        <v>1118</v>
      </c>
      <c r="F654" s="205" t="s">
        <v>1119</v>
      </c>
      <c r="G654" s="206" t="s">
        <v>457</v>
      </c>
      <c r="H654" s="207">
        <v>1</v>
      </c>
      <c r="I654" s="208"/>
      <c r="J654" s="209">
        <f>ROUND(I654*H654,2)</f>
        <v>0</v>
      </c>
      <c r="K654" s="205" t="s">
        <v>20</v>
      </c>
      <c r="L654" s="47"/>
      <c r="M654" s="210" t="s">
        <v>20</v>
      </c>
      <c r="N654" s="211" t="s">
        <v>46</v>
      </c>
      <c r="O654" s="87"/>
      <c r="P654" s="212">
        <f>O654*H654</f>
        <v>0</v>
      </c>
      <c r="Q654" s="212">
        <v>0</v>
      </c>
      <c r="R654" s="212">
        <f>Q654*H654</f>
        <v>0</v>
      </c>
      <c r="S654" s="212">
        <v>0</v>
      </c>
      <c r="T654" s="213">
        <f>S654*H654</f>
        <v>0</v>
      </c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R654" s="214" t="s">
        <v>143</v>
      </c>
      <c r="AT654" s="214" t="s">
        <v>138</v>
      </c>
      <c r="AU654" s="214" t="s">
        <v>144</v>
      </c>
      <c r="AY654" s="20" t="s">
        <v>135</v>
      </c>
      <c r="BE654" s="215">
        <f>IF(N654="základní",J654,0)</f>
        <v>0</v>
      </c>
      <c r="BF654" s="215">
        <f>IF(N654="snížená",J654,0)</f>
        <v>0</v>
      </c>
      <c r="BG654" s="215">
        <f>IF(N654="zákl. přenesená",J654,0)</f>
        <v>0</v>
      </c>
      <c r="BH654" s="215">
        <f>IF(N654="sníž. přenesená",J654,0)</f>
        <v>0</v>
      </c>
      <c r="BI654" s="215">
        <f>IF(N654="nulová",J654,0)</f>
        <v>0</v>
      </c>
      <c r="BJ654" s="20" t="s">
        <v>144</v>
      </c>
      <c r="BK654" s="215">
        <f>ROUND(I654*H654,2)</f>
        <v>0</v>
      </c>
      <c r="BL654" s="20" t="s">
        <v>143</v>
      </c>
      <c r="BM654" s="214" t="s">
        <v>1120</v>
      </c>
    </row>
    <row r="655" s="2" customFormat="1" ht="55.5" customHeight="1">
      <c r="A655" s="41"/>
      <c r="B655" s="42"/>
      <c r="C655" s="203" t="s">
        <v>1121</v>
      </c>
      <c r="D655" s="203" t="s">
        <v>138</v>
      </c>
      <c r="E655" s="204" t="s">
        <v>1122</v>
      </c>
      <c r="F655" s="205" t="s">
        <v>1123</v>
      </c>
      <c r="G655" s="206" t="s">
        <v>370</v>
      </c>
      <c r="H655" s="264"/>
      <c r="I655" s="208"/>
      <c r="J655" s="209">
        <f>ROUND(I655*H655,2)</f>
        <v>0</v>
      </c>
      <c r="K655" s="205" t="s">
        <v>142</v>
      </c>
      <c r="L655" s="47"/>
      <c r="M655" s="210" t="s">
        <v>20</v>
      </c>
      <c r="N655" s="211" t="s">
        <v>46</v>
      </c>
      <c r="O655" s="87"/>
      <c r="P655" s="212">
        <f>O655*H655</f>
        <v>0</v>
      </c>
      <c r="Q655" s="212">
        <v>0</v>
      </c>
      <c r="R655" s="212">
        <f>Q655*H655</f>
        <v>0</v>
      </c>
      <c r="S655" s="212">
        <v>0</v>
      </c>
      <c r="T655" s="213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4" t="s">
        <v>143</v>
      </c>
      <c r="AT655" s="214" t="s">
        <v>138</v>
      </c>
      <c r="AU655" s="214" t="s">
        <v>144</v>
      </c>
      <c r="AY655" s="20" t="s">
        <v>135</v>
      </c>
      <c r="BE655" s="215">
        <f>IF(N655="základní",J655,0)</f>
        <v>0</v>
      </c>
      <c r="BF655" s="215">
        <f>IF(N655="snížená",J655,0)</f>
        <v>0</v>
      </c>
      <c r="BG655" s="215">
        <f>IF(N655="zákl. přenesená",J655,0)</f>
        <v>0</v>
      </c>
      <c r="BH655" s="215">
        <f>IF(N655="sníž. přenesená",J655,0)</f>
        <v>0</v>
      </c>
      <c r="BI655" s="215">
        <f>IF(N655="nulová",J655,0)</f>
        <v>0</v>
      </c>
      <c r="BJ655" s="20" t="s">
        <v>144</v>
      </c>
      <c r="BK655" s="215">
        <f>ROUND(I655*H655,2)</f>
        <v>0</v>
      </c>
      <c r="BL655" s="20" t="s">
        <v>143</v>
      </c>
      <c r="BM655" s="214" t="s">
        <v>1124</v>
      </c>
    </row>
    <row r="656" s="2" customFormat="1">
      <c r="A656" s="41"/>
      <c r="B656" s="42"/>
      <c r="C656" s="43"/>
      <c r="D656" s="216" t="s">
        <v>146</v>
      </c>
      <c r="E656" s="43"/>
      <c r="F656" s="217" t="s">
        <v>1125</v>
      </c>
      <c r="G656" s="43"/>
      <c r="H656" s="43"/>
      <c r="I656" s="218"/>
      <c r="J656" s="43"/>
      <c r="K656" s="43"/>
      <c r="L656" s="47"/>
      <c r="M656" s="219"/>
      <c r="N656" s="220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146</v>
      </c>
      <c r="AU656" s="20" t="s">
        <v>144</v>
      </c>
    </row>
    <row r="657" s="12" customFormat="1" ht="22.8" customHeight="1">
      <c r="A657" s="12"/>
      <c r="B657" s="187"/>
      <c r="C657" s="188"/>
      <c r="D657" s="189" t="s">
        <v>73</v>
      </c>
      <c r="E657" s="201" t="s">
        <v>1126</v>
      </c>
      <c r="F657" s="201" t="s">
        <v>1127</v>
      </c>
      <c r="G657" s="188"/>
      <c r="H657" s="188"/>
      <c r="I657" s="191"/>
      <c r="J657" s="202">
        <f>BK657</f>
        <v>0</v>
      </c>
      <c r="K657" s="188"/>
      <c r="L657" s="193"/>
      <c r="M657" s="194"/>
      <c r="N657" s="195"/>
      <c r="O657" s="195"/>
      <c r="P657" s="196">
        <f>SUM(P658:P686)</f>
        <v>0</v>
      </c>
      <c r="Q657" s="195"/>
      <c r="R657" s="196">
        <f>SUM(R658:R686)</f>
        <v>70.879807999999997</v>
      </c>
      <c r="S657" s="195"/>
      <c r="T657" s="197">
        <f>SUM(T658:T686)</f>
        <v>10.575000000000001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198" t="s">
        <v>22</v>
      </c>
      <c r="AT657" s="199" t="s">
        <v>73</v>
      </c>
      <c r="AU657" s="199" t="s">
        <v>22</v>
      </c>
      <c r="AY657" s="198" t="s">
        <v>135</v>
      </c>
      <c r="BK657" s="200">
        <f>SUM(BK658:BK686)</f>
        <v>0</v>
      </c>
    </row>
    <row r="658" s="2" customFormat="1" ht="49.05" customHeight="1">
      <c r="A658" s="41"/>
      <c r="B658" s="42"/>
      <c r="C658" s="203" t="s">
        <v>1128</v>
      </c>
      <c r="D658" s="203" t="s">
        <v>138</v>
      </c>
      <c r="E658" s="204" t="s">
        <v>1129</v>
      </c>
      <c r="F658" s="205" t="s">
        <v>1130</v>
      </c>
      <c r="G658" s="206" t="s">
        <v>457</v>
      </c>
      <c r="H658" s="207">
        <v>1</v>
      </c>
      <c r="I658" s="208"/>
      <c r="J658" s="209">
        <f>ROUND(I658*H658,2)</f>
        <v>0</v>
      </c>
      <c r="K658" s="205" t="s">
        <v>20</v>
      </c>
      <c r="L658" s="47"/>
      <c r="M658" s="210" t="s">
        <v>20</v>
      </c>
      <c r="N658" s="211" t="s">
        <v>46</v>
      </c>
      <c r="O658" s="87"/>
      <c r="P658" s="212">
        <f>O658*H658</f>
        <v>0</v>
      </c>
      <c r="Q658" s="212">
        <v>0</v>
      </c>
      <c r="R658" s="212">
        <f>Q658*H658</f>
        <v>0</v>
      </c>
      <c r="S658" s="212">
        <v>0</v>
      </c>
      <c r="T658" s="213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14" t="s">
        <v>143</v>
      </c>
      <c r="AT658" s="214" t="s">
        <v>138</v>
      </c>
      <c r="AU658" s="214" t="s">
        <v>144</v>
      </c>
      <c r="AY658" s="20" t="s">
        <v>135</v>
      </c>
      <c r="BE658" s="215">
        <f>IF(N658="základní",J658,0)</f>
        <v>0</v>
      </c>
      <c r="BF658" s="215">
        <f>IF(N658="snížená",J658,0)</f>
        <v>0</v>
      </c>
      <c r="BG658" s="215">
        <f>IF(N658="zákl. přenesená",J658,0)</f>
        <v>0</v>
      </c>
      <c r="BH658" s="215">
        <f>IF(N658="sníž. přenesená",J658,0)</f>
        <v>0</v>
      </c>
      <c r="BI658" s="215">
        <f>IF(N658="nulová",J658,0)</f>
        <v>0</v>
      </c>
      <c r="BJ658" s="20" t="s">
        <v>144</v>
      </c>
      <c r="BK658" s="215">
        <f>ROUND(I658*H658,2)</f>
        <v>0</v>
      </c>
      <c r="BL658" s="20" t="s">
        <v>143</v>
      </c>
      <c r="BM658" s="214" t="s">
        <v>1131</v>
      </c>
    </row>
    <row r="659" s="2" customFormat="1" ht="49.05" customHeight="1">
      <c r="A659" s="41"/>
      <c r="B659" s="42"/>
      <c r="C659" s="203" t="s">
        <v>1132</v>
      </c>
      <c r="D659" s="203" t="s">
        <v>138</v>
      </c>
      <c r="E659" s="204" t="s">
        <v>1133</v>
      </c>
      <c r="F659" s="205" t="s">
        <v>1134</v>
      </c>
      <c r="G659" s="206" t="s">
        <v>150</v>
      </c>
      <c r="H659" s="207">
        <v>45</v>
      </c>
      <c r="I659" s="208"/>
      <c r="J659" s="209">
        <f>ROUND(I659*H659,2)</f>
        <v>0</v>
      </c>
      <c r="K659" s="205" t="s">
        <v>142</v>
      </c>
      <c r="L659" s="47"/>
      <c r="M659" s="210" t="s">
        <v>20</v>
      </c>
      <c r="N659" s="211" t="s">
        <v>46</v>
      </c>
      <c r="O659" s="87"/>
      <c r="P659" s="212">
        <f>O659*H659</f>
        <v>0</v>
      </c>
      <c r="Q659" s="212">
        <v>0</v>
      </c>
      <c r="R659" s="212">
        <f>Q659*H659</f>
        <v>0</v>
      </c>
      <c r="S659" s="212">
        <v>0.058999999999999997</v>
      </c>
      <c r="T659" s="213">
        <f>S659*H659</f>
        <v>2.6549999999999998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14" t="s">
        <v>143</v>
      </c>
      <c r="AT659" s="214" t="s">
        <v>138</v>
      </c>
      <c r="AU659" s="214" t="s">
        <v>144</v>
      </c>
      <c r="AY659" s="20" t="s">
        <v>135</v>
      </c>
      <c r="BE659" s="215">
        <f>IF(N659="základní",J659,0)</f>
        <v>0</v>
      </c>
      <c r="BF659" s="215">
        <f>IF(N659="snížená",J659,0)</f>
        <v>0</v>
      </c>
      <c r="BG659" s="215">
        <f>IF(N659="zákl. přenesená",J659,0)</f>
        <v>0</v>
      </c>
      <c r="BH659" s="215">
        <f>IF(N659="sníž. přenesená",J659,0)</f>
        <v>0</v>
      </c>
      <c r="BI659" s="215">
        <f>IF(N659="nulová",J659,0)</f>
        <v>0</v>
      </c>
      <c r="BJ659" s="20" t="s">
        <v>144</v>
      </c>
      <c r="BK659" s="215">
        <f>ROUND(I659*H659,2)</f>
        <v>0</v>
      </c>
      <c r="BL659" s="20" t="s">
        <v>143</v>
      </c>
      <c r="BM659" s="214" t="s">
        <v>1135</v>
      </c>
    </row>
    <row r="660" s="2" customFormat="1">
      <c r="A660" s="41"/>
      <c r="B660" s="42"/>
      <c r="C660" s="43"/>
      <c r="D660" s="216" t="s">
        <v>146</v>
      </c>
      <c r="E660" s="43"/>
      <c r="F660" s="217" t="s">
        <v>1136</v>
      </c>
      <c r="G660" s="43"/>
      <c r="H660" s="43"/>
      <c r="I660" s="218"/>
      <c r="J660" s="43"/>
      <c r="K660" s="43"/>
      <c r="L660" s="47"/>
      <c r="M660" s="219"/>
      <c r="N660" s="220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146</v>
      </c>
      <c r="AU660" s="20" t="s">
        <v>144</v>
      </c>
    </row>
    <row r="661" s="13" customFormat="1">
      <c r="A661" s="13"/>
      <c r="B661" s="221"/>
      <c r="C661" s="222"/>
      <c r="D661" s="223" t="s">
        <v>153</v>
      </c>
      <c r="E661" s="224" t="s">
        <v>20</v>
      </c>
      <c r="F661" s="225" t="s">
        <v>1137</v>
      </c>
      <c r="G661" s="222"/>
      <c r="H661" s="226">
        <v>45</v>
      </c>
      <c r="I661" s="227"/>
      <c r="J661" s="222"/>
      <c r="K661" s="222"/>
      <c r="L661" s="228"/>
      <c r="M661" s="229"/>
      <c r="N661" s="230"/>
      <c r="O661" s="230"/>
      <c r="P661" s="230"/>
      <c r="Q661" s="230"/>
      <c r="R661" s="230"/>
      <c r="S661" s="230"/>
      <c r="T661" s="23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2" t="s">
        <v>153</v>
      </c>
      <c r="AU661" s="232" t="s">
        <v>144</v>
      </c>
      <c r="AV661" s="13" t="s">
        <v>144</v>
      </c>
      <c r="AW661" s="13" t="s">
        <v>36</v>
      </c>
      <c r="AX661" s="13" t="s">
        <v>22</v>
      </c>
      <c r="AY661" s="232" t="s">
        <v>135</v>
      </c>
    </row>
    <row r="662" s="2" customFormat="1" ht="24.15" customHeight="1">
      <c r="A662" s="41"/>
      <c r="B662" s="42"/>
      <c r="C662" s="203" t="s">
        <v>1138</v>
      </c>
      <c r="D662" s="203" t="s">
        <v>138</v>
      </c>
      <c r="E662" s="204" t="s">
        <v>1139</v>
      </c>
      <c r="F662" s="205" t="s">
        <v>1140</v>
      </c>
      <c r="G662" s="206" t="s">
        <v>206</v>
      </c>
      <c r="H662" s="207">
        <v>3.6000000000000001</v>
      </c>
      <c r="I662" s="208"/>
      <c r="J662" s="209">
        <f>ROUND(I662*H662,2)</f>
        <v>0</v>
      </c>
      <c r="K662" s="205" t="s">
        <v>142</v>
      </c>
      <c r="L662" s="47"/>
      <c r="M662" s="210" t="s">
        <v>20</v>
      </c>
      <c r="N662" s="211" t="s">
        <v>46</v>
      </c>
      <c r="O662" s="87"/>
      <c r="P662" s="212">
        <f>O662*H662</f>
        <v>0</v>
      </c>
      <c r="Q662" s="212">
        <v>0</v>
      </c>
      <c r="R662" s="212">
        <f>Q662*H662</f>
        <v>0</v>
      </c>
      <c r="S662" s="212">
        <v>2.2000000000000002</v>
      </c>
      <c r="T662" s="213">
        <f>S662*H662</f>
        <v>7.9200000000000008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14" t="s">
        <v>143</v>
      </c>
      <c r="AT662" s="214" t="s">
        <v>138</v>
      </c>
      <c r="AU662" s="214" t="s">
        <v>144</v>
      </c>
      <c r="AY662" s="20" t="s">
        <v>135</v>
      </c>
      <c r="BE662" s="215">
        <f>IF(N662="základní",J662,0)</f>
        <v>0</v>
      </c>
      <c r="BF662" s="215">
        <f>IF(N662="snížená",J662,0)</f>
        <v>0</v>
      </c>
      <c r="BG662" s="215">
        <f>IF(N662="zákl. přenesená",J662,0)</f>
        <v>0</v>
      </c>
      <c r="BH662" s="215">
        <f>IF(N662="sníž. přenesená",J662,0)</f>
        <v>0</v>
      </c>
      <c r="BI662" s="215">
        <f>IF(N662="nulová",J662,0)</f>
        <v>0</v>
      </c>
      <c r="BJ662" s="20" t="s">
        <v>144</v>
      </c>
      <c r="BK662" s="215">
        <f>ROUND(I662*H662,2)</f>
        <v>0</v>
      </c>
      <c r="BL662" s="20" t="s">
        <v>143</v>
      </c>
      <c r="BM662" s="214" t="s">
        <v>1141</v>
      </c>
    </row>
    <row r="663" s="2" customFormat="1">
      <c r="A663" s="41"/>
      <c r="B663" s="42"/>
      <c r="C663" s="43"/>
      <c r="D663" s="216" t="s">
        <v>146</v>
      </c>
      <c r="E663" s="43"/>
      <c r="F663" s="217" t="s">
        <v>1142</v>
      </c>
      <c r="G663" s="43"/>
      <c r="H663" s="43"/>
      <c r="I663" s="218"/>
      <c r="J663" s="43"/>
      <c r="K663" s="43"/>
      <c r="L663" s="47"/>
      <c r="M663" s="219"/>
      <c r="N663" s="220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20" t="s">
        <v>146</v>
      </c>
      <c r="AU663" s="20" t="s">
        <v>144</v>
      </c>
    </row>
    <row r="664" s="13" customFormat="1">
      <c r="A664" s="13"/>
      <c r="B664" s="221"/>
      <c r="C664" s="222"/>
      <c r="D664" s="223" t="s">
        <v>153</v>
      </c>
      <c r="E664" s="224" t="s">
        <v>20</v>
      </c>
      <c r="F664" s="225" t="s">
        <v>1143</v>
      </c>
      <c r="G664" s="222"/>
      <c r="H664" s="226">
        <v>3.6000000000000001</v>
      </c>
      <c r="I664" s="227"/>
      <c r="J664" s="222"/>
      <c r="K664" s="222"/>
      <c r="L664" s="228"/>
      <c r="M664" s="229"/>
      <c r="N664" s="230"/>
      <c r="O664" s="230"/>
      <c r="P664" s="230"/>
      <c r="Q664" s="230"/>
      <c r="R664" s="230"/>
      <c r="S664" s="230"/>
      <c r="T664" s="23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2" t="s">
        <v>153</v>
      </c>
      <c r="AU664" s="232" t="s">
        <v>144</v>
      </c>
      <c r="AV664" s="13" t="s">
        <v>144</v>
      </c>
      <c r="AW664" s="13" t="s">
        <v>36</v>
      </c>
      <c r="AX664" s="13" t="s">
        <v>22</v>
      </c>
      <c r="AY664" s="232" t="s">
        <v>135</v>
      </c>
    </row>
    <row r="665" s="2" customFormat="1" ht="44.25" customHeight="1">
      <c r="A665" s="41"/>
      <c r="B665" s="42"/>
      <c r="C665" s="203" t="s">
        <v>1144</v>
      </c>
      <c r="D665" s="203" t="s">
        <v>138</v>
      </c>
      <c r="E665" s="204" t="s">
        <v>161</v>
      </c>
      <c r="F665" s="205" t="s">
        <v>162</v>
      </c>
      <c r="G665" s="206" t="s">
        <v>163</v>
      </c>
      <c r="H665" s="207">
        <v>10.574999999999999</v>
      </c>
      <c r="I665" s="208"/>
      <c r="J665" s="209">
        <f>ROUND(I665*H665,2)</f>
        <v>0</v>
      </c>
      <c r="K665" s="205" t="s">
        <v>142</v>
      </c>
      <c r="L665" s="47"/>
      <c r="M665" s="210" t="s">
        <v>20</v>
      </c>
      <c r="N665" s="211" t="s">
        <v>46</v>
      </c>
      <c r="O665" s="87"/>
      <c r="P665" s="212">
        <f>O665*H665</f>
        <v>0</v>
      </c>
      <c r="Q665" s="212">
        <v>0</v>
      </c>
      <c r="R665" s="212">
        <f>Q665*H665</f>
        <v>0</v>
      </c>
      <c r="S665" s="212">
        <v>0</v>
      </c>
      <c r="T665" s="213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14" t="s">
        <v>143</v>
      </c>
      <c r="AT665" s="214" t="s">
        <v>138</v>
      </c>
      <c r="AU665" s="214" t="s">
        <v>144</v>
      </c>
      <c r="AY665" s="20" t="s">
        <v>135</v>
      </c>
      <c r="BE665" s="215">
        <f>IF(N665="základní",J665,0)</f>
        <v>0</v>
      </c>
      <c r="BF665" s="215">
        <f>IF(N665="snížená",J665,0)</f>
        <v>0</v>
      </c>
      <c r="BG665" s="215">
        <f>IF(N665="zákl. přenesená",J665,0)</f>
        <v>0</v>
      </c>
      <c r="BH665" s="215">
        <f>IF(N665="sníž. přenesená",J665,0)</f>
        <v>0</v>
      </c>
      <c r="BI665" s="215">
        <f>IF(N665="nulová",J665,0)</f>
        <v>0</v>
      </c>
      <c r="BJ665" s="20" t="s">
        <v>144</v>
      </c>
      <c r="BK665" s="215">
        <f>ROUND(I665*H665,2)</f>
        <v>0</v>
      </c>
      <c r="BL665" s="20" t="s">
        <v>143</v>
      </c>
      <c r="BM665" s="214" t="s">
        <v>1145</v>
      </c>
    </row>
    <row r="666" s="2" customFormat="1">
      <c r="A666" s="41"/>
      <c r="B666" s="42"/>
      <c r="C666" s="43"/>
      <c r="D666" s="216" t="s">
        <v>146</v>
      </c>
      <c r="E666" s="43"/>
      <c r="F666" s="217" t="s">
        <v>165</v>
      </c>
      <c r="G666" s="43"/>
      <c r="H666" s="43"/>
      <c r="I666" s="218"/>
      <c r="J666" s="43"/>
      <c r="K666" s="43"/>
      <c r="L666" s="47"/>
      <c r="M666" s="219"/>
      <c r="N666" s="220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146</v>
      </c>
      <c r="AU666" s="20" t="s">
        <v>144</v>
      </c>
    </row>
    <row r="667" s="13" customFormat="1">
      <c r="A667" s="13"/>
      <c r="B667" s="221"/>
      <c r="C667" s="222"/>
      <c r="D667" s="223" t="s">
        <v>153</v>
      </c>
      <c r="E667" s="224" t="s">
        <v>20</v>
      </c>
      <c r="F667" s="225" t="s">
        <v>1146</v>
      </c>
      <c r="G667" s="222"/>
      <c r="H667" s="226">
        <v>10.574999999999999</v>
      </c>
      <c r="I667" s="227"/>
      <c r="J667" s="222"/>
      <c r="K667" s="222"/>
      <c r="L667" s="228"/>
      <c r="M667" s="229"/>
      <c r="N667" s="230"/>
      <c r="O667" s="230"/>
      <c r="P667" s="230"/>
      <c r="Q667" s="230"/>
      <c r="R667" s="230"/>
      <c r="S667" s="230"/>
      <c r="T667" s="23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2" t="s">
        <v>153</v>
      </c>
      <c r="AU667" s="232" t="s">
        <v>144</v>
      </c>
      <c r="AV667" s="13" t="s">
        <v>144</v>
      </c>
      <c r="AW667" s="13" t="s">
        <v>36</v>
      </c>
      <c r="AX667" s="13" t="s">
        <v>22</v>
      </c>
      <c r="AY667" s="232" t="s">
        <v>135</v>
      </c>
    </row>
    <row r="668" s="2" customFormat="1" ht="44.25" customHeight="1">
      <c r="A668" s="41"/>
      <c r="B668" s="42"/>
      <c r="C668" s="203" t="s">
        <v>1147</v>
      </c>
      <c r="D668" s="203" t="s">
        <v>138</v>
      </c>
      <c r="E668" s="204" t="s">
        <v>1148</v>
      </c>
      <c r="F668" s="205" t="s">
        <v>1149</v>
      </c>
      <c r="G668" s="206" t="s">
        <v>206</v>
      </c>
      <c r="H668" s="207">
        <v>27.449999999999999</v>
      </c>
      <c r="I668" s="208"/>
      <c r="J668" s="209">
        <f>ROUND(I668*H668,2)</f>
        <v>0</v>
      </c>
      <c r="K668" s="205" t="s">
        <v>142</v>
      </c>
      <c r="L668" s="47"/>
      <c r="M668" s="210" t="s">
        <v>20</v>
      </c>
      <c r="N668" s="211" t="s">
        <v>46</v>
      </c>
      <c r="O668" s="87"/>
      <c r="P668" s="212">
        <f>O668*H668</f>
        <v>0</v>
      </c>
      <c r="Q668" s="212">
        <v>0</v>
      </c>
      <c r="R668" s="212">
        <f>Q668*H668</f>
        <v>0</v>
      </c>
      <c r="S668" s="212">
        <v>0</v>
      </c>
      <c r="T668" s="213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14" t="s">
        <v>143</v>
      </c>
      <c r="AT668" s="214" t="s">
        <v>138</v>
      </c>
      <c r="AU668" s="214" t="s">
        <v>144</v>
      </c>
      <c r="AY668" s="20" t="s">
        <v>135</v>
      </c>
      <c r="BE668" s="215">
        <f>IF(N668="základní",J668,0)</f>
        <v>0</v>
      </c>
      <c r="BF668" s="215">
        <f>IF(N668="snížená",J668,0)</f>
        <v>0</v>
      </c>
      <c r="BG668" s="215">
        <f>IF(N668="zákl. přenesená",J668,0)</f>
        <v>0</v>
      </c>
      <c r="BH668" s="215">
        <f>IF(N668="sníž. přenesená",J668,0)</f>
        <v>0</v>
      </c>
      <c r="BI668" s="215">
        <f>IF(N668="nulová",J668,0)</f>
        <v>0</v>
      </c>
      <c r="BJ668" s="20" t="s">
        <v>144</v>
      </c>
      <c r="BK668" s="215">
        <f>ROUND(I668*H668,2)</f>
        <v>0</v>
      </c>
      <c r="BL668" s="20" t="s">
        <v>143</v>
      </c>
      <c r="BM668" s="214" t="s">
        <v>1150</v>
      </c>
    </row>
    <row r="669" s="2" customFormat="1">
      <c r="A669" s="41"/>
      <c r="B669" s="42"/>
      <c r="C669" s="43"/>
      <c r="D669" s="216" t="s">
        <v>146</v>
      </c>
      <c r="E669" s="43"/>
      <c r="F669" s="217" t="s">
        <v>1151</v>
      </c>
      <c r="G669" s="43"/>
      <c r="H669" s="43"/>
      <c r="I669" s="218"/>
      <c r="J669" s="43"/>
      <c r="K669" s="43"/>
      <c r="L669" s="47"/>
      <c r="M669" s="219"/>
      <c r="N669" s="220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146</v>
      </c>
      <c r="AU669" s="20" t="s">
        <v>144</v>
      </c>
    </row>
    <row r="670" s="13" customFormat="1">
      <c r="A670" s="13"/>
      <c r="B670" s="221"/>
      <c r="C670" s="222"/>
      <c r="D670" s="223" t="s">
        <v>153</v>
      </c>
      <c r="E670" s="224" t="s">
        <v>20</v>
      </c>
      <c r="F670" s="225" t="s">
        <v>1152</v>
      </c>
      <c r="G670" s="222"/>
      <c r="H670" s="226">
        <v>31.5</v>
      </c>
      <c r="I670" s="227"/>
      <c r="J670" s="222"/>
      <c r="K670" s="222"/>
      <c r="L670" s="228"/>
      <c r="M670" s="229"/>
      <c r="N670" s="230"/>
      <c r="O670" s="230"/>
      <c r="P670" s="230"/>
      <c r="Q670" s="230"/>
      <c r="R670" s="230"/>
      <c r="S670" s="230"/>
      <c r="T670" s="23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2" t="s">
        <v>153</v>
      </c>
      <c r="AU670" s="232" t="s">
        <v>144</v>
      </c>
      <c r="AV670" s="13" t="s">
        <v>144</v>
      </c>
      <c r="AW670" s="13" t="s">
        <v>36</v>
      </c>
      <c r="AX670" s="13" t="s">
        <v>74</v>
      </c>
      <c r="AY670" s="232" t="s">
        <v>135</v>
      </c>
    </row>
    <row r="671" s="13" customFormat="1">
      <c r="A671" s="13"/>
      <c r="B671" s="221"/>
      <c r="C671" s="222"/>
      <c r="D671" s="223" t="s">
        <v>153</v>
      </c>
      <c r="E671" s="224" t="s">
        <v>20</v>
      </c>
      <c r="F671" s="225" t="s">
        <v>1153</v>
      </c>
      <c r="G671" s="222"/>
      <c r="H671" s="226">
        <v>-4.0499999999999998</v>
      </c>
      <c r="I671" s="227"/>
      <c r="J671" s="222"/>
      <c r="K671" s="222"/>
      <c r="L671" s="228"/>
      <c r="M671" s="229"/>
      <c r="N671" s="230"/>
      <c r="O671" s="230"/>
      <c r="P671" s="230"/>
      <c r="Q671" s="230"/>
      <c r="R671" s="230"/>
      <c r="S671" s="230"/>
      <c r="T671" s="23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2" t="s">
        <v>153</v>
      </c>
      <c r="AU671" s="232" t="s">
        <v>144</v>
      </c>
      <c r="AV671" s="13" t="s">
        <v>144</v>
      </c>
      <c r="AW671" s="13" t="s">
        <v>36</v>
      </c>
      <c r="AX671" s="13" t="s">
        <v>74</v>
      </c>
      <c r="AY671" s="232" t="s">
        <v>135</v>
      </c>
    </row>
    <row r="672" s="14" customFormat="1">
      <c r="A672" s="14"/>
      <c r="B672" s="233"/>
      <c r="C672" s="234"/>
      <c r="D672" s="223" t="s">
        <v>153</v>
      </c>
      <c r="E672" s="235" t="s">
        <v>20</v>
      </c>
      <c r="F672" s="236" t="s">
        <v>245</v>
      </c>
      <c r="G672" s="234"/>
      <c r="H672" s="237">
        <v>27.449999999999999</v>
      </c>
      <c r="I672" s="238"/>
      <c r="J672" s="234"/>
      <c r="K672" s="234"/>
      <c r="L672" s="239"/>
      <c r="M672" s="240"/>
      <c r="N672" s="241"/>
      <c r="O672" s="241"/>
      <c r="P672" s="241"/>
      <c r="Q672" s="241"/>
      <c r="R672" s="241"/>
      <c r="S672" s="241"/>
      <c r="T672" s="24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3" t="s">
        <v>153</v>
      </c>
      <c r="AU672" s="243" t="s">
        <v>144</v>
      </c>
      <c r="AV672" s="14" t="s">
        <v>143</v>
      </c>
      <c r="AW672" s="14" t="s">
        <v>36</v>
      </c>
      <c r="AX672" s="14" t="s">
        <v>22</v>
      </c>
      <c r="AY672" s="243" t="s">
        <v>135</v>
      </c>
    </row>
    <row r="673" s="2" customFormat="1" ht="16.5" customHeight="1">
      <c r="A673" s="41"/>
      <c r="B673" s="42"/>
      <c r="C673" s="254" t="s">
        <v>1154</v>
      </c>
      <c r="D673" s="254" t="s">
        <v>343</v>
      </c>
      <c r="E673" s="255" t="s">
        <v>1155</v>
      </c>
      <c r="F673" s="256" t="s">
        <v>1156</v>
      </c>
      <c r="G673" s="257" t="s">
        <v>163</v>
      </c>
      <c r="H673" s="258">
        <v>53.700000000000003</v>
      </c>
      <c r="I673" s="259"/>
      <c r="J673" s="260">
        <f>ROUND(I673*H673,2)</f>
        <v>0</v>
      </c>
      <c r="K673" s="256" t="s">
        <v>142</v>
      </c>
      <c r="L673" s="261"/>
      <c r="M673" s="262" t="s">
        <v>20</v>
      </c>
      <c r="N673" s="263" t="s">
        <v>46</v>
      </c>
      <c r="O673" s="87"/>
      <c r="P673" s="212">
        <f>O673*H673</f>
        <v>0</v>
      </c>
      <c r="Q673" s="212">
        <v>1</v>
      </c>
      <c r="R673" s="212">
        <f>Q673*H673</f>
        <v>53.700000000000003</v>
      </c>
      <c r="S673" s="212">
        <v>0</v>
      </c>
      <c r="T673" s="213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14" t="s">
        <v>180</v>
      </c>
      <c r="AT673" s="214" t="s">
        <v>343</v>
      </c>
      <c r="AU673" s="214" t="s">
        <v>144</v>
      </c>
      <c r="AY673" s="20" t="s">
        <v>135</v>
      </c>
      <c r="BE673" s="215">
        <f>IF(N673="základní",J673,0)</f>
        <v>0</v>
      </c>
      <c r="BF673" s="215">
        <f>IF(N673="snížená",J673,0)</f>
        <v>0</v>
      </c>
      <c r="BG673" s="215">
        <f>IF(N673="zákl. přenesená",J673,0)</f>
        <v>0</v>
      </c>
      <c r="BH673" s="215">
        <f>IF(N673="sníž. přenesená",J673,0)</f>
        <v>0</v>
      </c>
      <c r="BI673" s="215">
        <f>IF(N673="nulová",J673,0)</f>
        <v>0</v>
      </c>
      <c r="BJ673" s="20" t="s">
        <v>144</v>
      </c>
      <c r="BK673" s="215">
        <f>ROUND(I673*H673,2)</f>
        <v>0</v>
      </c>
      <c r="BL673" s="20" t="s">
        <v>143</v>
      </c>
      <c r="BM673" s="214" t="s">
        <v>1157</v>
      </c>
    </row>
    <row r="674" s="13" customFormat="1">
      <c r="A674" s="13"/>
      <c r="B674" s="221"/>
      <c r="C674" s="222"/>
      <c r="D674" s="223" t="s">
        <v>153</v>
      </c>
      <c r="E674" s="224" t="s">
        <v>20</v>
      </c>
      <c r="F674" s="225" t="s">
        <v>1158</v>
      </c>
      <c r="G674" s="222"/>
      <c r="H674" s="226">
        <v>54.899999999999999</v>
      </c>
      <c r="I674" s="227"/>
      <c r="J674" s="222"/>
      <c r="K674" s="222"/>
      <c r="L674" s="228"/>
      <c r="M674" s="229"/>
      <c r="N674" s="230"/>
      <c r="O674" s="230"/>
      <c r="P674" s="230"/>
      <c r="Q674" s="230"/>
      <c r="R674" s="230"/>
      <c r="S674" s="230"/>
      <c r="T674" s="23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2" t="s">
        <v>153</v>
      </c>
      <c r="AU674" s="232" t="s">
        <v>144</v>
      </c>
      <c r="AV674" s="13" t="s">
        <v>144</v>
      </c>
      <c r="AW674" s="13" t="s">
        <v>36</v>
      </c>
      <c r="AX674" s="13" t="s">
        <v>74</v>
      </c>
      <c r="AY674" s="232" t="s">
        <v>135</v>
      </c>
    </row>
    <row r="675" s="13" customFormat="1">
      <c r="A675" s="13"/>
      <c r="B675" s="221"/>
      <c r="C675" s="222"/>
      <c r="D675" s="223" t="s">
        <v>153</v>
      </c>
      <c r="E675" s="224" t="s">
        <v>20</v>
      </c>
      <c r="F675" s="225" t="s">
        <v>1159</v>
      </c>
      <c r="G675" s="222"/>
      <c r="H675" s="226">
        <v>-1.2</v>
      </c>
      <c r="I675" s="227"/>
      <c r="J675" s="222"/>
      <c r="K675" s="222"/>
      <c r="L675" s="228"/>
      <c r="M675" s="229"/>
      <c r="N675" s="230"/>
      <c r="O675" s="230"/>
      <c r="P675" s="230"/>
      <c r="Q675" s="230"/>
      <c r="R675" s="230"/>
      <c r="S675" s="230"/>
      <c r="T675" s="23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2" t="s">
        <v>153</v>
      </c>
      <c r="AU675" s="232" t="s">
        <v>144</v>
      </c>
      <c r="AV675" s="13" t="s">
        <v>144</v>
      </c>
      <c r="AW675" s="13" t="s">
        <v>36</v>
      </c>
      <c r="AX675" s="13" t="s">
        <v>74</v>
      </c>
      <c r="AY675" s="232" t="s">
        <v>135</v>
      </c>
    </row>
    <row r="676" s="14" customFormat="1">
      <c r="A676" s="14"/>
      <c r="B676" s="233"/>
      <c r="C676" s="234"/>
      <c r="D676" s="223" t="s">
        <v>153</v>
      </c>
      <c r="E676" s="235" t="s">
        <v>20</v>
      </c>
      <c r="F676" s="236" t="s">
        <v>245</v>
      </c>
      <c r="G676" s="234"/>
      <c r="H676" s="237">
        <v>53.700000000000003</v>
      </c>
      <c r="I676" s="238"/>
      <c r="J676" s="234"/>
      <c r="K676" s="234"/>
      <c r="L676" s="239"/>
      <c r="M676" s="240"/>
      <c r="N676" s="241"/>
      <c r="O676" s="241"/>
      <c r="P676" s="241"/>
      <c r="Q676" s="241"/>
      <c r="R676" s="241"/>
      <c r="S676" s="241"/>
      <c r="T676" s="24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3" t="s">
        <v>153</v>
      </c>
      <c r="AU676" s="243" t="s">
        <v>144</v>
      </c>
      <c r="AV676" s="14" t="s">
        <v>143</v>
      </c>
      <c r="AW676" s="14" t="s">
        <v>36</v>
      </c>
      <c r="AX676" s="14" t="s">
        <v>22</v>
      </c>
      <c r="AY676" s="243" t="s">
        <v>135</v>
      </c>
    </row>
    <row r="677" s="2" customFormat="1" ht="78" customHeight="1">
      <c r="A677" s="41"/>
      <c r="B677" s="42"/>
      <c r="C677" s="203" t="s">
        <v>1160</v>
      </c>
      <c r="D677" s="203" t="s">
        <v>138</v>
      </c>
      <c r="E677" s="204" t="s">
        <v>1161</v>
      </c>
      <c r="F677" s="205" t="s">
        <v>1162</v>
      </c>
      <c r="G677" s="206" t="s">
        <v>150</v>
      </c>
      <c r="H677" s="207">
        <v>66</v>
      </c>
      <c r="I677" s="208"/>
      <c r="J677" s="209">
        <f>ROUND(I677*H677,2)</f>
        <v>0</v>
      </c>
      <c r="K677" s="205" t="s">
        <v>142</v>
      </c>
      <c r="L677" s="47"/>
      <c r="M677" s="210" t="s">
        <v>20</v>
      </c>
      <c r="N677" s="211" t="s">
        <v>46</v>
      </c>
      <c r="O677" s="87"/>
      <c r="P677" s="212">
        <f>O677*H677</f>
        <v>0</v>
      </c>
      <c r="Q677" s="212">
        <v>0.10100000000000001</v>
      </c>
      <c r="R677" s="212">
        <f>Q677*H677</f>
        <v>6.6660000000000004</v>
      </c>
      <c r="S677" s="212">
        <v>0</v>
      </c>
      <c r="T677" s="213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14" t="s">
        <v>143</v>
      </c>
      <c r="AT677" s="214" t="s">
        <v>138</v>
      </c>
      <c r="AU677" s="214" t="s">
        <v>144</v>
      </c>
      <c r="AY677" s="20" t="s">
        <v>135</v>
      </c>
      <c r="BE677" s="215">
        <f>IF(N677="základní",J677,0)</f>
        <v>0</v>
      </c>
      <c r="BF677" s="215">
        <f>IF(N677="snížená",J677,0)</f>
        <v>0</v>
      </c>
      <c r="BG677" s="215">
        <f>IF(N677="zákl. přenesená",J677,0)</f>
        <v>0</v>
      </c>
      <c r="BH677" s="215">
        <f>IF(N677="sníž. přenesená",J677,0)</f>
        <v>0</v>
      </c>
      <c r="BI677" s="215">
        <f>IF(N677="nulová",J677,0)</f>
        <v>0</v>
      </c>
      <c r="BJ677" s="20" t="s">
        <v>144</v>
      </c>
      <c r="BK677" s="215">
        <f>ROUND(I677*H677,2)</f>
        <v>0</v>
      </c>
      <c r="BL677" s="20" t="s">
        <v>143</v>
      </c>
      <c r="BM677" s="214" t="s">
        <v>1163</v>
      </c>
    </row>
    <row r="678" s="2" customFormat="1">
      <c r="A678" s="41"/>
      <c r="B678" s="42"/>
      <c r="C678" s="43"/>
      <c r="D678" s="216" t="s">
        <v>146</v>
      </c>
      <c r="E678" s="43"/>
      <c r="F678" s="217" t="s">
        <v>1164</v>
      </c>
      <c r="G678" s="43"/>
      <c r="H678" s="43"/>
      <c r="I678" s="218"/>
      <c r="J678" s="43"/>
      <c r="K678" s="43"/>
      <c r="L678" s="47"/>
      <c r="M678" s="219"/>
      <c r="N678" s="220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146</v>
      </c>
      <c r="AU678" s="20" t="s">
        <v>144</v>
      </c>
    </row>
    <row r="679" s="2" customFormat="1" ht="24.15" customHeight="1">
      <c r="A679" s="41"/>
      <c r="B679" s="42"/>
      <c r="C679" s="254" t="s">
        <v>1165</v>
      </c>
      <c r="D679" s="254" t="s">
        <v>343</v>
      </c>
      <c r="E679" s="255" t="s">
        <v>1166</v>
      </c>
      <c r="F679" s="256" t="s">
        <v>1167</v>
      </c>
      <c r="G679" s="257" t="s">
        <v>150</v>
      </c>
      <c r="H679" s="258">
        <v>70.019000000000005</v>
      </c>
      <c r="I679" s="259"/>
      <c r="J679" s="260">
        <f>ROUND(I679*H679,2)</f>
        <v>0</v>
      </c>
      <c r="K679" s="256" t="s">
        <v>142</v>
      </c>
      <c r="L679" s="261"/>
      <c r="M679" s="262" t="s">
        <v>20</v>
      </c>
      <c r="N679" s="263" t="s">
        <v>46</v>
      </c>
      <c r="O679" s="87"/>
      <c r="P679" s="212">
        <f>O679*H679</f>
        <v>0</v>
      </c>
      <c r="Q679" s="212">
        <v>0.112</v>
      </c>
      <c r="R679" s="212">
        <f>Q679*H679</f>
        <v>7.8421280000000007</v>
      </c>
      <c r="S679" s="212">
        <v>0</v>
      </c>
      <c r="T679" s="213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14" t="s">
        <v>180</v>
      </c>
      <c r="AT679" s="214" t="s">
        <v>343</v>
      </c>
      <c r="AU679" s="214" t="s">
        <v>144</v>
      </c>
      <c r="AY679" s="20" t="s">
        <v>135</v>
      </c>
      <c r="BE679" s="215">
        <f>IF(N679="základní",J679,0)</f>
        <v>0</v>
      </c>
      <c r="BF679" s="215">
        <f>IF(N679="snížená",J679,0)</f>
        <v>0</v>
      </c>
      <c r="BG679" s="215">
        <f>IF(N679="zákl. přenesená",J679,0)</f>
        <v>0</v>
      </c>
      <c r="BH679" s="215">
        <f>IF(N679="sníž. přenesená",J679,0)</f>
        <v>0</v>
      </c>
      <c r="BI679" s="215">
        <f>IF(N679="nulová",J679,0)</f>
        <v>0</v>
      </c>
      <c r="BJ679" s="20" t="s">
        <v>144</v>
      </c>
      <c r="BK679" s="215">
        <f>ROUND(I679*H679,2)</f>
        <v>0</v>
      </c>
      <c r="BL679" s="20" t="s">
        <v>143</v>
      </c>
      <c r="BM679" s="214" t="s">
        <v>1168</v>
      </c>
    </row>
    <row r="680" s="13" customFormat="1">
      <c r="A680" s="13"/>
      <c r="B680" s="221"/>
      <c r="C680" s="222"/>
      <c r="D680" s="223" t="s">
        <v>153</v>
      </c>
      <c r="E680" s="224" t="s">
        <v>20</v>
      </c>
      <c r="F680" s="225" t="s">
        <v>1169</v>
      </c>
      <c r="G680" s="222"/>
      <c r="H680" s="226">
        <v>67.980000000000004</v>
      </c>
      <c r="I680" s="227"/>
      <c r="J680" s="222"/>
      <c r="K680" s="222"/>
      <c r="L680" s="228"/>
      <c r="M680" s="229"/>
      <c r="N680" s="230"/>
      <c r="O680" s="230"/>
      <c r="P680" s="230"/>
      <c r="Q680" s="230"/>
      <c r="R680" s="230"/>
      <c r="S680" s="230"/>
      <c r="T680" s="23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2" t="s">
        <v>153</v>
      </c>
      <c r="AU680" s="232" t="s">
        <v>144</v>
      </c>
      <c r="AV680" s="13" t="s">
        <v>144</v>
      </c>
      <c r="AW680" s="13" t="s">
        <v>36</v>
      </c>
      <c r="AX680" s="13" t="s">
        <v>22</v>
      </c>
      <c r="AY680" s="232" t="s">
        <v>135</v>
      </c>
    </row>
    <row r="681" s="13" customFormat="1">
      <c r="A681" s="13"/>
      <c r="B681" s="221"/>
      <c r="C681" s="222"/>
      <c r="D681" s="223" t="s">
        <v>153</v>
      </c>
      <c r="E681" s="222"/>
      <c r="F681" s="225" t="s">
        <v>1170</v>
      </c>
      <c r="G681" s="222"/>
      <c r="H681" s="226">
        <v>70.019000000000005</v>
      </c>
      <c r="I681" s="227"/>
      <c r="J681" s="222"/>
      <c r="K681" s="222"/>
      <c r="L681" s="228"/>
      <c r="M681" s="229"/>
      <c r="N681" s="230"/>
      <c r="O681" s="230"/>
      <c r="P681" s="230"/>
      <c r="Q681" s="230"/>
      <c r="R681" s="230"/>
      <c r="S681" s="230"/>
      <c r="T681" s="23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2" t="s">
        <v>153</v>
      </c>
      <c r="AU681" s="232" t="s">
        <v>144</v>
      </c>
      <c r="AV681" s="13" t="s">
        <v>144</v>
      </c>
      <c r="AW681" s="13" t="s">
        <v>4</v>
      </c>
      <c r="AX681" s="13" t="s">
        <v>22</v>
      </c>
      <c r="AY681" s="232" t="s">
        <v>135</v>
      </c>
    </row>
    <row r="682" s="2" customFormat="1" ht="44.25" customHeight="1">
      <c r="A682" s="41"/>
      <c r="B682" s="42"/>
      <c r="C682" s="203" t="s">
        <v>1171</v>
      </c>
      <c r="D682" s="203" t="s">
        <v>138</v>
      </c>
      <c r="E682" s="204" t="s">
        <v>1172</v>
      </c>
      <c r="F682" s="205" t="s">
        <v>1173</v>
      </c>
      <c r="G682" s="206" t="s">
        <v>150</v>
      </c>
      <c r="H682" s="207">
        <v>132</v>
      </c>
      <c r="I682" s="208"/>
      <c r="J682" s="209">
        <f>ROUND(I682*H682,2)</f>
        <v>0</v>
      </c>
      <c r="K682" s="205" t="s">
        <v>142</v>
      </c>
      <c r="L682" s="47"/>
      <c r="M682" s="210" t="s">
        <v>20</v>
      </c>
      <c r="N682" s="211" t="s">
        <v>46</v>
      </c>
      <c r="O682" s="87"/>
      <c r="P682" s="212">
        <f>O682*H682</f>
        <v>0</v>
      </c>
      <c r="Q682" s="212">
        <v>0.020240000000000001</v>
      </c>
      <c r="R682" s="212">
        <f>Q682*H682</f>
        <v>2.6716800000000003</v>
      </c>
      <c r="S682" s="212">
        <v>0</v>
      </c>
      <c r="T682" s="213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14" t="s">
        <v>143</v>
      </c>
      <c r="AT682" s="214" t="s">
        <v>138</v>
      </c>
      <c r="AU682" s="214" t="s">
        <v>144</v>
      </c>
      <c r="AY682" s="20" t="s">
        <v>135</v>
      </c>
      <c r="BE682" s="215">
        <f>IF(N682="základní",J682,0)</f>
        <v>0</v>
      </c>
      <c r="BF682" s="215">
        <f>IF(N682="snížená",J682,0)</f>
        <v>0</v>
      </c>
      <c r="BG682" s="215">
        <f>IF(N682="zákl. přenesená",J682,0)</f>
        <v>0</v>
      </c>
      <c r="BH682" s="215">
        <f>IF(N682="sníž. přenesená",J682,0)</f>
        <v>0</v>
      </c>
      <c r="BI682" s="215">
        <f>IF(N682="nulová",J682,0)</f>
        <v>0</v>
      </c>
      <c r="BJ682" s="20" t="s">
        <v>144</v>
      </c>
      <c r="BK682" s="215">
        <f>ROUND(I682*H682,2)</f>
        <v>0</v>
      </c>
      <c r="BL682" s="20" t="s">
        <v>143</v>
      </c>
      <c r="BM682" s="214" t="s">
        <v>1174</v>
      </c>
    </row>
    <row r="683" s="2" customFormat="1">
      <c r="A683" s="41"/>
      <c r="B683" s="42"/>
      <c r="C683" s="43"/>
      <c r="D683" s="216" t="s">
        <v>146</v>
      </c>
      <c r="E683" s="43"/>
      <c r="F683" s="217" t="s">
        <v>1175</v>
      </c>
      <c r="G683" s="43"/>
      <c r="H683" s="43"/>
      <c r="I683" s="218"/>
      <c r="J683" s="43"/>
      <c r="K683" s="43"/>
      <c r="L683" s="47"/>
      <c r="M683" s="219"/>
      <c r="N683" s="220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146</v>
      </c>
      <c r="AU683" s="20" t="s">
        <v>144</v>
      </c>
    </row>
    <row r="684" s="13" customFormat="1">
      <c r="A684" s="13"/>
      <c r="B684" s="221"/>
      <c r="C684" s="222"/>
      <c r="D684" s="223" t="s">
        <v>153</v>
      </c>
      <c r="E684" s="224" t="s">
        <v>20</v>
      </c>
      <c r="F684" s="225" t="s">
        <v>1176</v>
      </c>
      <c r="G684" s="222"/>
      <c r="H684" s="226">
        <v>132</v>
      </c>
      <c r="I684" s="227"/>
      <c r="J684" s="222"/>
      <c r="K684" s="222"/>
      <c r="L684" s="228"/>
      <c r="M684" s="229"/>
      <c r="N684" s="230"/>
      <c r="O684" s="230"/>
      <c r="P684" s="230"/>
      <c r="Q684" s="230"/>
      <c r="R684" s="230"/>
      <c r="S684" s="230"/>
      <c r="T684" s="23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2" t="s">
        <v>153</v>
      </c>
      <c r="AU684" s="232" t="s">
        <v>144</v>
      </c>
      <c r="AV684" s="13" t="s">
        <v>144</v>
      </c>
      <c r="AW684" s="13" t="s">
        <v>36</v>
      </c>
      <c r="AX684" s="13" t="s">
        <v>22</v>
      </c>
      <c r="AY684" s="232" t="s">
        <v>135</v>
      </c>
    </row>
    <row r="685" s="2" customFormat="1" ht="37.8" customHeight="1">
      <c r="A685" s="41"/>
      <c r="B685" s="42"/>
      <c r="C685" s="203" t="s">
        <v>1177</v>
      </c>
      <c r="D685" s="203" t="s">
        <v>138</v>
      </c>
      <c r="E685" s="204" t="s">
        <v>1107</v>
      </c>
      <c r="F685" s="205" t="s">
        <v>1108</v>
      </c>
      <c r="G685" s="206" t="s">
        <v>163</v>
      </c>
      <c r="H685" s="207">
        <v>70.879999999999995</v>
      </c>
      <c r="I685" s="208"/>
      <c r="J685" s="209">
        <f>ROUND(I685*H685,2)</f>
        <v>0</v>
      </c>
      <c r="K685" s="205" t="s">
        <v>142</v>
      </c>
      <c r="L685" s="47"/>
      <c r="M685" s="210" t="s">
        <v>20</v>
      </c>
      <c r="N685" s="211" t="s">
        <v>46</v>
      </c>
      <c r="O685" s="87"/>
      <c r="P685" s="212">
        <f>O685*H685</f>
        <v>0</v>
      </c>
      <c r="Q685" s="212">
        <v>0</v>
      </c>
      <c r="R685" s="212">
        <f>Q685*H685</f>
        <v>0</v>
      </c>
      <c r="S685" s="212">
        <v>0</v>
      </c>
      <c r="T685" s="213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4" t="s">
        <v>143</v>
      </c>
      <c r="AT685" s="214" t="s">
        <v>138</v>
      </c>
      <c r="AU685" s="214" t="s">
        <v>144</v>
      </c>
      <c r="AY685" s="20" t="s">
        <v>135</v>
      </c>
      <c r="BE685" s="215">
        <f>IF(N685="základní",J685,0)</f>
        <v>0</v>
      </c>
      <c r="BF685" s="215">
        <f>IF(N685="snížená",J685,0)</f>
        <v>0</v>
      </c>
      <c r="BG685" s="215">
        <f>IF(N685="zákl. přenesená",J685,0)</f>
        <v>0</v>
      </c>
      <c r="BH685" s="215">
        <f>IF(N685="sníž. přenesená",J685,0)</f>
        <v>0</v>
      </c>
      <c r="BI685" s="215">
        <f>IF(N685="nulová",J685,0)</f>
        <v>0</v>
      </c>
      <c r="BJ685" s="20" t="s">
        <v>144</v>
      </c>
      <c r="BK685" s="215">
        <f>ROUND(I685*H685,2)</f>
        <v>0</v>
      </c>
      <c r="BL685" s="20" t="s">
        <v>143</v>
      </c>
      <c r="BM685" s="214" t="s">
        <v>1178</v>
      </c>
    </row>
    <row r="686" s="2" customFormat="1">
      <c r="A686" s="41"/>
      <c r="B686" s="42"/>
      <c r="C686" s="43"/>
      <c r="D686" s="216" t="s">
        <v>146</v>
      </c>
      <c r="E686" s="43"/>
      <c r="F686" s="217" t="s">
        <v>1110</v>
      </c>
      <c r="G686" s="43"/>
      <c r="H686" s="43"/>
      <c r="I686" s="218"/>
      <c r="J686" s="43"/>
      <c r="K686" s="43"/>
      <c r="L686" s="47"/>
      <c r="M686" s="219"/>
      <c r="N686" s="220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146</v>
      </c>
      <c r="AU686" s="20" t="s">
        <v>144</v>
      </c>
    </row>
    <row r="687" s="12" customFormat="1" ht="22.8" customHeight="1">
      <c r="A687" s="12"/>
      <c r="B687" s="187"/>
      <c r="C687" s="188"/>
      <c r="D687" s="189" t="s">
        <v>73</v>
      </c>
      <c r="E687" s="201" t="s">
        <v>1179</v>
      </c>
      <c r="F687" s="201" t="s">
        <v>1180</v>
      </c>
      <c r="G687" s="188"/>
      <c r="H687" s="188"/>
      <c r="I687" s="191"/>
      <c r="J687" s="202">
        <f>BK687</f>
        <v>0</v>
      </c>
      <c r="K687" s="188"/>
      <c r="L687" s="193"/>
      <c r="M687" s="194"/>
      <c r="N687" s="195"/>
      <c r="O687" s="195"/>
      <c r="P687" s="196">
        <f>SUM(P688:P720)</f>
        <v>0</v>
      </c>
      <c r="Q687" s="195"/>
      <c r="R687" s="196">
        <f>SUM(R688:R720)</f>
        <v>9.9606339999999989</v>
      </c>
      <c r="S687" s="195"/>
      <c r="T687" s="197">
        <f>SUM(T688:T720)</f>
        <v>2.8799999999999999</v>
      </c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R687" s="198" t="s">
        <v>22</v>
      </c>
      <c r="AT687" s="199" t="s">
        <v>73</v>
      </c>
      <c r="AU687" s="199" t="s">
        <v>22</v>
      </c>
      <c r="AY687" s="198" t="s">
        <v>135</v>
      </c>
      <c r="BK687" s="200">
        <f>SUM(BK688:BK720)</f>
        <v>0</v>
      </c>
    </row>
    <row r="688" s="2" customFormat="1" ht="33" customHeight="1">
      <c r="A688" s="41"/>
      <c r="B688" s="42"/>
      <c r="C688" s="203" t="s">
        <v>1181</v>
      </c>
      <c r="D688" s="203" t="s">
        <v>138</v>
      </c>
      <c r="E688" s="204" t="s">
        <v>1182</v>
      </c>
      <c r="F688" s="205" t="s">
        <v>1183</v>
      </c>
      <c r="G688" s="206" t="s">
        <v>206</v>
      </c>
      <c r="H688" s="207">
        <v>12</v>
      </c>
      <c r="I688" s="208"/>
      <c r="J688" s="209">
        <f>ROUND(I688*H688,2)</f>
        <v>0</v>
      </c>
      <c r="K688" s="205" t="s">
        <v>142</v>
      </c>
      <c r="L688" s="47"/>
      <c r="M688" s="210" t="s">
        <v>20</v>
      </c>
      <c r="N688" s="211" t="s">
        <v>46</v>
      </c>
      <c r="O688" s="87"/>
      <c r="P688" s="212">
        <f>O688*H688</f>
        <v>0</v>
      </c>
      <c r="Q688" s="212">
        <v>0</v>
      </c>
      <c r="R688" s="212">
        <f>Q688*H688</f>
        <v>0</v>
      </c>
      <c r="S688" s="212">
        <v>0.23999999999999999</v>
      </c>
      <c r="T688" s="213">
        <f>S688*H688</f>
        <v>2.8799999999999999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14" t="s">
        <v>143</v>
      </c>
      <c r="AT688" s="214" t="s">
        <v>138</v>
      </c>
      <c r="AU688" s="214" t="s">
        <v>144</v>
      </c>
      <c r="AY688" s="20" t="s">
        <v>135</v>
      </c>
      <c r="BE688" s="215">
        <f>IF(N688="základní",J688,0)</f>
        <v>0</v>
      </c>
      <c r="BF688" s="215">
        <f>IF(N688="snížená",J688,0)</f>
        <v>0</v>
      </c>
      <c r="BG688" s="215">
        <f>IF(N688="zákl. přenesená",J688,0)</f>
        <v>0</v>
      </c>
      <c r="BH688" s="215">
        <f>IF(N688="sníž. přenesená",J688,0)</f>
        <v>0</v>
      </c>
      <c r="BI688" s="215">
        <f>IF(N688="nulová",J688,0)</f>
        <v>0</v>
      </c>
      <c r="BJ688" s="20" t="s">
        <v>144</v>
      </c>
      <c r="BK688" s="215">
        <f>ROUND(I688*H688,2)</f>
        <v>0</v>
      </c>
      <c r="BL688" s="20" t="s">
        <v>143</v>
      </c>
      <c r="BM688" s="214" t="s">
        <v>1184</v>
      </c>
    </row>
    <row r="689" s="2" customFormat="1">
      <c r="A689" s="41"/>
      <c r="B689" s="42"/>
      <c r="C689" s="43"/>
      <c r="D689" s="216" t="s">
        <v>146</v>
      </c>
      <c r="E689" s="43"/>
      <c r="F689" s="217" t="s">
        <v>1185</v>
      </c>
      <c r="G689" s="43"/>
      <c r="H689" s="43"/>
      <c r="I689" s="218"/>
      <c r="J689" s="43"/>
      <c r="K689" s="43"/>
      <c r="L689" s="47"/>
      <c r="M689" s="219"/>
      <c r="N689" s="220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146</v>
      </c>
      <c r="AU689" s="20" t="s">
        <v>144</v>
      </c>
    </row>
    <row r="690" s="13" customFormat="1">
      <c r="A690" s="13"/>
      <c r="B690" s="221"/>
      <c r="C690" s="222"/>
      <c r="D690" s="223" t="s">
        <v>153</v>
      </c>
      <c r="E690" s="224" t="s">
        <v>20</v>
      </c>
      <c r="F690" s="225" t="s">
        <v>1186</v>
      </c>
      <c r="G690" s="222"/>
      <c r="H690" s="226">
        <v>12</v>
      </c>
      <c r="I690" s="227"/>
      <c r="J690" s="222"/>
      <c r="K690" s="222"/>
      <c r="L690" s="228"/>
      <c r="M690" s="229"/>
      <c r="N690" s="230"/>
      <c r="O690" s="230"/>
      <c r="P690" s="230"/>
      <c r="Q690" s="230"/>
      <c r="R690" s="230"/>
      <c r="S690" s="230"/>
      <c r="T690" s="23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2" t="s">
        <v>153</v>
      </c>
      <c r="AU690" s="232" t="s">
        <v>144</v>
      </c>
      <c r="AV690" s="13" t="s">
        <v>144</v>
      </c>
      <c r="AW690" s="13" t="s">
        <v>36</v>
      </c>
      <c r="AX690" s="13" t="s">
        <v>22</v>
      </c>
      <c r="AY690" s="232" t="s">
        <v>135</v>
      </c>
    </row>
    <row r="691" s="2" customFormat="1" ht="44.25" customHeight="1">
      <c r="A691" s="41"/>
      <c r="B691" s="42"/>
      <c r="C691" s="203" t="s">
        <v>1187</v>
      </c>
      <c r="D691" s="203" t="s">
        <v>138</v>
      </c>
      <c r="E691" s="204" t="s">
        <v>161</v>
      </c>
      <c r="F691" s="205" t="s">
        <v>162</v>
      </c>
      <c r="G691" s="206" t="s">
        <v>163</v>
      </c>
      <c r="H691" s="207">
        <v>2.8799999999999999</v>
      </c>
      <c r="I691" s="208"/>
      <c r="J691" s="209">
        <f>ROUND(I691*H691,2)</f>
        <v>0</v>
      </c>
      <c r="K691" s="205" t="s">
        <v>142</v>
      </c>
      <c r="L691" s="47"/>
      <c r="M691" s="210" t="s">
        <v>20</v>
      </c>
      <c r="N691" s="211" t="s">
        <v>46</v>
      </c>
      <c r="O691" s="87"/>
      <c r="P691" s="212">
        <f>O691*H691</f>
        <v>0</v>
      </c>
      <c r="Q691" s="212">
        <v>0</v>
      </c>
      <c r="R691" s="212">
        <f>Q691*H691</f>
        <v>0</v>
      </c>
      <c r="S691" s="212">
        <v>0</v>
      </c>
      <c r="T691" s="213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14" t="s">
        <v>143</v>
      </c>
      <c r="AT691" s="214" t="s">
        <v>138</v>
      </c>
      <c r="AU691" s="214" t="s">
        <v>144</v>
      </c>
      <c r="AY691" s="20" t="s">
        <v>135</v>
      </c>
      <c r="BE691" s="215">
        <f>IF(N691="základní",J691,0)</f>
        <v>0</v>
      </c>
      <c r="BF691" s="215">
        <f>IF(N691="snížená",J691,0)</f>
        <v>0</v>
      </c>
      <c r="BG691" s="215">
        <f>IF(N691="zákl. přenesená",J691,0)</f>
        <v>0</v>
      </c>
      <c r="BH691" s="215">
        <f>IF(N691="sníž. přenesená",J691,0)</f>
        <v>0</v>
      </c>
      <c r="BI691" s="215">
        <f>IF(N691="nulová",J691,0)</f>
        <v>0</v>
      </c>
      <c r="BJ691" s="20" t="s">
        <v>144</v>
      </c>
      <c r="BK691" s="215">
        <f>ROUND(I691*H691,2)</f>
        <v>0</v>
      </c>
      <c r="BL691" s="20" t="s">
        <v>143</v>
      </c>
      <c r="BM691" s="214" t="s">
        <v>1188</v>
      </c>
    </row>
    <row r="692" s="2" customFormat="1">
      <c r="A692" s="41"/>
      <c r="B692" s="42"/>
      <c r="C692" s="43"/>
      <c r="D692" s="216" t="s">
        <v>146</v>
      </c>
      <c r="E692" s="43"/>
      <c r="F692" s="217" t="s">
        <v>165</v>
      </c>
      <c r="G692" s="43"/>
      <c r="H692" s="43"/>
      <c r="I692" s="218"/>
      <c r="J692" s="43"/>
      <c r="K692" s="43"/>
      <c r="L692" s="47"/>
      <c r="M692" s="219"/>
      <c r="N692" s="220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146</v>
      </c>
      <c r="AU692" s="20" t="s">
        <v>144</v>
      </c>
    </row>
    <row r="693" s="13" customFormat="1">
      <c r="A693" s="13"/>
      <c r="B693" s="221"/>
      <c r="C693" s="222"/>
      <c r="D693" s="223" t="s">
        <v>153</v>
      </c>
      <c r="E693" s="224" t="s">
        <v>20</v>
      </c>
      <c r="F693" s="225" t="s">
        <v>1189</v>
      </c>
      <c r="G693" s="222"/>
      <c r="H693" s="226">
        <v>2.8799999999999999</v>
      </c>
      <c r="I693" s="227"/>
      <c r="J693" s="222"/>
      <c r="K693" s="222"/>
      <c r="L693" s="228"/>
      <c r="M693" s="229"/>
      <c r="N693" s="230"/>
      <c r="O693" s="230"/>
      <c r="P693" s="230"/>
      <c r="Q693" s="230"/>
      <c r="R693" s="230"/>
      <c r="S693" s="230"/>
      <c r="T693" s="23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2" t="s">
        <v>153</v>
      </c>
      <c r="AU693" s="232" t="s">
        <v>144</v>
      </c>
      <c r="AV693" s="13" t="s">
        <v>144</v>
      </c>
      <c r="AW693" s="13" t="s">
        <v>36</v>
      </c>
      <c r="AX693" s="13" t="s">
        <v>22</v>
      </c>
      <c r="AY693" s="232" t="s">
        <v>135</v>
      </c>
    </row>
    <row r="694" s="2" customFormat="1" ht="24.15" customHeight="1">
      <c r="A694" s="41"/>
      <c r="B694" s="42"/>
      <c r="C694" s="203" t="s">
        <v>1190</v>
      </c>
      <c r="D694" s="203" t="s">
        <v>138</v>
      </c>
      <c r="E694" s="204" t="s">
        <v>167</v>
      </c>
      <c r="F694" s="205" t="s">
        <v>168</v>
      </c>
      <c r="G694" s="206" t="s">
        <v>163</v>
      </c>
      <c r="H694" s="207">
        <v>2.8799999999999999</v>
      </c>
      <c r="I694" s="208"/>
      <c r="J694" s="209">
        <f>ROUND(I694*H694,2)</f>
        <v>0</v>
      </c>
      <c r="K694" s="205" t="s">
        <v>20</v>
      </c>
      <c r="L694" s="47"/>
      <c r="M694" s="210" t="s">
        <v>20</v>
      </c>
      <c r="N694" s="211" t="s">
        <v>46</v>
      </c>
      <c r="O694" s="87"/>
      <c r="P694" s="212">
        <f>O694*H694</f>
        <v>0</v>
      </c>
      <c r="Q694" s="212">
        <v>0</v>
      </c>
      <c r="R694" s="212">
        <f>Q694*H694</f>
        <v>0</v>
      </c>
      <c r="S694" s="212">
        <v>0</v>
      </c>
      <c r="T694" s="213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14" t="s">
        <v>143</v>
      </c>
      <c r="AT694" s="214" t="s">
        <v>138</v>
      </c>
      <c r="AU694" s="214" t="s">
        <v>144</v>
      </c>
      <c r="AY694" s="20" t="s">
        <v>135</v>
      </c>
      <c r="BE694" s="215">
        <f>IF(N694="základní",J694,0)</f>
        <v>0</v>
      </c>
      <c r="BF694" s="215">
        <f>IF(N694="snížená",J694,0)</f>
        <v>0</v>
      </c>
      <c r="BG694" s="215">
        <f>IF(N694="zákl. přenesená",J694,0)</f>
        <v>0</v>
      </c>
      <c r="BH694" s="215">
        <f>IF(N694="sníž. přenesená",J694,0)</f>
        <v>0</v>
      </c>
      <c r="BI694" s="215">
        <f>IF(N694="nulová",J694,0)</f>
        <v>0</v>
      </c>
      <c r="BJ694" s="20" t="s">
        <v>144</v>
      </c>
      <c r="BK694" s="215">
        <f>ROUND(I694*H694,2)</f>
        <v>0</v>
      </c>
      <c r="BL694" s="20" t="s">
        <v>143</v>
      </c>
      <c r="BM694" s="214" t="s">
        <v>1191</v>
      </c>
    </row>
    <row r="695" s="2" customFormat="1" ht="49.05" customHeight="1">
      <c r="A695" s="41"/>
      <c r="B695" s="42"/>
      <c r="C695" s="203" t="s">
        <v>1192</v>
      </c>
      <c r="D695" s="203" t="s">
        <v>138</v>
      </c>
      <c r="E695" s="204" t="s">
        <v>171</v>
      </c>
      <c r="F695" s="205" t="s">
        <v>172</v>
      </c>
      <c r="G695" s="206" t="s">
        <v>163</v>
      </c>
      <c r="H695" s="207">
        <v>2.8799999999999999</v>
      </c>
      <c r="I695" s="208"/>
      <c r="J695" s="209">
        <f>ROUND(I695*H695,2)</f>
        <v>0</v>
      </c>
      <c r="K695" s="205" t="s">
        <v>142</v>
      </c>
      <c r="L695" s="47"/>
      <c r="M695" s="210" t="s">
        <v>20</v>
      </c>
      <c r="N695" s="211" t="s">
        <v>46</v>
      </c>
      <c r="O695" s="87"/>
      <c r="P695" s="212">
        <f>O695*H695</f>
        <v>0</v>
      </c>
      <c r="Q695" s="212">
        <v>0</v>
      </c>
      <c r="R695" s="212">
        <f>Q695*H695</f>
        <v>0</v>
      </c>
      <c r="S695" s="212">
        <v>0</v>
      </c>
      <c r="T695" s="213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14" t="s">
        <v>143</v>
      </c>
      <c r="AT695" s="214" t="s">
        <v>138</v>
      </c>
      <c r="AU695" s="214" t="s">
        <v>144</v>
      </c>
      <c r="AY695" s="20" t="s">
        <v>135</v>
      </c>
      <c r="BE695" s="215">
        <f>IF(N695="základní",J695,0)</f>
        <v>0</v>
      </c>
      <c r="BF695" s="215">
        <f>IF(N695="snížená",J695,0)</f>
        <v>0</v>
      </c>
      <c r="BG695" s="215">
        <f>IF(N695="zákl. přenesená",J695,0)</f>
        <v>0</v>
      </c>
      <c r="BH695" s="215">
        <f>IF(N695="sníž. přenesená",J695,0)</f>
        <v>0</v>
      </c>
      <c r="BI695" s="215">
        <f>IF(N695="nulová",J695,0)</f>
        <v>0</v>
      </c>
      <c r="BJ695" s="20" t="s">
        <v>144</v>
      </c>
      <c r="BK695" s="215">
        <f>ROUND(I695*H695,2)</f>
        <v>0</v>
      </c>
      <c r="BL695" s="20" t="s">
        <v>143</v>
      </c>
      <c r="BM695" s="214" t="s">
        <v>1193</v>
      </c>
    </row>
    <row r="696" s="2" customFormat="1">
      <c r="A696" s="41"/>
      <c r="B696" s="42"/>
      <c r="C696" s="43"/>
      <c r="D696" s="216" t="s">
        <v>146</v>
      </c>
      <c r="E696" s="43"/>
      <c r="F696" s="217" t="s">
        <v>174</v>
      </c>
      <c r="G696" s="43"/>
      <c r="H696" s="43"/>
      <c r="I696" s="218"/>
      <c r="J696" s="43"/>
      <c r="K696" s="43"/>
      <c r="L696" s="47"/>
      <c r="M696" s="219"/>
      <c r="N696" s="220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146</v>
      </c>
      <c r="AU696" s="20" t="s">
        <v>144</v>
      </c>
    </row>
    <row r="697" s="2" customFormat="1" ht="24.15" customHeight="1">
      <c r="A697" s="41"/>
      <c r="B697" s="42"/>
      <c r="C697" s="203" t="s">
        <v>1194</v>
      </c>
      <c r="D697" s="203" t="s">
        <v>138</v>
      </c>
      <c r="E697" s="204" t="s">
        <v>1076</v>
      </c>
      <c r="F697" s="205" t="s">
        <v>1077</v>
      </c>
      <c r="G697" s="206" t="s">
        <v>206</v>
      </c>
      <c r="H697" s="207">
        <v>0.59999999999999998</v>
      </c>
      <c r="I697" s="208"/>
      <c r="J697" s="209">
        <f>ROUND(I697*H697,2)</f>
        <v>0</v>
      </c>
      <c r="K697" s="205" t="s">
        <v>142</v>
      </c>
      <c r="L697" s="47"/>
      <c r="M697" s="210" t="s">
        <v>20</v>
      </c>
      <c r="N697" s="211" t="s">
        <v>46</v>
      </c>
      <c r="O697" s="87"/>
      <c r="P697" s="212">
        <f>O697*H697</f>
        <v>0</v>
      </c>
      <c r="Q697" s="212">
        <v>0</v>
      </c>
      <c r="R697" s="212">
        <f>Q697*H697</f>
        <v>0</v>
      </c>
      <c r="S697" s="212">
        <v>0</v>
      </c>
      <c r="T697" s="213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14" t="s">
        <v>143</v>
      </c>
      <c r="AT697" s="214" t="s">
        <v>138</v>
      </c>
      <c r="AU697" s="214" t="s">
        <v>144</v>
      </c>
      <c r="AY697" s="20" t="s">
        <v>135</v>
      </c>
      <c r="BE697" s="215">
        <f>IF(N697="základní",J697,0)</f>
        <v>0</v>
      </c>
      <c r="BF697" s="215">
        <f>IF(N697="snížená",J697,0)</f>
        <v>0</v>
      </c>
      <c r="BG697" s="215">
        <f>IF(N697="zákl. přenesená",J697,0)</f>
        <v>0</v>
      </c>
      <c r="BH697" s="215">
        <f>IF(N697="sníž. přenesená",J697,0)</f>
        <v>0</v>
      </c>
      <c r="BI697" s="215">
        <f>IF(N697="nulová",J697,0)</f>
        <v>0</v>
      </c>
      <c r="BJ697" s="20" t="s">
        <v>144</v>
      </c>
      <c r="BK697" s="215">
        <f>ROUND(I697*H697,2)</f>
        <v>0</v>
      </c>
      <c r="BL697" s="20" t="s">
        <v>143</v>
      </c>
      <c r="BM697" s="214" t="s">
        <v>1195</v>
      </c>
    </row>
    <row r="698" s="2" customFormat="1">
      <c r="A698" s="41"/>
      <c r="B698" s="42"/>
      <c r="C698" s="43"/>
      <c r="D698" s="216" t="s">
        <v>146</v>
      </c>
      <c r="E698" s="43"/>
      <c r="F698" s="217" t="s">
        <v>1079</v>
      </c>
      <c r="G698" s="43"/>
      <c r="H698" s="43"/>
      <c r="I698" s="218"/>
      <c r="J698" s="43"/>
      <c r="K698" s="43"/>
      <c r="L698" s="47"/>
      <c r="M698" s="219"/>
      <c r="N698" s="220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146</v>
      </c>
      <c r="AU698" s="20" t="s">
        <v>144</v>
      </c>
    </row>
    <row r="699" s="13" customFormat="1">
      <c r="A699" s="13"/>
      <c r="B699" s="221"/>
      <c r="C699" s="222"/>
      <c r="D699" s="223" t="s">
        <v>153</v>
      </c>
      <c r="E699" s="224" t="s">
        <v>20</v>
      </c>
      <c r="F699" s="225" t="s">
        <v>1196</v>
      </c>
      <c r="G699" s="222"/>
      <c r="H699" s="226">
        <v>0.59999999999999998</v>
      </c>
      <c r="I699" s="227"/>
      <c r="J699" s="222"/>
      <c r="K699" s="222"/>
      <c r="L699" s="228"/>
      <c r="M699" s="229"/>
      <c r="N699" s="230"/>
      <c r="O699" s="230"/>
      <c r="P699" s="230"/>
      <c r="Q699" s="230"/>
      <c r="R699" s="230"/>
      <c r="S699" s="230"/>
      <c r="T699" s="23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2" t="s">
        <v>153</v>
      </c>
      <c r="AU699" s="232" t="s">
        <v>144</v>
      </c>
      <c r="AV699" s="13" t="s">
        <v>144</v>
      </c>
      <c r="AW699" s="13" t="s">
        <v>36</v>
      </c>
      <c r="AX699" s="13" t="s">
        <v>22</v>
      </c>
      <c r="AY699" s="232" t="s">
        <v>135</v>
      </c>
    </row>
    <row r="700" s="2" customFormat="1" ht="62.7" customHeight="1">
      <c r="A700" s="41"/>
      <c r="B700" s="42"/>
      <c r="C700" s="203" t="s">
        <v>1197</v>
      </c>
      <c r="D700" s="203" t="s">
        <v>138</v>
      </c>
      <c r="E700" s="204" t="s">
        <v>1081</v>
      </c>
      <c r="F700" s="205" t="s">
        <v>1082</v>
      </c>
      <c r="G700" s="206" t="s">
        <v>206</v>
      </c>
      <c r="H700" s="207">
        <v>0.59999999999999998</v>
      </c>
      <c r="I700" s="208"/>
      <c r="J700" s="209">
        <f>ROUND(I700*H700,2)</f>
        <v>0</v>
      </c>
      <c r="K700" s="205" t="s">
        <v>142</v>
      </c>
      <c r="L700" s="47"/>
      <c r="M700" s="210" t="s">
        <v>20</v>
      </c>
      <c r="N700" s="211" t="s">
        <v>46</v>
      </c>
      <c r="O700" s="87"/>
      <c r="P700" s="212">
        <f>O700*H700</f>
        <v>0</v>
      </c>
      <c r="Q700" s="212">
        <v>0</v>
      </c>
      <c r="R700" s="212">
        <f>Q700*H700</f>
        <v>0</v>
      </c>
      <c r="S700" s="212">
        <v>0</v>
      </c>
      <c r="T700" s="213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14" t="s">
        <v>143</v>
      </c>
      <c r="AT700" s="214" t="s">
        <v>138</v>
      </c>
      <c r="AU700" s="214" t="s">
        <v>144</v>
      </c>
      <c r="AY700" s="20" t="s">
        <v>135</v>
      </c>
      <c r="BE700" s="215">
        <f>IF(N700="základní",J700,0)</f>
        <v>0</v>
      </c>
      <c r="BF700" s="215">
        <f>IF(N700="snížená",J700,0)</f>
        <v>0</v>
      </c>
      <c r="BG700" s="215">
        <f>IF(N700="zákl. přenesená",J700,0)</f>
        <v>0</v>
      </c>
      <c r="BH700" s="215">
        <f>IF(N700="sníž. přenesená",J700,0)</f>
        <v>0</v>
      </c>
      <c r="BI700" s="215">
        <f>IF(N700="nulová",J700,0)</f>
        <v>0</v>
      </c>
      <c r="BJ700" s="20" t="s">
        <v>144</v>
      </c>
      <c r="BK700" s="215">
        <f>ROUND(I700*H700,2)</f>
        <v>0</v>
      </c>
      <c r="BL700" s="20" t="s">
        <v>143</v>
      </c>
      <c r="BM700" s="214" t="s">
        <v>1198</v>
      </c>
    </row>
    <row r="701" s="2" customFormat="1">
      <c r="A701" s="41"/>
      <c r="B701" s="42"/>
      <c r="C701" s="43"/>
      <c r="D701" s="216" t="s">
        <v>146</v>
      </c>
      <c r="E701" s="43"/>
      <c r="F701" s="217" t="s">
        <v>1084</v>
      </c>
      <c r="G701" s="43"/>
      <c r="H701" s="43"/>
      <c r="I701" s="218"/>
      <c r="J701" s="43"/>
      <c r="K701" s="43"/>
      <c r="L701" s="47"/>
      <c r="M701" s="219"/>
      <c r="N701" s="220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20" t="s">
        <v>146</v>
      </c>
      <c r="AU701" s="20" t="s">
        <v>144</v>
      </c>
    </row>
    <row r="702" s="13" customFormat="1">
      <c r="A702" s="13"/>
      <c r="B702" s="221"/>
      <c r="C702" s="222"/>
      <c r="D702" s="223" t="s">
        <v>153</v>
      </c>
      <c r="E702" s="224" t="s">
        <v>20</v>
      </c>
      <c r="F702" s="225" t="s">
        <v>1196</v>
      </c>
      <c r="G702" s="222"/>
      <c r="H702" s="226">
        <v>0.59999999999999998</v>
      </c>
      <c r="I702" s="227"/>
      <c r="J702" s="222"/>
      <c r="K702" s="222"/>
      <c r="L702" s="228"/>
      <c r="M702" s="229"/>
      <c r="N702" s="230"/>
      <c r="O702" s="230"/>
      <c r="P702" s="230"/>
      <c r="Q702" s="230"/>
      <c r="R702" s="230"/>
      <c r="S702" s="230"/>
      <c r="T702" s="23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2" t="s">
        <v>153</v>
      </c>
      <c r="AU702" s="232" t="s">
        <v>144</v>
      </c>
      <c r="AV702" s="13" t="s">
        <v>144</v>
      </c>
      <c r="AW702" s="13" t="s">
        <v>36</v>
      </c>
      <c r="AX702" s="13" t="s">
        <v>22</v>
      </c>
      <c r="AY702" s="232" t="s">
        <v>135</v>
      </c>
    </row>
    <row r="703" s="2" customFormat="1" ht="37.8" customHeight="1">
      <c r="A703" s="41"/>
      <c r="B703" s="42"/>
      <c r="C703" s="203" t="s">
        <v>1199</v>
      </c>
      <c r="D703" s="203" t="s">
        <v>138</v>
      </c>
      <c r="E703" s="204" t="s">
        <v>1200</v>
      </c>
      <c r="F703" s="205" t="s">
        <v>1201</v>
      </c>
      <c r="G703" s="206" t="s">
        <v>194</v>
      </c>
      <c r="H703" s="207">
        <v>4</v>
      </c>
      <c r="I703" s="208"/>
      <c r="J703" s="209">
        <f>ROUND(I703*H703,2)</f>
        <v>0</v>
      </c>
      <c r="K703" s="205" t="s">
        <v>142</v>
      </c>
      <c r="L703" s="47"/>
      <c r="M703" s="210" t="s">
        <v>20</v>
      </c>
      <c r="N703" s="211" t="s">
        <v>46</v>
      </c>
      <c r="O703" s="87"/>
      <c r="P703" s="212">
        <f>O703*H703</f>
        <v>0</v>
      </c>
      <c r="Q703" s="212">
        <v>0</v>
      </c>
      <c r="R703" s="212">
        <f>Q703*H703</f>
        <v>0</v>
      </c>
      <c r="S703" s="212">
        <v>0</v>
      </c>
      <c r="T703" s="213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14" t="s">
        <v>143</v>
      </c>
      <c r="AT703" s="214" t="s">
        <v>138</v>
      </c>
      <c r="AU703" s="214" t="s">
        <v>144</v>
      </c>
      <c r="AY703" s="20" t="s">
        <v>135</v>
      </c>
      <c r="BE703" s="215">
        <f>IF(N703="základní",J703,0)</f>
        <v>0</v>
      </c>
      <c r="BF703" s="215">
        <f>IF(N703="snížená",J703,0)</f>
        <v>0</v>
      </c>
      <c r="BG703" s="215">
        <f>IF(N703="zákl. přenesená",J703,0)</f>
        <v>0</v>
      </c>
      <c r="BH703" s="215">
        <f>IF(N703="sníž. přenesená",J703,0)</f>
        <v>0</v>
      </c>
      <c r="BI703" s="215">
        <f>IF(N703="nulová",J703,0)</f>
        <v>0</v>
      </c>
      <c r="BJ703" s="20" t="s">
        <v>144</v>
      </c>
      <c r="BK703" s="215">
        <f>ROUND(I703*H703,2)</f>
        <v>0</v>
      </c>
      <c r="BL703" s="20" t="s">
        <v>143</v>
      </c>
      <c r="BM703" s="214" t="s">
        <v>1202</v>
      </c>
    </row>
    <row r="704" s="2" customFormat="1">
      <c r="A704" s="41"/>
      <c r="B704" s="42"/>
      <c r="C704" s="43"/>
      <c r="D704" s="216" t="s">
        <v>146</v>
      </c>
      <c r="E704" s="43"/>
      <c r="F704" s="217" t="s">
        <v>1203</v>
      </c>
      <c r="G704" s="43"/>
      <c r="H704" s="43"/>
      <c r="I704" s="218"/>
      <c r="J704" s="43"/>
      <c r="K704" s="43"/>
      <c r="L704" s="47"/>
      <c r="M704" s="219"/>
      <c r="N704" s="220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146</v>
      </c>
      <c r="AU704" s="20" t="s">
        <v>144</v>
      </c>
    </row>
    <row r="705" s="13" customFormat="1">
      <c r="A705" s="13"/>
      <c r="B705" s="221"/>
      <c r="C705" s="222"/>
      <c r="D705" s="223" t="s">
        <v>153</v>
      </c>
      <c r="E705" s="224" t="s">
        <v>20</v>
      </c>
      <c r="F705" s="225" t="s">
        <v>1204</v>
      </c>
      <c r="G705" s="222"/>
      <c r="H705" s="226">
        <v>4</v>
      </c>
      <c r="I705" s="227"/>
      <c r="J705" s="222"/>
      <c r="K705" s="222"/>
      <c r="L705" s="228"/>
      <c r="M705" s="229"/>
      <c r="N705" s="230"/>
      <c r="O705" s="230"/>
      <c r="P705" s="230"/>
      <c r="Q705" s="230"/>
      <c r="R705" s="230"/>
      <c r="S705" s="230"/>
      <c r="T705" s="23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2" t="s">
        <v>153</v>
      </c>
      <c r="AU705" s="232" t="s">
        <v>144</v>
      </c>
      <c r="AV705" s="13" t="s">
        <v>144</v>
      </c>
      <c r="AW705" s="13" t="s">
        <v>36</v>
      </c>
      <c r="AX705" s="13" t="s">
        <v>22</v>
      </c>
      <c r="AY705" s="232" t="s">
        <v>135</v>
      </c>
    </row>
    <row r="706" s="2" customFormat="1" ht="78" customHeight="1">
      <c r="A706" s="41"/>
      <c r="B706" s="42"/>
      <c r="C706" s="203" t="s">
        <v>1205</v>
      </c>
      <c r="D706" s="203" t="s">
        <v>138</v>
      </c>
      <c r="E706" s="204" t="s">
        <v>1206</v>
      </c>
      <c r="F706" s="205" t="s">
        <v>1207</v>
      </c>
      <c r="G706" s="206" t="s">
        <v>194</v>
      </c>
      <c r="H706" s="207">
        <v>4</v>
      </c>
      <c r="I706" s="208"/>
      <c r="J706" s="209">
        <f>ROUND(I706*H706,2)</f>
        <v>0</v>
      </c>
      <c r="K706" s="205" t="s">
        <v>142</v>
      </c>
      <c r="L706" s="47"/>
      <c r="M706" s="210" t="s">
        <v>20</v>
      </c>
      <c r="N706" s="211" t="s">
        <v>46</v>
      </c>
      <c r="O706" s="87"/>
      <c r="P706" s="212">
        <f>O706*H706</f>
        <v>0</v>
      </c>
      <c r="Q706" s="212">
        <v>0</v>
      </c>
      <c r="R706" s="212">
        <f>Q706*H706</f>
        <v>0</v>
      </c>
      <c r="S706" s="212">
        <v>0</v>
      </c>
      <c r="T706" s="213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14" t="s">
        <v>143</v>
      </c>
      <c r="AT706" s="214" t="s">
        <v>138</v>
      </c>
      <c r="AU706" s="214" t="s">
        <v>144</v>
      </c>
      <c r="AY706" s="20" t="s">
        <v>135</v>
      </c>
      <c r="BE706" s="215">
        <f>IF(N706="základní",J706,0)</f>
        <v>0</v>
      </c>
      <c r="BF706" s="215">
        <f>IF(N706="snížená",J706,0)</f>
        <v>0</v>
      </c>
      <c r="BG706" s="215">
        <f>IF(N706="zákl. přenesená",J706,0)</f>
        <v>0</v>
      </c>
      <c r="BH706" s="215">
        <f>IF(N706="sníž. přenesená",J706,0)</f>
        <v>0</v>
      </c>
      <c r="BI706" s="215">
        <f>IF(N706="nulová",J706,0)</f>
        <v>0</v>
      </c>
      <c r="BJ706" s="20" t="s">
        <v>144</v>
      </c>
      <c r="BK706" s="215">
        <f>ROUND(I706*H706,2)</f>
        <v>0</v>
      </c>
      <c r="BL706" s="20" t="s">
        <v>143</v>
      </c>
      <c r="BM706" s="214" t="s">
        <v>1208</v>
      </c>
    </row>
    <row r="707" s="2" customFormat="1">
      <c r="A707" s="41"/>
      <c r="B707" s="42"/>
      <c r="C707" s="43"/>
      <c r="D707" s="216" t="s">
        <v>146</v>
      </c>
      <c r="E707" s="43"/>
      <c r="F707" s="217" t="s">
        <v>1209</v>
      </c>
      <c r="G707" s="43"/>
      <c r="H707" s="43"/>
      <c r="I707" s="218"/>
      <c r="J707" s="43"/>
      <c r="K707" s="43"/>
      <c r="L707" s="47"/>
      <c r="M707" s="219"/>
      <c r="N707" s="220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146</v>
      </c>
      <c r="AU707" s="20" t="s">
        <v>144</v>
      </c>
    </row>
    <row r="708" s="2" customFormat="1" ht="44.25" customHeight="1">
      <c r="A708" s="41"/>
      <c r="B708" s="42"/>
      <c r="C708" s="203" t="s">
        <v>1210</v>
      </c>
      <c r="D708" s="203" t="s">
        <v>138</v>
      </c>
      <c r="E708" s="204" t="s">
        <v>1211</v>
      </c>
      <c r="F708" s="205" t="s">
        <v>1212</v>
      </c>
      <c r="G708" s="206" t="s">
        <v>194</v>
      </c>
      <c r="H708" s="207">
        <v>4</v>
      </c>
      <c r="I708" s="208"/>
      <c r="J708" s="209">
        <f>ROUND(I708*H708,2)</f>
        <v>0</v>
      </c>
      <c r="K708" s="205" t="s">
        <v>142</v>
      </c>
      <c r="L708" s="47"/>
      <c r="M708" s="210" t="s">
        <v>20</v>
      </c>
      <c r="N708" s="211" t="s">
        <v>46</v>
      </c>
      <c r="O708" s="87"/>
      <c r="P708" s="212">
        <f>O708*H708</f>
        <v>0</v>
      </c>
      <c r="Q708" s="212">
        <v>0.14999999999999999</v>
      </c>
      <c r="R708" s="212">
        <f>Q708*H708</f>
        <v>0.59999999999999998</v>
      </c>
      <c r="S708" s="212">
        <v>0</v>
      </c>
      <c r="T708" s="213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14" t="s">
        <v>143</v>
      </c>
      <c r="AT708" s="214" t="s">
        <v>138</v>
      </c>
      <c r="AU708" s="214" t="s">
        <v>144</v>
      </c>
      <c r="AY708" s="20" t="s">
        <v>135</v>
      </c>
      <c r="BE708" s="215">
        <f>IF(N708="základní",J708,0)</f>
        <v>0</v>
      </c>
      <c r="BF708" s="215">
        <f>IF(N708="snížená",J708,0)</f>
        <v>0</v>
      </c>
      <c r="BG708" s="215">
        <f>IF(N708="zákl. přenesená",J708,0)</f>
        <v>0</v>
      </c>
      <c r="BH708" s="215">
        <f>IF(N708="sníž. přenesená",J708,0)</f>
        <v>0</v>
      </c>
      <c r="BI708" s="215">
        <f>IF(N708="nulová",J708,0)</f>
        <v>0</v>
      </c>
      <c r="BJ708" s="20" t="s">
        <v>144</v>
      </c>
      <c r="BK708" s="215">
        <f>ROUND(I708*H708,2)</f>
        <v>0</v>
      </c>
      <c r="BL708" s="20" t="s">
        <v>143</v>
      </c>
      <c r="BM708" s="214" t="s">
        <v>1213</v>
      </c>
    </row>
    <row r="709" s="2" customFormat="1">
      <c r="A709" s="41"/>
      <c r="B709" s="42"/>
      <c r="C709" s="43"/>
      <c r="D709" s="216" t="s">
        <v>146</v>
      </c>
      <c r="E709" s="43"/>
      <c r="F709" s="217" t="s">
        <v>1214</v>
      </c>
      <c r="G709" s="43"/>
      <c r="H709" s="43"/>
      <c r="I709" s="218"/>
      <c r="J709" s="43"/>
      <c r="K709" s="43"/>
      <c r="L709" s="47"/>
      <c r="M709" s="219"/>
      <c r="N709" s="220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146</v>
      </c>
      <c r="AU709" s="20" t="s">
        <v>144</v>
      </c>
    </row>
    <row r="710" s="13" customFormat="1">
      <c r="A710" s="13"/>
      <c r="B710" s="221"/>
      <c r="C710" s="222"/>
      <c r="D710" s="223" t="s">
        <v>153</v>
      </c>
      <c r="E710" s="224" t="s">
        <v>20</v>
      </c>
      <c r="F710" s="225" t="s">
        <v>1204</v>
      </c>
      <c r="G710" s="222"/>
      <c r="H710" s="226">
        <v>4</v>
      </c>
      <c r="I710" s="227"/>
      <c r="J710" s="222"/>
      <c r="K710" s="222"/>
      <c r="L710" s="228"/>
      <c r="M710" s="229"/>
      <c r="N710" s="230"/>
      <c r="O710" s="230"/>
      <c r="P710" s="230"/>
      <c r="Q710" s="230"/>
      <c r="R710" s="230"/>
      <c r="S710" s="230"/>
      <c r="T710" s="23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2" t="s">
        <v>153</v>
      </c>
      <c r="AU710" s="232" t="s">
        <v>144</v>
      </c>
      <c r="AV710" s="13" t="s">
        <v>144</v>
      </c>
      <c r="AW710" s="13" t="s">
        <v>36</v>
      </c>
      <c r="AX710" s="13" t="s">
        <v>22</v>
      </c>
      <c r="AY710" s="232" t="s">
        <v>135</v>
      </c>
    </row>
    <row r="711" s="2" customFormat="1" ht="24.15" customHeight="1">
      <c r="A711" s="41"/>
      <c r="B711" s="42"/>
      <c r="C711" s="203" t="s">
        <v>1215</v>
      </c>
      <c r="D711" s="203" t="s">
        <v>138</v>
      </c>
      <c r="E711" s="204" t="s">
        <v>1216</v>
      </c>
      <c r="F711" s="205" t="s">
        <v>1217</v>
      </c>
      <c r="G711" s="206" t="s">
        <v>206</v>
      </c>
      <c r="H711" s="207">
        <v>0.10000000000000001</v>
      </c>
      <c r="I711" s="208"/>
      <c r="J711" s="209">
        <f>ROUND(I711*H711,2)</f>
        <v>0</v>
      </c>
      <c r="K711" s="205" t="s">
        <v>142</v>
      </c>
      <c r="L711" s="47"/>
      <c r="M711" s="210" t="s">
        <v>20</v>
      </c>
      <c r="N711" s="211" t="s">
        <v>46</v>
      </c>
      <c r="O711" s="87"/>
      <c r="P711" s="212">
        <f>O711*H711</f>
        <v>0</v>
      </c>
      <c r="Q711" s="212">
        <v>2.2563399999999998</v>
      </c>
      <c r="R711" s="212">
        <f>Q711*H711</f>
        <v>0.225634</v>
      </c>
      <c r="S711" s="212">
        <v>0</v>
      </c>
      <c r="T711" s="213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14" t="s">
        <v>143</v>
      </c>
      <c r="AT711" s="214" t="s">
        <v>138</v>
      </c>
      <c r="AU711" s="214" t="s">
        <v>144</v>
      </c>
      <c r="AY711" s="20" t="s">
        <v>135</v>
      </c>
      <c r="BE711" s="215">
        <f>IF(N711="základní",J711,0)</f>
        <v>0</v>
      </c>
      <c r="BF711" s="215">
        <f>IF(N711="snížená",J711,0)</f>
        <v>0</v>
      </c>
      <c r="BG711" s="215">
        <f>IF(N711="zákl. přenesená",J711,0)</f>
        <v>0</v>
      </c>
      <c r="BH711" s="215">
        <f>IF(N711="sníž. přenesená",J711,0)</f>
        <v>0</v>
      </c>
      <c r="BI711" s="215">
        <f>IF(N711="nulová",J711,0)</f>
        <v>0</v>
      </c>
      <c r="BJ711" s="20" t="s">
        <v>144</v>
      </c>
      <c r="BK711" s="215">
        <f>ROUND(I711*H711,2)</f>
        <v>0</v>
      </c>
      <c r="BL711" s="20" t="s">
        <v>143</v>
      </c>
      <c r="BM711" s="214" t="s">
        <v>1218</v>
      </c>
    </row>
    <row r="712" s="2" customFormat="1">
      <c r="A712" s="41"/>
      <c r="B712" s="42"/>
      <c r="C712" s="43"/>
      <c r="D712" s="216" t="s">
        <v>146</v>
      </c>
      <c r="E712" s="43"/>
      <c r="F712" s="217" t="s">
        <v>1219</v>
      </c>
      <c r="G712" s="43"/>
      <c r="H712" s="43"/>
      <c r="I712" s="218"/>
      <c r="J712" s="43"/>
      <c r="K712" s="43"/>
      <c r="L712" s="47"/>
      <c r="M712" s="219"/>
      <c r="N712" s="220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146</v>
      </c>
      <c r="AU712" s="20" t="s">
        <v>144</v>
      </c>
    </row>
    <row r="713" s="13" customFormat="1">
      <c r="A713" s="13"/>
      <c r="B713" s="221"/>
      <c r="C713" s="222"/>
      <c r="D713" s="223" t="s">
        <v>153</v>
      </c>
      <c r="E713" s="224" t="s">
        <v>20</v>
      </c>
      <c r="F713" s="225" t="s">
        <v>1220</v>
      </c>
      <c r="G713" s="222"/>
      <c r="H713" s="226">
        <v>0.10000000000000001</v>
      </c>
      <c r="I713" s="227"/>
      <c r="J713" s="222"/>
      <c r="K713" s="222"/>
      <c r="L713" s="228"/>
      <c r="M713" s="229"/>
      <c r="N713" s="230"/>
      <c r="O713" s="230"/>
      <c r="P713" s="230"/>
      <c r="Q713" s="230"/>
      <c r="R713" s="230"/>
      <c r="S713" s="230"/>
      <c r="T713" s="23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2" t="s">
        <v>153</v>
      </c>
      <c r="AU713" s="232" t="s">
        <v>144</v>
      </c>
      <c r="AV713" s="13" t="s">
        <v>144</v>
      </c>
      <c r="AW713" s="13" t="s">
        <v>36</v>
      </c>
      <c r="AX713" s="13" t="s">
        <v>22</v>
      </c>
      <c r="AY713" s="232" t="s">
        <v>135</v>
      </c>
    </row>
    <row r="714" s="2" customFormat="1" ht="37.8" customHeight="1">
      <c r="A714" s="41"/>
      <c r="B714" s="42"/>
      <c r="C714" s="203" t="s">
        <v>1221</v>
      </c>
      <c r="D714" s="203" t="s">
        <v>138</v>
      </c>
      <c r="E714" s="204" t="s">
        <v>1222</v>
      </c>
      <c r="F714" s="205" t="s">
        <v>1223</v>
      </c>
      <c r="G714" s="206" t="s">
        <v>150</v>
      </c>
      <c r="H714" s="207">
        <v>29</v>
      </c>
      <c r="I714" s="208"/>
      <c r="J714" s="209">
        <f>ROUND(I714*H714,2)</f>
        <v>0</v>
      </c>
      <c r="K714" s="205" t="s">
        <v>142</v>
      </c>
      <c r="L714" s="47"/>
      <c r="M714" s="210" t="s">
        <v>20</v>
      </c>
      <c r="N714" s="211" t="s">
        <v>46</v>
      </c>
      <c r="O714" s="87"/>
      <c r="P714" s="212">
        <f>O714*H714</f>
        <v>0</v>
      </c>
      <c r="Q714" s="212">
        <v>0</v>
      </c>
      <c r="R714" s="212">
        <f>Q714*H714</f>
        <v>0</v>
      </c>
      <c r="S714" s="212">
        <v>0</v>
      </c>
      <c r="T714" s="213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14" t="s">
        <v>143</v>
      </c>
      <c r="AT714" s="214" t="s">
        <v>138</v>
      </c>
      <c r="AU714" s="214" t="s">
        <v>144</v>
      </c>
      <c r="AY714" s="20" t="s">
        <v>135</v>
      </c>
      <c r="BE714" s="215">
        <f>IF(N714="základní",J714,0)</f>
        <v>0</v>
      </c>
      <c r="BF714" s="215">
        <f>IF(N714="snížená",J714,0)</f>
        <v>0</v>
      </c>
      <c r="BG714" s="215">
        <f>IF(N714="zákl. přenesená",J714,0)</f>
        <v>0</v>
      </c>
      <c r="BH714" s="215">
        <f>IF(N714="sníž. přenesená",J714,0)</f>
        <v>0</v>
      </c>
      <c r="BI714" s="215">
        <f>IF(N714="nulová",J714,0)</f>
        <v>0</v>
      </c>
      <c r="BJ714" s="20" t="s">
        <v>144</v>
      </c>
      <c r="BK714" s="215">
        <f>ROUND(I714*H714,2)</f>
        <v>0</v>
      </c>
      <c r="BL714" s="20" t="s">
        <v>143</v>
      </c>
      <c r="BM714" s="214" t="s">
        <v>1224</v>
      </c>
    </row>
    <row r="715" s="2" customFormat="1">
      <c r="A715" s="41"/>
      <c r="B715" s="42"/>
      <c r="C715" s="43"/>
      <c r="D715" s="216" t="s">
        <v>146</v>
      </c>
      <c r="E715" s="43"/>
      <c r="F715" s="217" t="s">
        <v>1225</v>
      </c>
      <c r="G715" s="43"/>
      <c r="H715" s="43"/>
      <c r="I715" s="218"/>
      <c r="J715" s="43"/>
      <c r="K715" s="43"/>
      <c r="L715" s="47"/>
      <c r="M715" s="219"/>
      <c r="N715" s="220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T715" s="20" t="s">
        <v>146</v>
      </c>
      <c r="AU715" s="20" t="s">
        <v>144</v>
      </c>
    </row>
    <row r="716" s="13" customFormat="1">
      <c r="A716" s="13"/>
      <c r="B716" s="221"/>
      <c r="C716" s="222"/>
      <c r="D716" s="223" t="s">
        <v>153</v>
      </c>
      <c r="E716" s="224" t="s">
        <v>20</v>
      </c>
      <c r="F716" s="225" t="s">
        <v>1226</v>
      </c>
      <c r="G716" s="222"/>
      <c r="H716" s="226">
        <v>29</v>
      </c>
      <c r="I716" s="227"/>
      <c r="J716" s="222"/>
      <c r="K716" s="222"/>
      <c r="L716" s="228"/>
      <c r="M716" s="229"/>
      <c r="N716" s="230"/>
      <c r="O716" s="230"/>
      <c r="P716" s="230"/>
      <c r="Q716" s="230"/>
      <c r="R716" s="230"/>
      <c r="S716" s="230"/>
      <c r="T716" s="23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2" t="s">
        <v>153</v>
      </c>
      <c r="AU716" s="232" t="s">
        <v>144</v>
      </c>
      <c r="AV716" s="13" t="s">
        <v>144</v>
      </c>
      <c r="AW716" s="13" t="s">
        <v>36</v>
      </c>
      <c r="AX716" s="13" t="s">
        <v>22</v>
      </c>
      <c r="AY716" s="232" t="s">
        <v>135</v>
      </c>
    </row>
    <row r="717" s="2" customFormat="1" ht="16.5" customHeight="1">
      <c r="A717" s="41"/>
      <c r="B717" s="42"/>
      <c r="C717" s="254" t="s">
        <v>1227</v>
      </c>
      <c r="D717" s="254" t="s">
        <v>343</v>
      </c>
      <c r="E717" s="255" t="s">
        <v>1228</v>
      </c>
      <c r="F717" s="256" t="s">
        <v>1229</v>
      </c>
      <c r="G717" s="257" t="s">
        <v>163</v>
      </c>
      <c r="H717" s="258">
        <v>9.1349999999999998</v>
      </c>
      <c r="I717" s="259"/>
      <c r="J717" s="260">
        <f>ROUND(I717*H717,2)</f>
        <v>0</v>
      </c>
      <c r="K717" s="256" t="s">
        <v>142</v>
      </c>
      <c r="L717" s="261"/>
      <c r="M717" s="262" t="s">
        <v>20</v>
      </c>
      <c r="N717" s="263" t="s">
        <v>46</v>
      </c>
      <c r="O717" s="87"/>
      <c r="P717" s="212">
        <f>O717*H717</f>
        <v>0</v>
      </c>
      <c r="Q717" s="212">
        <v>1</v>
      </c>
      <c r="R717" s="212">
        <f>Q717*H717</f>
        <v>9.1349999999999998</v>
      </c>
      <c r="S717" s="212">
        <v>0</v>
      </c>
      <c r="T717" s="213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14" t="s">
        <v>180</v>
      </c>
      <c r="AT717" s="214" t="s">
        <v>343</v>
      </c>
      <c r="AU717" s="214" t="s">
        <v>144</v>
      </c>
      <c r="AY717" s="20" t="s">
        <v>135</v>
      </c>
      <c r="BE717" s="215">
        <f>IF(N717="základní",J717,0)</f>
        <v>0</v>
      </c>
      <c r="BF717" s="215">
        <f>IF(N717="snížená",J717,0)</f>
        <v>0</v>
      </c>
      <c r="BG717" s="215">
        <f>IF(N717="zákl. přenesená",J717,0)</f>
        <v>0</v>
      </c>
      <c r="BH717" s="215">
        <f>IF(N717="sníž. přenesená",J717,0)</f>
        <v>0</v>
      </c>
      <c r="BI717" s="215">
        <f>IF(N717="nulová",J717,0)</f>
        <v>0</v>
      </c>
      <c r="BJ717" s="20" t="s">
        <v>144</v>
      </c>
      <c r="BK717" s="215">
        <f>ROUND(I717*H717,2)</f>
        <v>0</v>
      </c>
      <c r="BL717" s="20" t="s">
        <v>143</v>
      </c>
      <c r="BM717" s="214" t="s">
        <v>1230</v>
      </c>
    </row>
    <row r="718" s="13" customFormat="1">
      <c r="A718" s="13"/>
      <c r="B718" s="221"/>
      <c r="C718" s="222"/>
      <c r="D718" s="223" t="s">
        <v>153</v>
      </c>
      <c r="E718" s="224" t="s">
        <v>20</v>
      </c>
      <c r="F718" s="225" t="s">
        <v>1231</v>
      </c>
      <c r="G718" s="222"/>
      <c r="H718" s="226">
        <v>9.1349999999999998</v>
      </c>
      <c r="I718" s="227"/>
      <c r="J718" s="222"/>
      <c r="K718" s="222"/>
      <c r="L718" s="228"/>
      <c r="M718" s="229"/>
      <c r="N718" s="230"/>
      <c r="O718" s="230"/>
      <c r="P718" s="230"/>
      <c r="Q718" s="230"/>
      <c r="R718" s="230"/>
      <c r="S718" s="230"/>
      <c r="T718" s="23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2" t="s">
        <v>153</v>
      </c>
      <c r="AU718" s="232" t="s">
        <v>144</v>
      </c>
      <c r="AV718" s="13" t="s">
        <v>144</v>
      </c>
      <c r="AW718" s="13" t="s">
        <v>36</v>
      </c>
      <c r="AX718" s="13" t="s">
        <v>22</v>
      </c>
      <c r="AY718" s="232" t="s">
        <v>135</v>
      </c>
    </row>
    <row r="719" s="2" customFormat="1" ht="37.8" customHeight="1">
      <c r="A719" s="41"/>
      <c r="B719" s="42"/>
      <c r="C719" s="203" t="s">
        <v>1232</v>
      </c>
      <c r="D719" s="203" t="s">
        <v>138</v>
      </c>
      <c r="E719" s="204" t="s">
        <v>1107</v>
      </c>
      <c r="F719" s="205" t="s">
        <v>1108</v>
      </c>
      <c r="G719" s="206" t="s">
        <v>163</v>
      </c>
      <c r="H719" s="207">
        <v>9.9610000000000003</v>
      </c>
      <c r="I719" s="208"/>
      <c r="J719" s="209">
        <f>ROUND(I719*H719,2)</f>
        <v>0</v>
      </c>
      <c r="K719" s="205" t="s">
        <v>142</v>
      </c>
      <c r="L719" s="47"/>
      <c r="M719" s="210" t="s">
        <v>20</v>
      </c>
      <c r="N719" s="211" t="s">
        <v>46</v>
      </c>
      <c r="O719" s="87"/>
      <c r="P719" s="212">
        <f>O719*H719</f>
        <v>0</v>
      </c>
      <c r="Q719" s="212">
        <v>0</v>
      </c>
      <c r="R719" s="212">
        <f>Q719*H719</f>
        <v>0</v>
      </c>
      <c r="S719" s="212">
        <v>0</v>
      </c>
      <c r="T719" s="213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14" t="s">
        <v>143</v>
      </c>
      <c r="AT719" s="214" t="s">
        <v>138</v>
      </c>
      <c r="AU719" s="214" t="s">
        <v>144</v>
      </c>
      <c r="AY719" s="20" t="s">
        <v>135</v>
      </c>
      <c r="BE719" s="215">
        <f>IF(N719="základní",J719,0)</f>
        <v>0</v>
      </c>
      <c r="BF719" s="215">
        <f>IF(N719="snížená",J719,0)</f>
        <v>0</v>
      </c>
      <c r="BG719" s="215">
        <f>IF(N719="zákl. přenesená",J719,0)</f>
        <v>0</v>
      </c>
      <c r="BH719" s="215">
        <f>IF(N719="sníž. přenesená",J719,0)</f>
        <v>0</v>
      </c>
      <c r="BI719" s="215">
        <f>IF(N719="nulová",J719,0)</f>
        <v>0</v>
      </c>
      <c r="BJ719" s="20" t="s">
        <v>144</v>
      </c>
      <c r="BK719" s="215">
        <f>ROUND(I719*H719,2)</f>
        <v>0</v>
      </c>
      <c r="BL719" s="20" t="s">
        <v>143</v>
      </c>
      <c r="BM719" s="214" t="s">
        <v>1233</v>
      </c>
    </row>
    <row r="720" s="2" customFormat="1">
      <c r="A720" s="41"/>
      <c r="B720" s="42"/>
      <c r="C720" s="43"/>
      <c r="D720" s="216" t="s">
        <v>146</v>
      </c>
      <c r="E720" s="43"/>
      <c r="F720" s="217" t="s">
        <v>1110</v>
      </c>
      <c r="G720" s="43"/>
      <c r="H720" s="43"/>
      <c r="I720" s="218"/>
      <c r="J720" s="43"/>
      <c r="K720" s="43"/>
      <c r="L720" s="47"/>
      <c r="M720" s="219"/>
      <c r="N720" s="220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146</v>
      </c>
      <c r="AU720" s="20" t="s">
        <v>144</v>
      </c>
    </row>
    <row r="721" s="12" customFormat="1" ht="22.8" customHeight="1">
      <c r="A721" s="12"/>
      <c r="B721" s="187"/>
      <c r="C721" s="188"/>
      <c r="D721" s="189" t="s">
        <v>73</v>
      </c>
      <c r="E721" s="201" t="s">
        <v>1234</v>
      </c>
      <c r="F721" s="201" t="s">
        <v>1235</v>
      </c>
      <c r="G721" s="188"/>
      <c r="H721" s="188"/>
      <c r="I721" s="191"/>
      <c r="J721" s="202">
        <f>BK721</f>
        <v>0</v>
      </c>
      <c r="K721" s="188"/>
      <c r="L721" s="193"/>
      <c r="M721" s="194"/>
      <c r="N721" s="195"/>
      <c r="O721" s="195"/>
      <c r="P721" s="196">
        <f>SUM(P722:P726)</f>
        <v>0</v>
      </c>
      <c r="Q721" s="195"/>
      <c r="R721" s="196">
        <f>SUM(R722:R726)</f>
        <v>1.1505099999999999</v>
      </c>
      <c r="S721" s="195"/>
      <c r="T721" s="197">
        <f>SUM(T722:T726)</f>
        <v>0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198" t="s">
        <v>22</v>
      </c>
      <c r="AT721" s="199" t="s">
        <v>73</v>
      </c>
      <c r="AU721" s="199" t="s">
        <v>22</v>
      </c>
      <c r="AY721" s="198" t="s">
        <v>135</v>
      </c>
      <c r="BK721" s="200">
        <f>SUM(BK722:BK726)</f>
        <v>0</v>
      </c>
    </row>
    <row r="722" s="2" customFormat="1" ht="24.15" customHeight="1">
      <c r="A722" s="41"/>
      <c r="B722" s="42"/>
      <c r="C722" s="203" t="s">
        <v>1236</v>
      </c>
      <c r="D722" s="203" t="s">
        <v>138</v>
      </c>
      <c r="E722" s="204" t="s">
        <v>1237</v>
      </c>
      <c r="F722" s="205" t="s">
        <v>1238</v>
      </c>
      <c r="G722" s="206" t="s">
        <v>206</v>
      </c>
      <c r="H722" s="207">
        <v>0.5</v>
      </c>
      <c r="I722" s="208"/>
      <c r="J722" s="209">
        <f>ROUND(I722*H722,2)</f>
        <v>0</v>
      </c>
      <c r="K722" s="205" t="s">
        <v>142</v>
      </c>
      <c r="L722" s="47"/>
      <c r="M722" s="210" t="s">
        <v>20</v>
      </c>
      <c r="N722" s="211" t="s">
        <v>46</v>
      </c>
      <c r="O722" s="87"/>
      <c r="P722" s="212">
        <f>O722*H722</f>
        <v>0</v>
      </c>
      <c r="Q722" s="212">
        <v>2.3010199999999998</v>
      </c>
      <c r="R722" s="212">
        <f>Q722*H722</f>
        <v>1.1505099999999999</v>
      </c>
      <c r="S722" s="212">
        <v>0</v>
      </c>
      <c r="T722" s="213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14" t="s">
        <v>143</v>
      </c>
      <c r="AT722" s="214" t="s">
        <v>138</v>
      </c>
      <c r="AU722" s="214" t="s">
        <v>144</v>
      </c>
      <c r="AY722" s="20" t="s">
        <v>135</v>
      </c>
      <c r="BE722" s="215">
        <f>IF(N722="základní",J722,0)</f>
        <v>0</v>
      </c>
      <c r="BF722" s="215">
        <f>IF(N722="snížená",J722,0)</f>
        <v>0</v>
      </c>
      <c r="BG722" s="215">
        <f>IF(N722="zákl. přenesená",J722,0)</f>
        <v>0</v>
      </c>
      <c r="BH722" s="215">
        <f>IF(N722="sníž. přenesená",J722,0)</f>
        <v>0</v>
      </c>
      <c r="BI722" s="215">
        <f>IF(N722="nulová",J722,0)</f>
        <v>0</v>
      </c>
      <c r="BJ722" s="20" t="s">
        <v>144</v>
      </c>
      <c r="BK722" s="215">
        <f>ROUND(I722*H722,2)</f>
        <v>0</v>
      </c>
      <c r="BL722" s="20" t="s">
        <v>143</v>
      </c>
      <c r="BM722" s="214" t="s">
        <v>1239</v>
      </c>
    </row>
    <row r="723" s="2" customFormat="1">
      <c r="A723" s="41"/>
      <c r="B723" s="42"/>
      <c r="C723" s="43"/>
      <c r="D723" s="216" t="s">
        <v>146</v>
      </c>
      <c r="E723" s="43"/>
      <c r="F723" s="217" t="s">
        <v>1240</v>
      </c>
      <c r="G723" s="43"/>
      <c r="H723" s="43"/>
      <c r="I723" s="218"/>
      <c r="J723" s="43"/>
      <c r="K723" s="43"/>
      <c r="L723" s="47"/>
      <c r="M723" s="219"/>
      <c r="N723" s="220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146</v>
      </c>
      <c r="AU723" s="20" t="s">
        <v>144</v>
      </c>
    </row>
    <row r="724" s="13" customFormat="1">
      <c r="A724" s="13"/>
      <c r="B724" s="221"/>
      <c r="C724" s="222"/>
      <c r="D724" s="223" t="s">
        <v>153</v>
      </c>
      <c r="E724" s="224" t="s">
        <v>20</v>
      </c>
      <c r="F724" s="225" t="s">
        <v>1241</v>
      </c>
      <c r="G724" s="222"/>
      <c r="H724" s="226">
        <v>0.5</v>
      </c>
      <c r="I724" s="227"/>
      <c r="J724" s="222"/>
      <c r="K724" s="222"/>
      <c r="L724" s="228"/>
      <c r="M724" s="229"/>
      <c r="N724" s="230"/>
      <c r="O724" s="230"/>
      <c r="P724" s="230"/>
      <c r="Q724" s="230"/>
      <c r="R724" s="230"/>
      <c r="S724" s="230"/>
      <c r="T724" s="23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2" t="s">
        <v>153</v>
      </c>
      <c r="AU724" s="232" t="s">
        <v>144</v>
      </c>
      <c r="AV724" s="13" t="s">
        <v>144</v>
      </c>
      <c r="AW724" s="13" t="s">
        <v>36</v>
      </c>
      <c r="AX724" s="13" t="s">
        <v>22</v>
      </c>
      <c r="AY724" s="232" t="s">
        <v>135</v>
      </c>
    </row>
    <row r="725" s="2" customFormat="1" ht="55.5" customHeight="1">
      <c r="A725" s="41"/>
      <c r="B725" s="42"/>
      <c r="C725" s="203" t="s">
        <v>1242</v>
      </c>
      <c r="D725" s="203" t="s">
        <v>138</v>
      </c>
      <c r="E725" s="204" t="s">
        <v>1243</v>
      </c>
      <c r="F725" s="205" t="s">
        <v>1244</v>
      </c>
      <c r="G725" s="206" t="s">
        <v>163</v>
      </c>
      <c r="H725" s="207">
        <v>1.151</v>
      </c>
      <c r="I725" s="208"/>
      <c r="J725" s="209">
        <f>ROUND(I725*H725,2)</f>
        <v>0</v>
      </c>
      <c r="K725" s="205" t="s">
        <v>142</v>
      </c>
      <c r="L725" s="47"/>
      <c r="M725" s="210" t="s">
        <v>20</v>
      </c>
      <c r="N725" s="211" t="s">
        <v>46</v>
      </c>
      <c r="O725" s="87"/>
      <c r="P725" s="212">
        <f>O725*H725</f>
        <v>0</v>
      </c>
      <c r="Q725" s="212">
        <v>0</v>
      </c>
      <c r="R725" s="212">
        <f>Q725*H725</f>
        <v>0</v>
      </c>
      <c r="S725" s="212">
        <v>0</v>
      </c>
      <c r="T725" s="213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14" t="s">
        <v>143</v>
      </c>
      <c r="AT725" s="214" t="s">
        <v>138</v>
      </c>
      <c r="AU725" s="214" t="s">
        <v>144</v>
      </c>
      <c r="AY725" s="20" t="s">
        <v>135</v>
      </c>
      <c r="BE725" s="215">
        <f>IF(N725="základní",J725,0)</f>
        <v>0</v>
      </c>
      <c r="BF725" s="215">
        <f>IF(N725="snížená",J725,0)</f>
        <v>0</v>
      </c>
      <c r="BG725" s="215">
        <f>IF(N725="zákl. přenesená",J725,0)</f>
        <v>0</v>
      </c>
      <c r="BH725" s="215">
        <f>IF(N725="sníž. přenesená",J725,0)</f>
        <v>0</v>
      </c>
      <c r="BI725" s="215">
        <f>IF(N725="nulová",J725,0)</f>
        <v>0</v>
      </c>
      <c r="BJ725" s="20" t="s">
        <v>144</v>
      </c>
      <c r="BK725" s="215">
        <f>ROUND(I725*H725,2)</f>
        <v>0</v>
      </c>
      <c r="BL725" s="20" t="s">
        <v>143</v>
      </c>
      <c r="BM725" s="214" t="s">
        <v>1245</v>
      </c>
    </row>
    <row r="726" s="2" customFormat="1">
      <c r="A726" s="41"/>
      <c r="B726" s="42"/>
      <c r="C726" s="43"/>
      <c r="D726" s="216" t="s">
        <v>146</v>
      </c>
      <c r="E726" s="43"/>
      <c r="F726" s="217" t="s">
        <v>1246</v>
      </c>
      <c r="G726" s="43"/>
      <c r="H726" s="43"/>
      <c r="I726" s="218"/>
      <c r="J726" s="43"/>
      <c r="K726" s="43"/>
      <c r="L726" s="47"/>
      <c r="M726" s="219"/>
      <c r="N726" s="220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146</v>
      </c>
      <c r="AU726" s="20" t="s">
        <v>144</v>
      </c>
    </row>
    <row r="727" s="12" customFormat="1" ht="22.8" customHeight="1">
      <c r="A727" s="12"/>
      <c r="B727" s="187"/>
      <c r="C727" s="188"/>
      <c r="D727" s="189" t="s">
        <v>73</v>
      </c>
      <c r="E727" s="201" t="s">
        <v>1247</v>
      </c>
      <c r="F727" s="201" t="s">
        <v>1248</v>
      </c>
      <c r="G727" s="188"/>
      <c r="H727" s="188"/>
      <c r="I727" s="191"/>
      <c r="J727" s="202">
        <f>BK727</f>
        <v>0</v>
      </c>
      <c r="K727" s="188"/>
      <c r="L727" s="193"/>
      <c r="M727" s="194"/>
      <c r="N727" s="195"/>
      <c r="O727" s="195"/>
      <c r="P727" s="196">
        <f>SUM(P728:P729)</f>
        <v>0</v>
      </c>
      <c r="Q727" s="195"/>
      <c r="R727" s="196">
        <f>SUM(R728:R729)</f>
        <v>0</v>
      </c>
      <c r="S727" s="195"/>
      <c r="T727" s="197">
        <f>SUM(T728:T729)</f>
        <v>0</v>
      </c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R727" s="198" t="s">
        <v>22</v>
      </c>
      <c r="AT727" s="199" t="s">
        <v>73</v>
      </c>
      <c r="AU727" s="199" t="s">
        <v>22</v>
      </c>
      <c r="AY727" s="198" t="s">
        <v>135</v>
      </c>
      <c r="BK727" s="200">
        <f>SUM(BK728:BK729)</f>
        <v>0</v>
      </c>
    </row>
    <row r="728" s="2" customFormat="1" ht="44.25" customHeight="1">
      <c r="A728" s="41"/>
      <c r="B728" s="42"/>
      <c r="C728" s="203" t="s">
        <v>1249</v>
      </c>
      <c r="D728" s="203" t="s">
        <v>138</v>
      </c>
      <c r="E728" s="204" t="s">
        <v>1250</v>
      </c>
      <c r="F728" s="205" t="s">
        <v>1251</v>
      </c>
      <c r="G728" s="206" t="s">
        <v>457</v>
      </c>
      <c r="H728" s="207">
        <v>1</v>
      </c>
      <c r="I728" s="208"/>
      <c r="J728" s="209">
        <f>ROUND(I728*H728,2)</f>
        <v>0</v>
      </c>
      <c r="K728" s="205" t="s">
        <v>20</v>
      </c>
      <c r="L728" s="47"/>
      <c r="M728" s="210" t="s">
        <v>20</v>
      </c>
      <c r="N728" s="211" t="s">
        <v>46</v>
      </c>
      <c r="O728" s="87"/>
      <c r="P728" s="212">
        <f>O728*H728</f>
        <v>0</v>
      </c>
      <c r="Q728" s="212">
        <v>0</v>
      </c>
      <c r="R728" s="212">
        <f>Q728*H728</f>
        <v>0</v>
      </c>
      <c r="S728" s="212">
        <v>0</v>
      </c>
      <c r="T728" s="213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14" t="s">
        <v>143</v>
      </c>
      <c r="AT728" s="214" t="s">
        <v>138</v>
      </c>
      <c r="AU728" s="214" t="s">
        <v>144</v>
      </c>
      <c r="AY728" s="20" t="s">
        <v>135</v>
      </c>
      <c r="BE728" s="215">
        <f>IF(N728="základní",J728,0)</f>
        <v>0</v>
      </c>
      <c r="BF728" s="215">
        <f>IF(N728="snížená",J728,0)</f>
        <v>0</v>
      </c>
      <c r="BG728" s="215">
        <f>IF(N728="zákl. přenesená",J728,0)</f>
        <v>0</v>
      </c>
      <c r="BH728" s="215">
        <f>IF(N728="sníž. přenesená",J728,0)</f>
        <v>0</v>
      </c>
      <c r="BI728" s="215">
        <f>IF(N728="nulová",J728,0)</f>
        <v>0</v>
      </c>
      <c r="BJ728" s="20" t="s">
        <v>144</v>
      </c>
      <c r="BK728" s="215">
        <f>ROUND(I728*H728,2)</f>
        <v>0</v>
      </c>
      <c r="BL728" s="20" t="s">
        <v>143</v>
      </c>
      <c r="BM728" s="214" t="s">
        <v>1252</v>
      </c>
    </row>
    <row r="729" s="2" customFormat="1" ht="24.15" customHeight="1">
      <c r="A729" s="41"/>
      <c r="B729" s="42"/>
      <c r="C729" s="203" t="s">
        <v>1253</v>
      </c>
      <c r="D729" s="203" t="s">
        <v>138</v>
      </c>
      <c r="E729" s="204" t="s">
        <v>1254</v>
      </c>
      <c r="F729" s="205" t="s">
        <v>1255</v>
      </c>
      <c r="G729" s="206" t="s">
        <v>457</v>
      </c>
      <c r="H729" s="207">
        <v>1</v>
      </c>
      <c r="I729" s="208"/>
      <c r="J729" s="209">
        <f>ROUND(I729*H729,2)</f>
        <v>0</v>
      </c>
      <c r="K729" s="205" t="s">
        <v>20</v>
      </c>
      <c r="L729" s="47"/>
      <c r="M729" s="210" t="s">
        <v>20</v>
      </c>
      <c r="N729" s="211" t="s">
        <v>46</v>
      </c>
      <c r="O729" s="87"/>
      <c r="P729" s="212">
        <f>O729*H729</f>
        <v>0</v>
      </c>
      <c r="Q729" s="212">
        <v>0</v>
      </c>
      <c r="R729" s="212">
        <f>Q729*H729</f>
        <v>0</v>
      </c>
      <c r="S729" s="212">
        <v>0</v>
      </c>
      <c r="T729" s="213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14" t="s">
        <v>143</v>
      </c>
      <c r="AT729" s="214" t="s">
        <v>138</v>
      </c>
      <c r="AU729" s="214" t="s">
        <v>144</v>
      </c>
      <c r="AY729" s="20" t="s">
        <v>135</v>
      </c>
      <c r="BE729" s="215">
        <f>IF(N729="základní",J729,0)</f>
        <v>0</v>
      </c>
      <c r="BF729" s="215">
        <f>IF(N729="snížená",J729,0)</f>
        <v>0</v>
      </c>
      <c r="BG729" s="215">
        <f>IF(N729="zákl. přenesená",J729,0)</f>
        <v>0</v>
      </c>
      <c r="BH729" s="215">
        <f>IF(N729="sníž. přenesená",J729,0)</f>
        <v>0</v>
      </c>
      <c r="BI729" s="215">
        <f>IF(N729="nulová",J729,0)</f>
        <v>0</v>
      </c>
      <c r="BJ729" s="20" t="s">
        <v>144</v>
      </c>
      <c r="BK729" s="215">
        <f>ROUND(I729*H729,2)</f>
        <v>0</v>
      </c>
      <c r="BL729" s="20" t="s">
        <v>143</v>
      </c>
      <c r="BM729" s="214" t="s">
        <v>1256</v>
      </c>
    </row>
    <row r="730" s="12" customFormat="1" ht="22.8" customHeight="1">
      <c r="A730" s="12"/>
      <c r="B730" s="187"/>
      <c r="C730" s="188"/>
      <c r="D730" s="189" t="s">
        <v>73</v>
      </c>
      <c r="E730" s="201" t="s">
        <v>1257</v>
      </c>
      <c r="F730" s="201" t="s">
        <v>1258</v>
      </c>
      <c r="G730" s="188"/>
      <c r="H730" s="188"/>
      <c r="I730" s="191"/>
      <c r="J730" s="202">
        <f>BK730</f>
        <v>0</v>
      </c>
      <c r="K730" s="188"/>
      <c r="L730" s="193"/>
      <c r="M730" s="194"/>
      <c r="N730" s="195"/>
      <c r="O730" s="195"/>
      <c r="P730" s="196">
        <f>SUM(P731:P743)</f>
        <v>0</v>
      </c>
      <c r="Q730" s="195"/>
      <c r="R730" s="196">
        <f>SUM(R731:R743)</f>
        <v>0.013779999999999999</v>
      </c>
      <c r="S730" s="195"/>
      <c r="T730" s="197">
        <f>SUM(T731:T743)</f>
        <v>0</v>
      </c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R730" s="198" t="s">
        <v>22</v>
      </c>
      <c r="AT730" s="199" t="s">
        <v>73</v>
      </c>
      <c r="AU730" s="199" t="s">
        <v>22</v>
      </c>
      <c r="AY730" s="198" t="s">
        <v>135</v>
      </c>
      <c r="BK730" s="200">
        <f>SUM(BK731:BK743)</f>
        <v>0</v>
      </c>
    </row>
    <row r="731" s="2" customFormat="1" ht="24.15" customHeight="1">
      <c r="A731" s="41"/>
      <c r="B731" s="42"/>
      <c r="C731" s="203" t="s">
        <v>1259</v>
      </c>
      <c r="D731" s="203" t="s">
        <v>138</v>
      </c>
      <c r="E731" s="204" t="s">
        <v>1260</v>
      </c>
      <c r="F731" s="205" t="s">
        <v>1261</v>
      </c>
      <c r="G731" s="206" t="s">
        <v>457</v>
      </c>
      <c r="H731" s="207">
        <v>1</v>
      </c>
      <c r="I731" s="208"/>
      <c r="J731" s="209">
        <f>ROUND(I731*H731,2)</f>
        <v>0</v>
      </c>
      <c r="K731" s="205" t="s">
        <v>20</v>
      </c>
      <c r="L731" s="47"/>
      <c r="M731" s="210" t="s">
        <v>20</v>
      </c>
      <c r="N731" s="211" t="s">
        <v>46</v>
      </c>
      <c r="O731" s="87"/>
      <c r="P731" s="212">
        <f>O731*H731</f>
        <v>0</v>
      </c>
      <c r="Q731" s="212">
        <v>0</v>
      </c>
      <c r="R731" s="212">
        <f>Q731*H731</f>
        <v>0</v>
      </c>
      <c r="S731" s="212">
        <v>0</v>
      </c>
      <c r="T731" s="213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14" t="s">
        <v>143</v>
      </c>
      <c r="AT731" s="214" t="s">
        <v>138</v>
      </c>
      <c r="AU731" s="214" t="s">
        <v>144</v>
      </c>
      <c r="AY731" s="20" t="s">
        <v>135</v>
      </c>
      <c r="BE731" s="215">
        <f>IF(N731="základní",J731,0)</f>
        <v>0</v>
      </c>
      <c r="BF731" s="215">
        <f>IF(N731="snížená",J731,0)</f>
        <v>0</v>
      </c>
      <c r="BG731" s="215">
        <f>IF(N731="zákl. přenesená",J731,0)</f>
        <v>0</v>
      </c>
      <c r="BH731" s="215">
        <f>IF(N731="sníž. přenesená",J731,0)</f>
        <v>0</v>
      </c>
      <c r="BI731" s="215">
        <f>IF(N731="nulová",J731,0)</f>
        <v>0</v>
      </c>
      <c r="BJ731" s="20" t="s">
        <v>144</v>
      </c>
      <c r="BK731" s="215">
        <f>ROUND(I731*H731,2)</f>
        <v>0</v>
      </c>
      <c r="BL731" s="20" t="s">
        <v>143</v>
      </c>
      <c r="BM731" s="214" t="s">
        <v>1262</v>
      </c>
    </row>
    <row r="732" s="2" customFormat="1" ht="33" customHeight="1">
      <c r="A732" s="41"/>
      <c r="B732" s="42"/>
      <c r="C732" s="203" t="s">
        <v>1263</v>
      </c>
      <c r="D732" s="203" t="s">
        <v>138</v>
      </c>
      <c r="E732" s="204" t="s">
        <v>1264</v>
      </c>
      <c r="F732" s="205" t="s">
        <v>1265</v>
      </c>
      <c r="G732" s="206" t="s">
        <v>457</v>
      </c>
      <c r="H732" s="207">
        <v>1</v>
      </c>
      <c r="I732" s="208"/>
      <c r="J732" s="209">
        <f>ROUND(I732*H732,2)</f>
        <v>0</v>
      </c>
      <c r="K732" s="205" t="s">
        <v>20</v>
      </c>
      <c r="L732" s="47"/>
      <c r="M732" s="210" t="s">
        <v>20</v>
      </c>
      <c r="N732" s="211" t="s">
        <v>46</v>
      </c>
      <c r="O732" s="87"/>
      <c r="P732" s="212">
        <f>O732*H732</f>
        <v>0</v>
      </c>
      <c r="Q732" s="212">
        <v>0</v>
      </c>
      <c r="R732" s="212">
        <f>Q732*H732</f>
        <v>0</v>
      </c>
      <c r="S732" s="212">
        <v>0</v>
      </c>
      <c r="T732" s="213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14" t="s">
        <v>143</v>
      </c>
      <c r="AT732" s="214" t="s">
        <v>138</v>
      </c>
      <c r="AU732" s="214" t="s">
        <v>144</v>
      </c>
      <c r="AY732" s="20" t="s">
        <v>135</v>
      </c>
      <c r="BE732" s="215">
        <f>IF(N732="základní",J732,0)</f>
        <v>0</v>
      </c>
      <c r="BF732" s="215">
        <f>IF(N732="snížená",J732,0)</f>
        <v>0</v>
      </c>
      <c r="BG732" s="215">
        <f>IF(N732="zákl. přenesená",J732,0)</f>
        <v>0</v>
      </c>
      <c r="BH732" s="215">
        <f>IF(N732="sníž. přenesená",J732,0)</f>
        <v>0</v>
      </c>
      <c r="BI732" s="215">
        <f>IF(N732="nulová",J732,0)</f>
        <v>0</v>
      </c>
      <c r="BJ732" s="20" t="s">
        <v>144</v>
      </c>
      <c r="BK732" s="215">
        <f>ROUND(I732*H732,2)</f>
        <v>0</v>
      </c>
      <c r="BL732" s="20" t="s">
        <v>143</v>
      </c>
      <c r="BM732" s="214" t="s">
        <v>1266</v>
      </c>
    </row>
    <row r="733" s="2" customFormat="1" ht="37.8" customHeight="1">
      <c r="A733" s="41"/>
      <c r="B733" s="42"/>
      <c r="C733" s="203" t="s">
        <v>1267</v>
      </c>
      <c r="D733" s="203" t="s">
        <v>138</v>
      </c>
      <c r="E733" s="204" t="s">
        <v>1268</v>
      </c>
      <c r="F733" s="205" t="s">
        <v>1269</v>
      </c>
      <c r="G733" s="206" t="s">
        <v>150</v>
      </c>
      <c r="H733" s="207">
        <v>26</v>
      </c>
      <c r="I733" s="208"/>
      <c r="J733" s="209">
        <f>ROUND(I733*H733,2)</f>
        <v>0</v>
      </c>
      <c r="K733" s="205" t="s">
        <v>142</v>
      </c>
      <c r="L733" s="47"/>
      <c r="M733" s="210" t="s">
        <v>20</v>
      </c>
      <c r="N733" s="211" t="s">
        <v>46</v>
      </c>
      <c r="O733" s="87"/>
      <c r="P733" s="212">
        <f>O733*H733</f>
        <v>0</v>
      </c>
      <c r="Q733" s="212">
        <v>6.9999999999999994E-05</v>
      </c>
      <c r="R733" s="212">
        <f>Q733*H733</f>
        <v>0.0018199999999999998</v>
      </c>
      <c r="S733" s="212">
        <v>0</v>
      </c>
      <c r="T733" s="213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14" t="s">
        <v>143</v>
      </c>
      <c r="AT733" s="214" t="s">
        <v>138</v>
      </c>
      <c r="AU733" s="214" t="s">
        <v>144</v>
      </c>
      <c r="AY733" s="20" t="s">
        <v>135</v>
      </c>
      <c r="BE733" s="215">
        <f>IF(N733="základní",J733,0)</f>
        <v>0</v>
      </c>
      <c r="BF733" s="215">
        <f>IF(N733="snížená",J733,0)</f>
        <v>0</v>
      </c>
      <c r="BG733" s="215">
        <f>IF(N733="zákl. přenesená",J733,0)</f>
        <v>0</v>
      </c>
      <c r="BH733" s="215">
        <f>IF(N733="sníž. přenesená",J733,0)</f>
        <v>0</v>
      </c>
      <c r="BI733" s="215">
        <f>IF(N733="nulová",J733,0)</f>
        <v>0</v>
      </c>
      <c r="BJ733" s="20" t="s">
        <v>144</v>
      </c>
      <c r="BK733" s="215">
        <f>ROUND(I733*H733,2)</f>
        <v>0</v>
      </c>
      <c r="BL733" s="20" t="s">
        <v>143</v>
      </c>
      <c r="BM733" s="214" t="s">
        <v>1270</v>
      </c>
    </row>
    <row r="734" s="2" customFormat="1">
      <c r="A734" s="41"/>
      <c r="B734" s="42"/>
      <c r="C734" s="43"/>
      <c r="D734" s="216" t="s">
        <v>146</v>
      </c>
      <c r="E734" s="43"/>
      <c r="F734" s="217" t="s">
        <v>1271</v>
      </c>
      <c r="G734" s="43"/>
      <c r="H734" s="43"/>
      <c r="I734" s="218"/>
      <c r="J734" s="43"/>
      <c r="K734" s="43"/>
      <c r="L734" s="47"/>
      <c r="M734" s="219"/>
      <c r="N734" s="220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146</v>
      </c>
      <c r="AU734" s="20" t="s">
        <v>144</v>
      </c>
    </row>
    <row r="735" s="13" customFormat="1">
      <c r="A735" s="13"/>
      <c r="B735" s="221"/>
      <c r="C735" s="222"/>
      <c r="D735" s="223" t="s">
        <v>153</v>
      </c>
      <c r="E735" s="224" t="s">
        <v>20</v>
      </c>
      <c r="F735" s="225" t="s">
        <v>1272</v>
      </c>
      <c r="G735" s="222"/>
      <c r="H735" s="226">
        <v>26</v>
      </c>
      <c r="I735" s="227"/>
      <c r="J735" s="222"/>
      <c r="K735" s="222"/>
      <c r="L735" s="228"/>
      <c r="M735" s="229"/>
      <c r="N735" s="230"/>
      <c r="O735" s="230"/>
      <c r="P735" s="230"/>
      <c r="Q735" s="230"/>
      <c r="R735" s="230"/>
      <c r="S735" s="230"/>
      <c r="T735" s="23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2" t="s">
        <v>153</v>
      </c>
      <c r="AU735" s="232" t="s">
        <v>144</v>
      </c>
      <c r="AV735" s="13" t="s">
        <v>144</v>
      </c>
      <c r="AW735" s="13" t="s">
        <v>36</v>
      </c>
      <c r="AX735" s="13" t="s">
        <v>22</v>
      </c>
      <c r="AY735" s="232" t="s">
        <v>135</v>
      </c>
    </row>
    <row r="736" s="2" customFormat="1" ht="37.8" customHeight="1">
      <c r="A736" s="41"/>
      <c r="B736" s="42"/>
      <c r="C736" s="203" t="s">
        <v>1273</v>
      </c>
      <c r="D736" s="203" t="s">
        <v>138</v>
      </c>
      <c r="E736" s="204" t="s">
        <v>1274</v>
      </c>
      <c r="F736" s="205" t="s">
        <v>1275</v>
      </c>
      <c r="G736" s="206" t="s">
        <v>150</v>
      </c>
      <c r="H736" s="207">
        <v>26</v>
      </c>
      <c r="I736" s="208"/>
      <c r="J736" s="209">
        <f>ROUND(I736*H736,2)</f>
        <v>0</v>
      </c>
      <c r="K736" s="205" t="s">
        <v>142</v>
      </c>
      <c r="L736" s="47"/>
      <c r="M736" s="210" t="s">
        <v>20</v>
      </c>
      <c r="N736" s="211" t="s">
        <v>46</v>
      </c>
      <c r="O736" s="87"/>
      <c r="P736" s="212">
        <f>O736*H736</f>
        <v>0</v>
      </c>
      <c r="Q736" s="212">
        <v>8.0000000000000007E-05</v>
      </c>
      <c r="R736" s="212">
        <f>Q736*H736</f>
        <v>0.0020800000000000003</v>
      </c>
      <c r="S736" s="212">
        <v>0</v>
      </c>
      <c r="T736" s="213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14" t="s">
        <v>143</v>
      </c>
      <c r="AT736" s="214" t="s">
        <v>138</v>
      </c>
      <c r="AU736" s="214" t="s">
        <v>144</v>
      </c>
      <c r="AY736" s="20" t="s">
        <v>135</v>
      </c>
      <c r="BE736" s="215">
        <f>IF(N736="základní",J736,0)</f>
        <v>0</v>
      </c>
      <c r="BF736" s="215">
        <f>IF(N736="snížená",J736,0)</f>
        <v>0</v>
      </c>
      <c r="BG736" s="215">
        <f>IF(N736="zákl. přenesená",J736,0)</f>
        <v>0</v>
      </c>
      <c r="BH736" s="215">
        <f>IF(N736="sníž. přenesená",J736,0)</f>
        <v>0</v>
      </c>
      <c r="BI736" s="215">
        <f>IF(N736="nulová",J736,0)</f>
        <v>0</v>
      </c>
      <c r="BJ736" s="20" t="s">
        <v>144</v>
      </c>
      <c r="BK736" s="215">
        <f>ROUND(I736*H736,2)</f>
        <v>0</v>
      </c>
      <c r="BL736" s="20" t="s">
        <v>143</v>
      </c>
      <c r="BM736" s="214" t="s">
        <v>1276</v>
      </c>
    </row>
    <row r="737" s="2" customFormat="1">
      <c r="A737" s="41"/>
      <c r="B737" s="42"/>
      <c r="C737" s="43"/>
      <c r="D737" s="216" t="s">
        <v>146</v>
      </c>
      <c r="E737" s="43"/>
      <c r="F737" s="217" t="s">
        <v>1277</v>
      </c>
      <c r="G737" s="43"/>
      <c r="H737" s="43"/>
      <c r="I737" s="218"/>
      <c r="J737" s="43"/>
      <c r="K737" s="43"/>
      <c r="L737" s="47"/>
      <c r="M737" s="219"/>
      <c r="N737" s="220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20" t="s">
        <v>146</v>
      </c>
      <c r="AU737" s="20" t="s">
        <v>144</v>
      </c>
    </row>
    <row r="738" s="2" customFormat="1" ht="24.15" customHeight="1">
      <c r="A738" s="41"/>
      <c r="B738" s="42"/>
      <c r="C738" s="203" t="s">
        <v>1278</v>
      </c>
      <c r="D738" s="203" t="s">
        <v>138</v>
      </c>
      <c r="E738" s="204" t="s">
        <v>1279</v>
      </c>
      <c r="F738" s="205" t="s">
        <v>1280</v>
      </c>
      <c r="G738" s="206" t="s">
        <v>150</v>
      </c>
      <c r="H738" s="207">
        <v>26</v>
      </c>
      <c r="I738" s="208"/>
      <c r="J738" s="209">
        <f>ROUND(I738*H738,2)</f>
        <v>0</v>
      </c>
      <c r="K738" s="205" t="s">
        <v>142</v>
      </c>
      <c r="L738" s="47"/>
      <c r="M738" s="210" t="s">
        <v>20</v>
      </c>
      <c r="N738" s="211" t="s">
        <v>46</v>
      </c>
      <c r="O738" s="87"/>
      <c r="P738" s="212">
        <f>O738*H738</f>
        <v>0</v>
      </c>
      <c r="Q738" s="212">
        <v>0.00013999999999999999</v>
      </c>
      <c r="R738" s="212">
        <f>Q738*H738</f>
        <v>0.0036399999999999996</v>
      </c>
      <c r="S738" s="212">
        <v>0</v>
      </c>
      <c r="T738" s="213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14" t="s">
        <v>143</v>
      </c>
      <c r="AT738" s="214" t="s">
        <v>138</v>
      </c>
      <c r="AU738" s="214" t="s">
        <v>144</v>
      </c>
      <c r="AY738" s="20" t="s">
        <v>135</v>
      </c>
      <c r="BE738" s="215">
        <f>IF(N738="základní",J738,0)</f>
        <v>0</v>
      </c>
      <c r="BF738" s="215">
        <f>IF(N738="snížená",J738,0)</f>
        <v>0</v>
      </c>
      <c r="BG738" s="215">
        <f>IF(N738="zákl. přenesená",J738,0)</f>
        <v>0</v>
      </c>
      <c r="BH738" s="215">
        <f>IF(N738="sníž. přenesená",J738,0)</f>
        <v>0</v>
      </c>
      <c r="BI738" s="215">
        <f>IF(N738="nulová",J738,0)</f>
        <v>0</v>
      </c>
      <c r="BJ738" s="20" t="s">
        <v>144</v>
      </c>
      <c r="BK738" s="215">
        <f>ROUND(I738*H738,2)</f>
        <v>0</v>
      </c>
      <c r="BL738" s="20" t="s">
        <v>143</v>
      </c>
      <c r="BM738" s="214" t="s">
        <v>1281</v>
      </c>
    </row>
    <row r="739" s="2" customFormat="1">
      <c r="A739" s="41"/>
      <c r="B739" s="42"/>
      <c r="C739" s="43"/>
      <c r="D739" s="216" t="s">
        <v>146</v>
      </c>
      <c r="E739" s="43"/>
      <c r="F739" s="217" t="s">
        <v>1282</v>
      </c>
      <c r="G739" s="43"/>
      <c r="H739" s="43"/>
      <c r="I739" s="218"/>
      <c r="J739" s="43"/>
      <c r="K739" s="43"/>
      <c r="L739" s="47"/>
      <c r="M739" s="219"/>
      <c r="N739" s="220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146</v>
      </c>
      <c r="AU739" s="20" t="s">
        <v>144</v>
      </c>
    </row>
    <row r="740" s="2" customFormat="1" ht="24.15" customHeight="1">
      <c r="A740" s="41"/>
      <c r="B740" s="42"/>
      <c r="C740" s="203" t="s">
        <v>1283</v>
      </c>
      <c r="D740" s="203" t="s">
        <v>138</v>
      </c>
      <c r="E740" s="204" t="s">
        <v>1284</v>
      </c>
      <c r="F740" s="205" t="s">
        <v>1285</v>
      </c>
      <c r="G740" s="206" t="s">
        <v>150</v>
      </c>
      <c r="H740" s="207">
        <v>26</v>
      </c>
      <c r="I740" s="208"/>
      <c r="J740" s="209">
        <f>ROUND(I740*H740,2)</f>
        <v>0</v>
      </c>
      <c r="K740" s="205" t="s">
        <v>142</v>
      </c>
      <c r="L740" s="47"/>
      <c r="M740" s="210" t="s">
        <v>20</v>
      </c>
      <c r="N740" s="211" t="s">
        <v>46</v>
      </c>
      <c r="O740" s="87"/>
      <c r="P740" s="212">
        <f>O740*H740</f>
        <v>0</v>
      </c>
      <c r="Q740" s="212">
        <v>0.00012</v>
      </c>
      <c r="R740" s="212">
        <f>Q740*H740</f>
        <v>0.0031199999999999999</v>
      </c>
      <c r="S740" s="212">
        <v>0</v>
      </c>
      <c r="T740" s="213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14" t="s">
        <v>143</v>
      </c>
      <c r="AT740" s="214" t="s">
        <v>138</v>
      </c>
      <c r="AU740" s="214" t="s">
        <v>144</v>
      </c>
      <c r="AY740" s="20" t="s">
        <v>135</v>
      </c>
      <c r="BE740" s="215">
        <f>IF(N740="základní",J740,0)</f>
        <v>0</v>
      </c>
      <c r="BF740" s="215">
        <f>IF(N740="snížená",J740,0)</f>
        <v>0</v>
      </c>
      <c r="BG740" s="215">
        <f>IF(N740="zákl. přenesená",J740,0)</f>
        <v>0</v>
      </c>
      <c r="BH740" s="215">
        <f>IF(N740="sníž. přenesená",J740,0)</f>
        <v>0</v>
      </c>
      <c r="BI740" s="215">
        <f>IF(N740="nulová",J740,0)</f>
        <v>0</v>
      </c>
      <c r="BJ740" s="20" t="s">
        <v>144</v>
      </c>
      <c r="BK740" s="215">
        <f>ROUND(I740*H740,2)</f>
        <v>0</v>
      </c>
      <c r="BL740" s="20" t="s">
        <v>143</v>
      </c>
      <c r="BM740" s="214" t="s">
        <v>1286</v>
      </c>
    </row>
    <row r="741" s="2" customFormat="1">
      <c r="A741" s="41"/>
      <c r="B741" s="42"/>
      <c r="C741" s="43"/>
      <c r="D741" s="216" t="s">
        <v>146</v>
      </c>
      <c r="E741" s="43"/>
      <c r="F741" s="217" t="s">
        <v>1287</v>
      </c>
      <c r="G741" s="43"/>
      <c r="H741" s="43"/>
      <c r="I741" s="218"/>
      <c r="J741" s="43"/>
      <c r="K741" s="43"/>
      <c r="L741" s="47"/>
      <c r="M741" s="219"/>
      <c r="N741" s="220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146</v>
      </c>
      <c r="AU741" s="20" t="s">
        <v>144</v>
      </c>
    </row>
    <row r="742" s="2" customFormat="1" ht="24.15" customHeight="1">
      <c r="A742" s="41"/>
      <c r="B742" s="42"/>
      <c r="C742" s="203" t="s">
        <v>1288</v>
      </c>
      <c r="D742" s="203" t="s">
        <v>138</v>
      </c>
      <c r="E742" s="204" t="s">
        <v>1289</v>
      </c>
      <c r="F742" s="205" t="s">
        <v>1290</v>
      </c>
      <c r="G742" s="206" t="s">
        <v>150</v>
      </c>
      <c r="H742" s="207">
        <v>26</v>
      </c>
      <c r="I742" s="208"/>
      <c r="J742" s="209">
        <f>ROUND(I742*H742,2)</f>
        <v>0</v>
      </c>
      <c r="K742" s="205" t="s">
        <v>142</v>
      </c>
      <c r="L742" s="47"/>
      <c r="M742" s="210" t="s">
        <v>20</v>
      </c>
      <c r="N742" s="211" t="s">
        <v>46</v>
      </c>
      <c r="O742" s="87"/>
      <c r="P742" s="212">
        <f>O742*H742</f>
        <v>0</v>
      </c>
      <c r="Q742" s="212">
        <v>0.00012</v>
      </c>
      <c r="R742" s="212">
        <f>Q742*H742</f>
        <v>0.0031199999999999999</v>
      </c>
      <c r="S742" s="212">
        <v>0</v>
      </c>
      <c r="T742" s="213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14" t="s">
        <v>143</v>
      </c>
      <c r="AT742" s="214" t="s">
        <v>138</v>
      </c>
      <c r="AU742" s="214" t="s">
        <v>144</v>
      </c>
      <c r="AY742" s="20" t="s">
        <v>135</v>
      </c>
      <c r="BE742" s="215">
        <f>IF(N742="základní",J742,0)</f>
        <v>0</v>
      </c>
      <c r="BF742" s="215">
        <f>IF(N742="snížená",J742,0)</f>
        <v>0</v>
      </c>
      <c r="BG742" s="215">
        <f>IF(N742="zákl. přenesená",J742,0)</f>
        <v>0</v>
      </c>
      <c r="BH742" s="215">
        <f>IF(N742="sníž. přenesená",J742,0)</f>
        <v>0</v>
      </c>
      <c r="BI742" s="215">
        <f>IF(N742="nulová",J742,0)</f>
        <v>0</v>
      </c>
      <c r="BJ742" s="20" t="s">
        <v>144</v>
      </c>
      <c r="BK742" s="215">
        <f>ROUND(I742*H742,2)</f>
        <v>0</v>
      </c>
      <c r="BL742" s="20" t="s">
        <v>143</v>
      </c>
      <c r="BM742" s="214" t="s">
        <v>1291</v>
      </c>
    </row>
    <row r="743" s="2" customFormat="1">
      <c r="A743" s="41"/>
      <c r="B743" s="42"/>
      <c r="C743" s="43"/>
      <c r="D743" s="216" t="s">
        <v>146</v>
      </c>
      <c r="E743" s="43"/>
      <c r="F743" s="217" t="s">
        <v>1292</v>
      </c>
      <c r="G743" s="43"/>
      <c r="H743" s="43"/>
      <c r="I743" s="218"/>
      <c r="J743" s="43"/>
      <c r="K743" s="43"/>
      <c r="L743" s="47"/>
      <c r="M743" s="219"/>
      <c r="N743" s="220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146</v>
      </c>
      <c r="AU743" s="20" t="s">
        <v>144</v>
      </c>
    </row>
    <row r="744" s="12" customFormat="1" ht="22.8" customHeight="1">
      <c r="A744" s="12"/>
      <c r="B744" s="187"/>
      <c r="C744" s="188"/>
      <c r="D744" s="189" t="s">
        <v>73</v>
      </c>
      <c r="E744" s="201" t="s">
        <v>1293</v>
      </c>
      <c r="F744" s="201" t="s">
        <v>1294</v>
      </c>
      <c r="G744" s="188"/>
      <c r="H744" s="188"/>
      <c r="I744" s="191"/>
      <c r="J744" s="202">
        <f>BK744</f>
        <v>0</v>
      </c>
      <c r="K744" s="188"/>
      <c r="L744" s="193"/>
      <c r="M744" s="194"/>
      <c r="N744" s="195"/>
      <c r="O744" s="195"/>
      <c r="P744" s="196">
        <f>P745</f>
        <v>0</v>
      </c>
      <c r="Q744" s="195"/>
      <c r="R744" s="196">
        <f>R745</f>
        <v>0</v>
      </c>
      <c r="S744" s="195"/>
      <c r="T744" s="197">
        <f>T745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198" t="s">
        <v>22</v>
      </c>
      <c r="AT744" s="199" t="s">
        <v>73</v>
      </c>
      <c r="AU744" s="199" t="s">
        <v>22</v>
      </c>
      <c r="AY744" s="198" t="s">
        <v>135</v>
      </c>
      <c r="BK744" s="200">
        <f>BK745</f>
        <v>0</v>
      </c>
    </row>
    <row r="745" s="2" customFormat="1" ht="37.8" customHeight="1">
      <c r="A745" s="41"/>
      <c r="B745" s="42"/>
      <c r="C745" s="203" t="s">
        <v>1295</v>
      </c>
      <c r="D745" s="203" t="s">
        <v>138</v>
      </c>
      <c r="E745" s="204" t="s">
        <v>1296</v>
      </c>
      <c r="F745" s="205" t="s">
        <v>1297</v>
      </c>
      <c r="G745" s="206" t="s">
        <v>457</v>
      </c>
      <c r="H745" s="207">
        <v>1</v>
      </c>
      <c r="I745" s="208"/>
      <c r="J745" s="209">
        <f>ROUND(I745*H745,2)</f>
        <v>0</v>
      </c>
      <c r="K745" s="205" t="s">
        <v>20</v>
      </c>
      <c r="L745" s="47"/>
      <c r="M745" s="210" t="s">
        <v>20</v>
      </c>
      <c r="N745" s="211" t="s">
        <v>46</v>
      </c>
      <c r="O745" s="87"/>
      <c r="P745" s="212">
        <f>O745*H745</f>
        <v>0</v>
      </c>
      <c r="Q745" s="212">
        <v>0</v>
      </c>
      <c r="R745" s="212">
        <f>Q745*H745</f>
        <v>0</v>
      </c>
      <c r="S745" s="212">
        <v>0</v>
      </c>
      <c r="T745" s="213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14" t="s">
        <v>143</v>
      </c>
      <c r="AT745" s="214" t="s">
        <v>138</v>
      </c>
      <c r="AU745" s="214" t="s">
        <v>144</v>
      </c>
      <c r="AY745" s="20" t="s">
        <v>135</v>
      </c>
      <c r="BE745" s="215">
        <f>IF(N745="základní",J745,0)</f>
        <v>0</v>
      </c>
      <c r="BF745" s="215">
        <f>IF(N745="snížená",J745,0)</f>
        <v>0</v>
      </c>
      <c r="BG745" s="215">
        <f>IF(N745="zákl. přenesená",J745,0)</f>
        <v>0</v>
      </c>
      <c r="BH745" s="215">
        <f>IF(N745="sníž. přenesená",J745,0)</f>
        <v>0</v>
      </c>
      <c r="BI745" s="215">
        <f>IF(N745="nulová",J745,0)</f>
        <v>0</v>
      </c>
      <c r="BJ745" s="20" t="s">
        <v>144</v>
      </c>
      <c r="BK745" s="215">
        <f>ROUND(I745*H745,2)</f>
        <v>0</v>
      </c>
      <c r="BL745" s="20" t="s">
        <v>143</v>
      </c>
      <c r="BM745" s="214" t="s">
        <v>1298</v>
      </c>
    </row>
    <row r="746" s="12" customFormat="1" ht="22.8" customHeight="1">
      <c r="A746" s="12"/>
      <c r="B746" s="187"/>
      <c r="C746" s="188"/>
      <c r="D746" s="189" t="s">
        <v>73</v>
      </c>
      <c r="E746" s="201" t="s">
        <v>1299</v>
      </c>
      <c r="F746" s="201" t="s">
        <v>1300</v>
      </c>
      <c r="G746" s="188"/>
      <c r="H746" s="188"/>
      <c r="I746" s="191"/>
      <c r="J746" s="202">
        <f>BK746</f>
        <v>0</v>
      </c>
      <c r="K746" s="188"/>
      <c r="L746" s="193"/>
      <c r="M746" s="194"/>
      <c r="N746" s="195"/>
      <c r="O746" s="195"/>
      <c r="P746" s="196">
        <f>SUM(P747:P750)</f>
        <v>0</v>
      </c>
      <c r="Q746" s="195"/>
      <c r="R746" s="196">
        <f>SUM(R747:R750)</f>
        <v>0</v>
      </c>
      <c r="S746" s="195"/>
      <c r="T746" s="197">
        <f>SUM(T747:T750)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198" t="s">
        <v>22</v>
      </c>
      <c r="AT746" s="199" t="s">
        <v>73</v>
      </c>
      <c r="AU746" s="199" t="s">
        <v>22</v>
      </c>
      <c r="AY746" s="198" t="s">
        <v>135</v>
      </c>
      <c r="BK746" s="200">
        <f>SUM(BK747:BK750)</f>
        <v>0</v>
      </c>
    </row>
    <row r="747" s="2" customFormat="1" ht="21.75" customHeight="1">
      <c r="A747" s="41"/>
      <c r="B747" s="42"/>
      <c r="C747" s="203" t="s">
        <v>1301</v>
      </c>
      <c r="D747" s="203" t="s">
        <v>138</v>
      </c>
      <c r="E747" s="204" t="s">
        <v>1302</v>
      </c>
      <c r="F747" s="205" t="s">
        <v>1303</v>
      </c>
      <c r="G747" s="206" t="s">
        <v>457</v>
      </c>
      <c r="H747" s="207">
        <v>1</v>
      </c>
      <c r="I747" s="208"/>
      <c r="J747" s="209">
        <f>ROUND(I747*H747,2)</f>
        <v>0</v>
      </c>
      <c r="K747" s="205" t="s">
        <v>20</v>
      </c>
      <c r="L747" s="47"/>
      <c r="M747" s="210" t="s">
        <v>20</v>
      </c>
      <c r="N747" s="211" t="s">
        <v>46</v>
      </c>
      <c r="O747" s="87"/>
      <c r="P747" s="212">
        <f>O747*H747</f>
        <v>0</v>
      </c>
      <c r="Q747" s="212">
        <v>0</v>
      </c>
      <c r="R747" s="212">
        <f>Q747*H747</f>
        <v>0</v>
      </c>
      <c r="S747" s="212">
        <v>0</v>
      </c>
      <c r="T747" s="213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14" t="s">
        <v>143</v>
      </c>
      <c r="AT747" s="214" t="s">
        <v>138</v>
      </c>
      <c r="AU747" s="214" t="s">
        <v>144</v>
      </c>
      <c r="AY747" s="20" t="s">
        <v>135</v>
      </c>
      <c r="BE747" s="215">
        <f>IF(N747="základní",J747,0)</f>
        <v>0</v>
      </c>
      <c r="BF747" s="215">
        <f>IF(N747="snížená",J747,0)</f>
        <v>0</v>
      </c>
      <c r="BG747" s="215">
        <f>IF(N747="zákl. přenesená",J747,0)</f>
        <v>0</v>
      </c>
      <c r="BH747" s="215">
        <f>IF(N747="sníž. přenesená",J747,0)</f>
        <v>0</v>
      </c>
      <c r="BI747" s="215">
        <f>IF(N747="nulová",J747,0)</f>
        <v>0</v>
      </c>
      <c r="BJ747" s="20" t="s">
        <v>144</v>
      </c>
      <c r="BK747" s="215">
        <f>ROUND(I747*H747,2)</f>
        <v>0</v>
      </c>
      <c r="BL747" s="20" t="s">
        <v>143</v>
      </c>
      <c r="BM747" s="214" t="s">
        <v>1304</v>
      </c>
    </row>
    <row r="748" s="13" customFormat="1">
      <c r="A748" s="13"/>
      <c r="B748" s="221"/>
      <c r="C748" s="222"/>
      <c r="D748" s="223" t="s">
        <v>153</v>
      </c>
      <c r="E748" s="224" t="s">
        <v>20</v>
      </c>
      <c r="F748" s="225" t="s">
        <v>22</v>
      </c>
      <c r="G748" s="222"/>
      <c r="H748" s="226">
        <v>1</v>
      </c>
      <c r="I748" s="227"/>
      <c r="J748" s="222"/>
      <c r="K748" s="222"/>
      <c r="L748" s="228"/>
      <c r="M748" s="229"/>
      <c r="N748" s="230"/>
      <c r="O748" s="230"/>
      <c r="P748" s="230"/>
      <c r="Q748" s="230"/>
      <c r="R748" s="230"/>
      <c r="S748" s="230"/>
      <c r="T748" s="23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2" t="s">
        <v>153</v>
      </c>
      <c r="AU748" s="232" t="s">
        <v>144</v>
      </c>
      <c r="AV748" s="13" t="s">
        <v>144</v>
      </c>
      <c r="AW748" s="13" t="s">
        <v>36</v>
      </c>
      <c r="AX748" s="13" t="s">
        <v>22</v>
      </c>
      <c r="AY748" s="232" t="s">
        <v>135</v>
      </c>
    </row>
    <row r="749" s="15" customFormat="1">
      <c r="A749" s="15"/>
      <c r="B749" s="244"/>
      <c r="C749" s="245"/>
      <c r="D749" s="223" t="s">
        <v>153</v>
      </c>
      <c r="E749" s="246" t="s">
        <v>20</v>
      </c>
      <c r="F749" s="247" t="s">
        <v>1305</v>
      </c>
      <c r="G749" s="245"/>
      <c r="H749" s="246" t="s">
        <v>20</v>
      </c>
      <c r="I749" s="248"/>
      <c r="J749" s="245"/>
      <c r="K749" s="245"/>
      <c r="L749" s="249"/>
      <c r="M749" s="250"/>
      <c r="N749" s="251"/>
      <c r="O749" s="251"/>
      <c r="P749" s="251"/>
      <c r="Q749" s="251"/>
      <c r="R749" s="251"/>
      <c r="S749" s="251"/>
      <c r="T749" s="252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53" t="s">
        <v>153</v>
      </c>
      <c r="AU749" s="253" t="s">
        <v>144</v>
      </c>
      <c r="AV749" s="15" t="s">
        <v>22</v>
      </c>
      <c r="AW749" s="15" t="s">
        <v>36</v>
      </c>
      <c r="AX749" s="15" t="s">
        <v>74</v>
      </c>
      <c r="AY749" s="253" t="s">
        <v>135</v>
      </c>
    </row>
    <row r="750" s="15" customFormat="1">
      <c r="A750" s="15"/>
      <c r="B750" s="244"/>
      <c r="C750" s="245"/>
      <c r="D750" s="223" t="s">
        <v>153</v>
      </c>
      <c r="E750" s="246" t="s">
        <v>20</v>
      </c>
      <c r="F750" s="247" t="s">
        <v>1306</v>
      </c>
      <c r="G750" s="245"/>
      <c r="H750" s="246" t="s">
        <v>20</v>
      </c>
      <c r="I750" s="248"/>
      <c r="J750" s="245"/>
      <c r="K750" s="245"/>
      <c r="L750" s="249"/>
      <c r="M750" s="250"/>
      <c r="N750" s="251"/>
      <c r="O750" s="251"/>
      <c r="P750" s="251"/>
      <c r="Q750" s="251"/>
      <c r="R750" s="251"/>
      <c r="S750" s="251"/>
      <c r="T750" s="252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53" t="s">
        <v>153</v>
      </c>
      <c r="AU750" s="253" t="s">
        <v>144</v>
      </c>
      <c r="AV750" s="15" t="s">
        <v>22</v>
      </c>
      <c r="AW750" s="15" t="s">
        <v>36</v>
      </c>
      <c r="AX750" s="15" t="s">
        <v>74</v>
      </c>
      <c r="AY750" s="253" t="s">
        <v>135</v>
      </c>
    </row>
    <row r="751" s="12" customFormat="1" ht="22.8" customHeight="1">
      <c r="A751" s="12"/>
      <c r="B751" s="187"/>
      <c r="C751" s="188"/>
      <c r="D751" s="189" t="s">
        <v>73</v>
      </c>
      <c r="E751" s="201" t="s">
        <v>1307</v>
      </c>
      <c r="F751" s="201" t="s">
        <v>1308</v>
      </c>
      <c r="G751" s="188"/>
      <c r="H751" s="188"/>
      <c r="I751" s="191"/>
      <c r="J751" s="202">
        <f>BK751</f>
        <v>0</v>
      </c>
      <c r="K751" s="188"/>
      <c r="L751" s="193"/>
      <c r="M751" s="194"/>
      <c r="N751" s="195"/>
      <c r="O751" s="195"/>
      <c r="P751" s="196">
        <f>SUM(P752:P756)</f>
        <v>0</v>
      </c>
      <c r="Q751" s="195"/>
      <c r="R751" s="196">
        <f>SUM(R752:R756)</f>
        <v>0</v>
      </c>
      <c r="S751" s="195"/>
      <c r="T751" s="197">
        <f>SUM(T752:T756)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198" t="s">
        <v>22</v>
      </c>
      <c r="AT751" s="199" t="s">
        <v>73</v>
      </c>
      <c r="AU751" s="199" t="s">
        <v>22</v>
      </c>
      <c r="AY751" s="198" t="s">
        <v>135</v>
      </c>
      <c r="BK751" s="200">
        <f>SUM(BK752:BK756)</f>
        <v>0</v>
      </c>
    </row>
    <row r="752" s="2" customFormat="1" ht="16.5" customHeight="1">
      <c r="A752" s="41"/>
      <c r="B752" s="42"/>
      <c r="C752" s="203" t="s">
        <v>1309</v>
      </c>
      <c r="D752" s="203" t="s">
        <v>138</v>
      </c>
      <c r="E752" s="204" t="s">
        <v>1310</v>
      </c>
      <c r="F752" s="205" t="s">
        <v>1311</v>
      </c>
      <c r="G752" s="206" t="s">
        <v>457</v>
      </c>
      <c r="H752" s="207">
        <v>1</v>
      </c>
      <c r="I752" s="208"/>
      <c r="J752" s="209">
        <f>ROUND(I752*H752,2)</f>
        <v>0</v>
      </c>
      <c r="K752" s="205" t="s">
        <v>20</v>
      </c>
      <c r="L752" s="47"/>
      <c r="M752" s="210" t="s">
        <v>20</v>
      </c>
      <c r="N752" s="211" t="s">
        <v>46</v>
      </c>
      <c r="O752" s="87"/>
      <c r="P752" s="212">
        <f>O752*H752</f>
        <v>0</v>
      </c>
      <c r="Q752" s="212">
        <v>0</v>
      </c>
      <c r="R752" s="212">
        <f>Q752*H752</f>
        <v>0</v>
      </c>
      <c r="S752" s="212">
        <v>0</v>
      </c>
      <c r="T752" s="213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14" t="s">
        <v>143</v>
      </c>
      <c r="AT752" s="214" t="s">
        <v>138</v>
      </c>
      <c r="AU752" s="214" t="s">
        <v>144</v>
      </c>
      <c r="AY752" s="20" t="s">
        <v>135</v>
      </c>
      <c r="BE752" s="215">
        <f>IF(N752="základní",J752,0)</f>
        <v>0</v>
      </c>
      <c r="BF752" s="215">
        <f>IF(N752="snížená",J752,0)</f>
        <v>0</v>
      </c>
      <c r="BG752" s="215">
        <f>IF(N752="zákl. přenesená",J752,0)</f>
        <v>0</v>
      </c>
      <c r="BH752" s="215">
        <f>IF(N752="sníž. přenesená",J752,0)</f>
        <v>0</v>
      </c>
      <c r="BI752" s="215">
        <f>IF(N752="nulová",J752,0)</f>
        <v>0</v>
      </c>
      <c r="BJ752" s="20" t="s">
        <v>144</v>
      </c>
      <c r="BK752" s="215">
        <f>ROUND(I752*H752,2)</f>
        <v>0</v>
      </c>
      <c r="BL752" s="20" t="s">
        <v>143</v>
      </c>
      <c r="BM752" s="214" t="s">
        <v>1312</v>
      </c>
    </row>
    <row r="753" s="13" customFormat="1">
      <c r="A753" s="13"/>
      <c r="B753" s="221"/>
      <c r="C753" s="222"/>
      <c r="D753" s="223" t="s">
        <v>153</v>
      </c>
      <c r="E753" s="224" t="s">
        <v>20</v>
      </c>
      <c r="F753" s="225" t="s">
        <v>22</v>
      </c>
      <c r="G753" s="222"/>
      <c r="H753" s="226">
        <v>1</v>
      </c>
      <c r="I753" s="227"/>
      <c r="J753" s="222"/>
      <c r="K753" s="222"/>
      <c r="L753" s="228"/>
      <c r="M753" s="229"/>
      <c r="N753" s="230"/>
      <c r="O753" s="230"/>
      <c r="P753" s="230"/>
      <c r="Q753" s="230"/>
      <c r="R753" s="230"/>
      <c r="S753" s="230"/>
      <c r="T753" s="23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2" t="s">
        <v>153</v>
      </c>
      <c r="AU753" s="232" t="s">
        <v>144</v>
      </c>
      <c r="AV753" s="13" t="s">
        <v>144</v>
      </c>
      <c r="AW753" s="13" t="s">
        <v>36</v>
      </c>
      <c r="AX753" s="13" t="s">
        <v>22</v>
      </c>
      <c r="AY753" s="232" t="s">
        <v>135</v>
      </c>
    </row>
    <row r="754" s="15" customFormat="1">
      <c r="A754" s="15"/>
      <c r="B754" s="244"/>
      <c r="C754" s="245"/>
      <c r="D754" s="223" t="s">
        <v>153</v>
      </c>
      <c r="E754" s="246" t="s">
        <v>20</v>
      </c>
      <c r="F754" s="247" t="s">
        <v>1313</v>
      </c>
      <c r="G754" s="245"/>
      <c r="H754" s="246" t="s">
        <v>20</v>
      </c>
      <c r="I754" s="248"/>
      <c r="J754" s="245"/>
      <c r="K754" s="245"/>
      <c r="L754" s="249"/>
      <c r="M754" s="250"/>
      <c r="N754" s="251"/>
      <c r="O754" s="251"/>
      <c r="P754" s="251"/>
      <c r="Q754" s="251"/>
      <c r="R754" s="251"/>
      <c r="S754" s="251"/>
      <c r="T754" s="252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53" t="s">
        <v>153</v>
      </c>
      <c r="AU754" s="253" t="s">
        <v>144</v>
      </c>
      <c r="AV754" s="15" t="s">
        <v>22</v>
      </c>
      <c r="AW754" s="15" t="s">
        <v>36</v>
      </c>
      <c r="AX754" s="15" t="s">
        <v>74</v>
      </c>
      <c r="AY754" s="253" t="s">
        <v>135</v>
      </c>
    </row>
    <row r="755" s="15" customFormat="1">
      <c r="A755" s="15"/>
      <c r="B755" s="244"/>
      <c r="C755" s="245"/>
      <c r="D755" s="223" t="s">
        <v>153</v>
      </c>
      <c r="E755" s="246" t="s">
        <v>20</v>
      </c>
      <c r="F755" s="247" t="s">
        <v>1314</v>
      </c>
      <c r="G755" s="245"/>
      <c r="H755" s="246" t="s">
        <v>20</v>
      </c>
      <c r="I755" s="248"/>
      <c r="J755" s="245"/>
      <c r="K755" s="245"/>
      <c r="L755" s="249"/>
      <c r="M755" s="250"/>
      <c r="N755" s="251"/>
      <c r="O755" s="251"/>
      <c r="P755" s="251"/>
      <c r="Q755" s="251"/>
      <c r="R755" s="251"/>
      <c r="S755" s="251"/>
      <c r="T755" s="252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53" t="s">
        <v>153</v>
      </c>
      <c r="AU755" s="253" t="s">
        <v>144</v>
      </c>
      <c r="AV755" s="15" t="s">
        <v>22</v>
      </c>
      <c r="AW755" s="15" t="s">
        <v>36</v>
      </c>
      <c r="AX755" s="15" t="s">
        <v>74</v>
      </c>
      <c r="AY755" s="253" t="s">
        <v>135</v>
      </c>
    </row>
    <row r="756" s="15" customFormat="1">
      <c r="A756" s="15"/>
      <c r="B756" s="244"/>
      <c r="C756" s="245"/>
      <c r="D756" s="223" t="s">
        <v>153</v>
      </c>
      <c r="E756" s="246" t="s">
        <v>20</v>
      </c>
      <c r="F756" s="247" t="s">
        <v>1315</v>
      </c>
      <c r="G756" s="245"/>
      <c r="H756" s="246" t="s">
        <v>20</v>
      </c>
      <c r="I756" s="248"/>
      <c r="J756" s="245"/>
      <c r="K756" s="245"/>
      <c r="L756" s="249"/>
      <c r="M756" s="250"/>
      <c r="N756" s="251"/>
      <c r="O756" s="251"/>
      <c r="P756" s="251"/>
      <c r="Q756" s="251"/>
      <c r="R756" s="251"/>
      <c r="S756" s="251"/>
      <c r="T756" s="252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53" t="s">
        <v>153</v>
      </c>
      <c r="AU756" s="253" t="s">
        <v>144</v>
      </c>
      <c r="AV756" s="15" t="s">
        <v>22</v>
      </c>
      <c r="AW756" s="15" t="s">
        <v>36</v>
      </c>
      <c r="AX756" s="15" t="s">
        <v>74</v>
      </c>
      <c r="AY756" s="253" t="s">
        <v>135</v>
      </c>
    </row>
    <row r="757" s="12" customFormat="1" ht="22.8" customHeight="1">
      <c r="A757" s="12"/>
      <c r="B757" s="187"/>
      <c r="C757" s="188"/>
      <c r="D757" s="189" t="s">
        <v>73</v>
      </c>
      <c r="E757" s="201" t="s">
        <v>1316</v>
      </c>
      <c r="F757" s="201" t="s">
        <v>1317</v>
      </c>
      <c r="G757" s="188"/>
      <c r="H757" s="188"/>
      <c r="I757" s="191"/>
      <c r="J757" s="202">
        <f>BK757</f>
        <v>0</v>
      </c>
      <c r="K757" s="188"/>
      <c r="L757" s="193"/>
      <c r="M757" s="194"/>
      <c r="N757" s="195"/>
      <c r="O757" s="195"/>
      <c r="P757" s="196">
        <f>SUM(P758:P762)</f>
        <v>0</v>
      </c>
      <c r="Q757" s="195"/>
      <c r="R757" s="196">
        <f>SUM(R758:R762)</f>
        <v>0</v>
      </c>
      <c r="S757" s="195"/>
      <c r="T757" s="197">
        <f>SUM(T758:T762)</f>
        <v>0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198" t="s">
        <v>22</v>
      </c>
      <c r="AT757" s="199" t="s">
        <v>73</v>
      </c>
      <c r="AU757" s="199" t="s">
        <v>22</v>
      </c>
      <c r="AY757" s="198" t="s">
        <v>135</v>
      </c>
      <c r="BK757" s="200">
        <f>SUM(BK758:BK762)</f>
        <v>0</v>
      </c>
    </row>
    <row r="758" s="2" customFormat="1" ht="21.75" customHeight="1">
      <c r="A758" s="41"/>
      <c r="B758" s="42"/>
      <c r="C758" s="203" t="s">
        <v>1318</v>
      </c>
      <c r="D758" s="203" t="s">
        <v>138</v>
      </c>
      <c r="E758" s="204" t="s">
        <v>1319</v>
      </c>
      <c r="F758" s="205" t="s">
        <v>1320</v>
      </c>
      <c r="G758" s="206" t="s">
        <v>457</v>
      </c>
      <c r="H758" s="207">
        <v>1</v>
      </c>
      <c r="I758" s="208"/>
      <c r="J758" s="209">
        <f>ROUND(I758*H758,2)</f>
        <v>0</v>
      </c>
      <c r="K758" s="205" t="s">
        <v>20</v>
      </c>
      <c r="L758" s="47"/>
      <c r="M758" s="210" t="s">
        <v>20</v>
      </c>
      <c r="N758" s="211" t="s">
        <v>46</v>
      </c>
      <c r="O758" s="87"/>
      <c r="P758" s="212">
        <f>O758*H758</f>
        <v>0</v>
      </c>
      <c r="Q758" s="212">
        <v>0</v>
      </c>
      <c r="R758" s="212">
        <f>Q758*H758</f>
        <v>0</v>
      </c>
      <c r="S758" s="212">
        <v>0</v>
      </c>
      <c r="T758" s="213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14" t="s">
        <v>143</v>
      </c>
      <c r="AT758" s="214" t="s">
        <v>138</v>
      </c>
      <c r="AU758" s="214" t="s">
        <v>144</v>
      </c>
      <c r="AY758" s="20" t="s">
        <v>135</v>
      </c>
      <c r="BE758" s="215">
        <f>IF(N758="základní",J758,0)</f>
        <v>0</v>
      </c>
      <c r="BF758" s="215">
        <f>IF(N758="snížená",J758,0)</f>
        <v>0</v>
      </c>
      <c r="BG758" s="215">
        <f>IF(N758="zákl. přenesená",J758,0)</f>
        <v>0</v>
      </c>
      <c r="BH758" s="215">
        <f>IF(N758="sníž. přenesená",J758,0)</f>
        <v>0</v>
      </c>
      <c r="BI758" s="215">
        <f>IF(N758="nulová",J758,0)</f>
        <v>0</v>
      </c>
      <c r="BJ758" s="20" t="s">
        <v>144</v>
      </c>
      <c r="BK758" s="215">
        <f>ROUND(I758*H758,2)</f>
        <v>0</v>
      </c>
      <c r="BL758" s="20" t="s">
        <v>143</v>
      </c>
      <c r="BM758" s="214" t="s">
        <v>1321</v>
      </c>
    </row>
    <row r="759" s="13" customFormat="1">
      <c r="A759" s="13"/>
      <c r="B759" s="221"/>
      <c r="C759" s="222"/>
      <c r="D759" s="223" t="s">
        <v>153</v>
      </c>
      <c r="E759" s="224" t="s">
        <v>20</v>
      </c>
      <c r="F759" s="225" t="s">
        <v>22</v>
      </c>
      <c r="G759" s="222"/>
      <c r="H759" s="226">
        <v>1</v>
      </c>
      <c r="I759" s="227"/>
      <c r="J759" s="222"/>
      <c r="K759" s="222"/>
      <c r="L759" s="228"/>
      <c r="M759" s="229"/>
      <c r="N759" s="230"/>
      <c r="O759" s="230"/>
      <c r="P759" s="230"/>
      <c r="Q759" s="230"/>
      <c r="R759" s="230"/>
      <c r="S759" s="230"/>
      <c r="T759" s="23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2" t="s">
        <v>153</v>
      </c>
      <c r="AU759" s="232" t="s">
        <v>144</v>
      </c>
      <c r="AV759" s="13" t="s">
        <v>144</v>
      </c>
      <c r="AW759" s="13" t="s">
        <v>36</v>
      </c>
      <c r="AX759" s="13" t="s">
        <v>22</v>
      </c>
      <c r="AY759" s="232" t="s">
        <v>135</v>
      </c>
    </row>
    <row r="760" s="15" customFormat="1">
      <c r="A760" s="15"/>
      <c r="B760" s="244"/>
      <c r="C760" s="245"/>
      <c r="D760" s="223" t="s">
        <v>153</v>
      </c>
      <c r="E760" s="246" t="s">
        <v>20</v>
      </c>
      <c r="F760" s="247" t="s">
        <v>1322</v>
      </c>
      <c r="G760" s="245"/>
      <c r="H760" s="246" t="s">
        <v>20</v>
      </c>
      <c r="I760" s="248"/>
      <c r="J760" s="245"/>
      <c r="K760" s="245"/>
      <c r="L760" s="249"/>
      <c r="M760" s="250"/>
      <c r="N760" s="251"/>
      <c r="O760" s="251"/>
      <c r="P760" s="251"/>
      <c r="Q760" s="251"/>
      <c r="R760" s="251"/>
      <c r="S760" s="251"/>
      <c r="T760" s="252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53" t="s">
        <v>153</v>
      </c>
      <c r="AU760" s="253" t="s">
        <v>144</v>
      </c>
      <c r="AV760" s="15" t="s">
        <v>22</v>
      </c>
      <c r="AW760" s="15" t="s">
        <v>36</v>
      </c>
      <c r="AX760" s="15" t="s">
        <v>74</v>
      </c>
      <c r="AY760" s="253" t="s">
        <v>135</v>
      </c>
    </row>
    <row r="761" s="15" customFormat="1">
      <c r="A761" s="15"/>
      <c r="B761" s="244"/>
      <c r="C761" s="245"/>
      <c r="D761" s="223" t="s">
        <v>153</v>
      </c>
      <c r="E761" s="246" t="s">
        <v>20</v>
      </c>
      <c r="F761" s="247" t="s">
        <v>1323</v>
      </c>
      <c r="G761" s="245"/>
      <c r="H761" s="246" t="s">
        <v>20</v>
      </c>
      <c r="I761" s="248"/>
      <c r="J761" s="245"/>
      <c r="K761" s="245"/>
      <c r="L761" s="249"/>
      <c r="M761" s="250"/>
      <c r="N761" s="251"/>
      <c r="O761" s="251"/>
      <c r="P761" s="251"/>
      <c r="Q761" s="251"/>
      <c r="R761" s="251"/>
      <c r="S761" s="251"/>
      <c r="T761" s="252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53" t="s">
        <v>153</v>
      </c>
      <c r="AU761" s="253" t="s">
        <v>144</v>
      </c>
      <c r="AV761" s="15" t="s">
        <v>22</v>
      </c>
      <c r="AW761" s="15" t="s">
        <v>36</v>
      </c>
      <c r="AX761" s="15" t="s">
        <v>74</v>
      </c>
      <c r="AY761" s="253" t="s">
        <v>135</v>
      </c>
    </row>
    <row r="762" s="15" customFormat="1">
      <c r="A762" s="15"/>
      <c r="B762" s="244"/>
      <c r="C762" s="245"/>
      <c r="D762" s="223" t="s">
        <v>153</v>
      </c>
      <c r="E762" s="246" t="s">
        <v>20</v>
      </c>
      <c r="F762" s="247" t="s">
        <v>1324</v>
      </c>
      <c r="G762" s="245"/>
      <c r="H762" s="246" t="s">
        <v>20</v>
      </c>
      <c r="I762" s="248"/>
      <c r="J762" s="245"/>
      <c r="K762" s="245"/>
      <c r="L762" s="249"/>
      <c r="M762" s="250"/>
      <c r="N762" s="251"/>
      <c r="O762" s="251"/>
      <c r="P762" s="251"/>
      <c r="Q762" s="251"/>
      <c r="R762" s="251"/>
      <c r="S762" s="251"/>
      <c r="T762" s="252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53" t="s">
        <v>153</v>
      </c>
      <c r="AU762" s="253" t="s">
        <v>144</v>
      </c>
      <c r="AV762" s="15" t="s">
        <v>22</v>
      </c>
      <c r="AW762" s="15" t="s">
        <v>36</v>
      </c>
      <c r="AX762" s="15" t="s">
        <v>74</v>
      </c>
      <c r="AY762" s="253" t="s">
        <v>135</v>
      </c>
    </row>
    <row r="763" s="12" customFormat="1" ht="22.8" customHeight="1">
      <c r="A763" s="12"/>
      <c r="B763" s="187"/>
      <c r="C763" s="188"/>
      <c r="D763" s="189" t="s">
        <v>73</v>
      </c>
      <c r="E763" s="201" t="s">
        <v>1325</v>
      </c>
      <c r="F763" s="201" t="s">
        <v>1326</v>
      </c>
      <c r="G763" s="188"/>
      <c r="H763" s="188"/>
      <c r="I763" s="191"/>
      <c r="J763" s="202">
        <f>BK763</f>
        <v>0</v>
      </c>
      <c r="K763" s="188"/>
      <c r="L763" s="193"/>
      <c r="M763" s="194"/>
      <c r="N763" s="195"/>
      <c r="O763" s="195"/>
      <c r="P763" s="196">
        <f>SUM(P764:P772)</f>
        <v>0</v>
      </c>
      <c r="Q763" s="195"/>
      <c r="R763" s="196">
        <f>SUM(R764:R772)</f>
        <v>0.011027159999999999</v>
      </c>
      <c r="S763" s="195"/>
      <c r="T763" s="197">
        <f>SUM(T764:T772)</f>
        <v>0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198" t="s">
        <v>22</v>
      </c>
      <c r="AT763" s="199" t="s">
        <v>73</v>
      </c>
      <c r="AU763" s="199" t="s">
        <v>22</v>
      </c>
      <c r="AY763" s="198" t="s">
        <v>135</v>
      </c>
      <c r="BK763" s="200">
        <f>SUM(BK764:BK772)</f>
        <v>0</v>
      </c>
    </row>
    <row r="764" s="2" customFormat="1" ht="37.8" customHeight="1">
      <c r="A764" s="41"/>
      <c r="B764" s="42"/>
      <c r="C764" s="203" t="s">
        <v>1327</v>
      </c>
      <c r="D764" s="203" t="s">
        <v>138</v>
      </c>
      <c r="E764" s="204" t="s">
        <v>1328</v>
      </c>
      <c r="F764" s="205" t="s">
        <v>1329</v>
      </c>
      <c r="G764" s="206" t="s">
        <v>150</v>
      </c>
      <c r="H764" s="207">
        <v>275.67899999999997</v>
      </c>
      <c r="I764" s="208"/>
      <c r="J764" s="209">
        <f>ROUND(I764*H764,2)</f>
        <v>0</v>
      </c>
      <c r="K764" s="205" t="s">
        <v>142</v>
      </c>
      <c r="L764" s="47"/>
      <c r="M764" s="210" t="s">
        <v>20</v>
      </c>
      <c r="N764" s="211" t="s">
        <v>46</v>
      </c>
      <c r="O764" s="87"/>
      <c r="P764" s="212">
        <f>O764*H764</f>
        <v>0</v>
      </c>
      <c r="Q764" s="212">
        <v>4.0000000000000003E-05</v>
      </c>
      <c r="R764" s="212">
        <f>Q764*H764</f>
        <v>0.011027159999999999</v>
      </c>
      <c r="S764" s="212">
        <v>0</v>
      </c>
      <c r="T764" s="213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14" t="s">
        <v>143</v>
      </c>
      <c r="AT764" s="214" t="s">
        <v>138</v>
      </c>
      <c r="AU764" s="214" t="s">
        <v>144</v>
      </c>
      <c r="AY764" s="20" t="s">
        <v>135</v>
      </c>
      <c r="BE764" s="215">
        <f>IF(N764="základní",J764,0)</f>
        <v>0</v>
      </c>
      <c r="BF764" s="215">
        <f>IF(N764="snížená",J764,0)</f>
        <v>0</v>
      </c>
      <c r="BG764" s="215">
        <f>IF(N764="zákl. přenesená",J764,0)</f>
        <v>0</v>
      </c>
      <c r="BH764" s="215">
        <f>IF(N764="sníž. přenesená",J764,0)</f>
        <v>0</v>
      </c>
      <c r="BI764" s="215">
        <f>IF(N764="nulová",J764,0)</f>
        <v>0</v>
      </c>
      <c r="BJ764" s="20" t="s">
        <v>144</v>
      </c>
      <c r="BK764" s="215">
        <f>ROUND(I764*H764,2)</f>
        <v>0</v>
      </c>
      <c r="BL764" s="20" t="s">
        <v>143</v>
      </c>
      <c r="BM764" s="214" t="s">
        <v>1330</v>
      </c>
    </row>
    <row r="765" s="2" customFormat="1">
      <c r="A765" s="41"/>
      <c r="B765" s="42"/>
      <c r="C765" s="43"/>
      <c r="D765" s="216" t="s">
        <v>146</v>
      </c>
      <c r="E765" s="43"/>
      <c r="F765" s="217" t="s">
        <v>1331</v>
      </c>
      <c r="G765" s="43"/>
      <c r="H765" s="43"/>
      <c r="I765" s="218"/>
      <c r="J765" s="43"/>
      <c r="K765" s="43"/>
      <c r="L765" s="47"/>
      <c r="M765" s="219"/>
      <c r="N765" s="220"/>
      <c r="O765" s="87"/>
      <c r="P765" s="87"/>
      <c r="Q765" s="87"/>
      <c r="R765" s="87"/>
      <c r="S765" s="87"/>
      <c r="T765" s="88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T765" s="20" t="s">
        <v>146</v>
      </c>
      <c r="AU765" s="20" t="s">
        <v>144</v>
      </c>
    </row>
    <row r="766" s="13" customFormat="1">
      <c r="A766" s="13"/>
      <c r="B766" s="221"/>
      <c r="C766" s="222"/>
      <c r="D766" s="223" t="s">
        <v>153</v>
      </c>
      <c r="E766" s="224" t="s">
        <v>20</v>
      </c>
      <c r="F766" s="225" t="s">
        <v>1332</v>
      </c>
      <c r="G766" s="222"/>
      <c r="H766" s="226">
        <v>108.413</v>
      </c>
      <c r="I766" s="227"/>
      <c r="J766" s="222"/>
      <c r="K766" s="222"/>
      <c r="L766" s="228"/>
      <c r="M766" s="229"/>
      <c r="N766" s="230"/>
      <c r="O766" s="230"/>
      <c r="P766" s="230"/>
      <c r="Q766" s="230"/>
      <c r="R766" s="230"/>
      <c r="S766" s="230"/>
      <c r="T766" s="23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2" t="s">
        <v>153</v>
      </c>
      <c r="AU766" s="232" t="s">
        <v>144</v>
      </c>
      <c r="AV766" s="13" t="s">
        <v>144</v>
      </c>
      <c r="AW766" s="13" t="s">
        <v>36</v>
      </c>
      <c r="AX766" s="13" t="s">
        <v>74</v>
      </c>
      <c r="AY766" s="232" t="s">
        <v>135</v>
      </c>
    </row>
    <row r="767" s="13" customFormat="1">
      <c r="A767" s="13"/>
      <c r="B767" s="221"/>
      <c r="C767" s="222"/>
      <c r="D767" s="223" t="s">
        <v>153</v>
      </c>
      <c r="E767" s="224" t="s">
        <v>20</v>
      </c>
      <c r="F767" s="225" t="s">
        <v>1333</v>
      </c>
      <c r="G767" s="222"/>
      <c r="H767" s="226">
        <v>78.322999999999993</v>
      </c>
      <c r="I767" s="227"/>
      <c r="J767" s="222"/>
      <c r="K767" s="222"/>
      <c r="L767" s="228"/>
      <c r="M767" s="229"/>
      <c r="N767" s="230"/>
      <c r="O767" s="230"/>
      <c r="P767" s="230"/>
      <c r="Q767" s="230"/>
      <c r="R767" s="230"/>
      <c r="S767" s="230"/>
      <c r="T767" s="23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2" t="s">
        <v>153</v>
      </c>
      <c r="AU767" s="232" t="s">
        <v>144</v>
      </c>
      <c r="AV767" s="13" t="s">
        <v>144</v>
      </c>
      <c r="AW767" s="13" t="s">
        <v>36</v>
      </c>
      <c r="AX767" s="13" t="s">
        <v>74</v>
      </c>
      <c r="AY767" s="232" t="s">
        <v>135</v>
      </c>
    </row>
    <row r="768" s="13" customFormat="1">
      <c r="A768" s="13"/>
      <c r="B768" s="221"/>
      <c r="C768" s="222"/>
      <c r="D768" s="223" t="s">
        <v>153</v>
      </c>
      <c r="E768" s="224" t="s">
        <v>20</v>
      </c>
      <c r="F768" s="225" t="s">
        <v>1334</v>
      </c>
      <c r="G768" s="222"/>
      <c r="H768" s="226">
        <v>78.322999999999993</v>
      </c>
      <c r="I768" s="227"/>
      <c r="J768" s="222"/>
      <c r="K768" s="222"/>
      <c r="L768" s="228"/>
      <c r="M768" s="229"/>
      <c r="N768" s="230"/>
      <c r="O768" s="230"/>
      <c r="P768" s="230"/>
      <c r="Q768" s="230"/>
      <c r="R768" s="230"/>
      <c r="S768" s="230"/>
      <c r="T768" s="23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2" t="s">
        <v>153</v>
      </c>
      <c r="AU768" s="232" t="s">
        <v>144</v>
      </c>
      <c r="AV768" s="13" t="s">
        <v>144</v>
      </c>
      <c r="AW768" s="13" t="s">
        <v>36</v>
      </c>
      <c r="AX768" s="13" t="s">
        <v>74</v>
      </c>
      <c r="AY768" s="232" t="s">
        <v>135</v>
      </c>
    </row>
    <row r="769" s="13" customFormat="1">
      <c r="A769" s="13"/>
      <c r="B769" s="221"/>
      <c r="C769" s="222"/>
      <c r="D769" s="223" t="s">
        <v>153</v>
      </c>
      <c r="E769" s="224" t="s">
        <v>20</v>
      </c>
      <c r="F769" s="225" t="s">
        <v>1335</v>
      </c>
      <c r="G769" s="222"/>
      <c r="H769" s="226">
        <v>10.619999999999999</v>
      </c>
      <c r="I769" s="227"/>
      <c r="J769" s="222"/>
      <c r="K769" s="222"/>
      <c r="L769" s="228"/>
      <c r="M769" s="229"/>
      <c r="N769" s="230"/>
      <c r="O769" s="230"/>
      <c r="P769" s="230"/>
      <c r="Q769" s="230"/>
      <c r="R769" s="230"/>
      <c r="S769" s="230"/>
      <c r="T769" s="23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2" t="s">
        <v>153</v>
      </c>
      <c r="AU769" s="232" t="s">
        <v>144</v>
      </c>
      <c r="AV769" s="13" t="s">
        <v>144</v>
      </c>
      <c r="AW769" s="13" t="s">
        <v>36</v>
      </c>
      <c r="AX769" s="13" t="s">
        <v>74</v>
      </c>
      <c r="AY769" s="232" t="s">
        <v>135</v>
      </c>
    </row>
    <row r="770" s="14" customFormat="1">
      <c r="A770" s="14"/>
      <c r="B770" s="233"/>
      <c r="C770" s="234"/>
      <c r="D770" s="223" t="s">
        <v>153</v>
      </c>
      <c r="E770" s="235" t="s">
        <v>20</v>
      </c>
      <c r="F770" s="236" t="s">
        <v>245</v>
      </c>
      <c r="G770" s="234"/>
      <c r="H770" s="237">
        <v>275.67899999999997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3" t="s">
        <v>153</v>
      </c>
      <c r="AU770" s="243" t="s">
        <v>144</v>
      </c>
      <c r="AV770" s="14" t="s">
        <v>143</v>
      </c>
      <c r="AW770" s="14" t="s">
        <v>36</v>
      </c>
      <c r="AX770" s="14" t="s">
        <v>22</v>
      </c>
      <c r="AY770" s="243" t="s">
        <v>135</v>
      </c>
    </row>
    <row r="771" s="2" customFormat="1" ht="66.75" customHeight="1">
      <c r="A771" s="41"/>
      <c r="B771" s="42"/>
      <c r="C771" s="203" t="s">
        <v>1336</v>
      </c>
      <c r="D771" s="203" t="s">
        <v>138</v>
      </c>
      <c r="E771" s="204" t="s">
        <v>210</v>
      </c>
      <c r="F771" s="205" t="s">
        <v>211</v>
      </c>
      <c r="G771" s="206" t="s">
        <v>163</v>
      </c>
      <c r="H771" s="207">
        <v>0.010999999999999999</v>
      </c>
      <c r="I771" s="208"/>
      <c r="J771" s="209">
        <f>ROUND(I771*H771,2)</f>
        <v>0</v>
      </c>
      <c r="K771" s="205" t="s">
        <v>142</v>
      </c>
      <c r="L771" s="47"/>
      <c r="M771" s="210" t="s">
        <v>20</v>
      </c>
      <c r="N771" s="211" t="s">
        <v>46</v>
      </c>
      <c r="O771" s="87"/>
      <c r="P771" s="212">
        <f>O771*H771</f>
        <v>0</v>
      </c>
      <c r="Q771" s="212">
        <v>0</v>
      </c>
      <c r="R771" s="212">
        <f>Q771*H771</f>
        <v>0</v>
      </c>
      <c r="S771" s="212">
        <v>0</v>
      </c>
      <c r="T771" s="213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14" t="s">
        <v>143</v>
      </c>
      <c r="AT771" s="214" t="s">
        <v>138</v>
      </c>
      <c r="AU771" s="214" t="s">
        <v>144</v>
      </c>
      <c r="AY771" s="20" t="s">
        <v>135</v>
      </c>
      <c r="BE771" s="215">
        <f>IF(N771="základní",J771,0)</f>
        <v>0</v>
      </c>
      <c r="BF771" s="215">
        <f>IF(N771="snížená",J771,0)</f>
        <v>0</v>
      </c>
      <c r="BG771" s="215">
        <f>IF(N771="zákl. přenesená",J771,0)</f>
        <v>0</v>
      </c>
      <c r="BH771" s="215">
        <f>IF(N771="sníž. přenesená",J771,0)</f>
        <v>0</v>
      </c>
      <c r="BI771" s="215">
        <f>IF(N771="nulová",J771,0)</f>
        <v>0</v>
      </c>
      <c r="BJ771" s="20" t="s">
        <v>144</v>
      </c>
      <c r="BK771" s="215">
        <f>ROUND(I771*H771,2)</f>
        <v>0</v>
      </c>
      <c r="BL771" s="20" t="s">
        <v>143</v>
      </c>
      <c r="BM771" s="214" t="s">
        <v>1337</v>
      </c>
    </row>
    <row r="772" s="2" customFormat="1">
      <c r="A772" s="41"/>
      <c r="B772" s="42"/>
      <c r="C772" s="43"/>
      <c r="D772" s="216" t="s">
        <v>146</v>
      </c>
      <c r="E772" s="43"/>
      <c r="F772" s="217" t="s">
        <v>213</v>
      </c>
      <c r="G772" s="43"/>
      <c r="H772" s="43"/>
      <c r="I772" s="218"/>
      <c r="J772" s="43"/>
      <c r="K772" s="43"/>
      <c r="L772" s="47"/>
      <c r="M772" s="219"/>
      <c r="N772" s="220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20" t="s">
        <v>146</v>
      </c>
      <c r="AU772" s="20" t="s">
        <v>144</v>
      </c>
    </row>
    <row r="773" s="12" customFormat="1" ht="25.92" customHeight="1">
      <c r="A773" s="12"/>
      <c r="B773" s="187"/>
      <c r="C773" s="188"/>
      <c r="D773" s="189" t="s">
        <v>73</v>
      </c>
      <c r="E773" s="190" t="s">
        <v>1338</v>
      </c>
      <c r="F773" s="190" t="s">
        <v>1339</v>
      </c>
      <c r="G773" s="188"/>
      <c r="H773" s="188"/>
      <c r="I773" s="191"/>
      <c r="J773" s="192">
        <f>BK773</f>
        <v>0</v>
      </c>
      <c r="K773" s="188"/>
      <c r="L773" s="193"/>
      <c r="M773" s="194"/>
      <c r="N773" s="195"/>
      <c r="O773" s="195"/>
      <c r="P773" s="196">
        <f>SUM(P774:P777)</f>
        <v>0</v>
      </c>
      <c r="Q773" s="195"/>
      <c r="R773" s="196">
        <f>SUM(R774:R777)</f>
        <v>0</v>
      </c>
      <c r="S773" s="195"/>
      <c r="T773" s="197">
        <f>SUM(T774:T777)</f>
        <v>0</v>
      </c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R773" s="198" t="s">
        <v>166</v>
      </c>
      <c r="AT773" s="199" t="s">
        <v>73</v>
      </c>
      <c r="AU773" s="199" t="s">
        <v>74</v>
      </c>
      <c r="AY773" s="198" t="s">
        <v>135</v>
      </c>
      <c r="BK773" s="200">
        <f>SUM(BK774:BK777)</f>
        <v>0</v>
      </c>
    </row>
    <row r="774" s="2" customFormat="1" ht="16.5" customHeight="1">
      <c r="A774" s="41"/>
      <c r="B774" s="42"/>
      <c r="C774" s="203" t="s">
        <v>1340</v>
      </c>
      <c r="D774" s="203" t="s">
        <v>138</v>
      </c>
      <c r="E774" s="204" t="s">
        <v>1341</v>
      </c>
      <c r="F774" s="205" t="s">
        <v>1342</v>
      </c>
      <c r="G774" s="206" t="s">
        <v>457</v>
      </c>
      <c r="H774" s="207">
        <v>1</v>
      </c>
      <c r="I774" s="208"/>
      <c r="J774" s="209">
        <f>ROUND(I774*H774,2)</f>
        <v>0</v>
      </c>
      <c r="K774" s="205" t="s">
        <v>142</v>
      </c>
      <c r="L774" s="47"/>
      <c r="M774" s="210" t="s">
        <v>20</v>
      </c>
      <c r="N774" s="211" t="s">
        <v>46</v>
      </c>
      <c r="O774" s="87"/>
      <c r="P774" s="212">
        <f>O774*H774</f>
        <v>0</v>
      </c>
      <c r="Q774" s="212">
        <v>0</v>
      </c>
      <c r="R774" s="212">
        <f>Q774*H774</f>
        <v>0</v>
      </c>
      <c r="S774" s="212">
        <v>0</v>
      </c>
      <c r="T774" s="213">
        <f>S774*H774</f>
        <v>0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14" t="s">
        <v>1343</v>
      </c>
      <c r="AT774" s="214" t="s">
        <v>138</v>
      </c>
      <c r="AU774" s="214" t="s">
        <v>22</v>
      </c>
      <c r="AY774" s="20" t="s">
        <v>135</v>
      </c>
      <c r="BE774" s="215">
        <f>IF(N774="základní",J774,0)</f>
        <v>0</v>
      </c>
      <c r="BF774" s="215">
        <f>IF(N774="snížená",J774,0)</f>
        <v>0</v>
      </c>
      <c r="BG774" s="215">
        <f>IF(N774="zákl. přenesená",J774,0)</f>
        <v>0</v>
      </c>
      <c r="BH774" s="215">
        <f>IF(N774="sníž. přenesená",J774,0)</f>
        <v>0</v>
      </c>
      <c r="BI774" s="215">
        <f>IF(N774="nulová",J774,0)</f>
        <v>0</v>
      </c>
      <c r="BJ774" s="20" t="s">
        <v>144</v>
      </c>
      <c r="BK774" s="215">
        <f>ROUND(I774*H774,2)</f>
        <v>0</v>
      </c>
      <c r="BL774" s="20" t="s">
        <v>1343</v>
      </c>
      <c r="BM774" s="214" t="s">
        <v>1344</v>
      </c>
    </row>
    <row r="775" s="2" customFormat="1">
      <c r="A775" s="41"/>
      <c r="B775" s="42"/>
      <c r="C775" s="43"/>
      <c r="D775" s="216" t="s">
        <v>146</v>
      </c>
      <c r="E775" s="43"/>
      <c r="F775" s="217" t="s">
        <v>1345</v>
      </c>
      <c r="G775" s="43"/>
      <c r="H775" s="43"/>
      <c r="I775" s="218"/>
      <c r="J775" s="43"/>
      <c r="K775" s="43"/>
      <c r="L775" s="47"/>
      <c r="M775" s="219"/>
      <c r="N775" s="220"/>
      <c r="O775" s="87"/>
      <c r="P775" s="87"/>
      <c r="Q775" s="87"/>
      <c r="R775" s="87"/>
      <c r="S775" s="87"/>
      <c r="T775" s="88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T775" s="20" t="s">
        <v>146</v>
      </c>
      <c r="AU775" s="20" t="s">
        <v>22</v>
      </c>
    </row>
    <row r="776" s="2" customFormat="1" ht="16.5" customHeight="1">
      <c r="A776" s="41"/>
      <c r="B776" s="42"/>
      <c r="C776" s="203" t="s">
        <v>1346</v>
      </c>
      <c r="D776" s="203" t="s">
        <v>138</v>
      </c>
      <c r="E776" s="204" t="s">
        <v>1347</v>
      </c>
      <c r="F776" s="205" t="s">
        <v>1348</v>
      </c>
      <c r="G776" s="206" t="s">
        <v>457</v>
      </c>
      <c r="H776" s="207">
        <v>1</v>
      </c>
      <c r="I776" s="208"/>
      <c r="J776" s="209">
        <f>ROUND(I776*H776,2)</f>
        <v>0</v>
      </c>
      <c r="K776" s="205" t="s">
        <v>142</v>
      </c>
      <c r="L776" s="47"/>
      <c r="M776" s="210" t="s">
        <v>20</v>
      </c>
      <c r="N776" s="211" t="s">
        <v>46</v>
      </c>
      <c r="O776" s="87"/>
      <c r="P776" s="212">
        <f>O776*H776</f>
        <v>0</v>
      </c>
      <c r="Q776" s="212">
        <v>0</v>
      </c>
      <c r="R776" s="212">
        <f>Q776*H776</f>
        <v>0</v>
      </c>
      <c r="S776" s="212">
        <v>0</v>
      </c>
      <c r="T776" s="213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14" t="s">
        <v>1343</v>
      </c>
      <c r="AT776" s="214" t="s">
        <v>138</v>
      </c>
      <c r="AU776" s="214" t="s">
        <v>22</v>
      </c>
      <c r="AY776" s="20" t="s">
        <v>135</v>
      </c>
      <c r="BE776" s="215">
        <f>IF(N776="základní",J776,0)</f>
        <v>0</v>
      </c>
      <c r="BF776" s="215">
        <f>IF(N776="snížená",J776,0)</f>
        <v>0</v>
      </c>
      <c r="BG776" s="215">
        <f>IF(N776="zákl. přenesená",J776,0)</f>
        <v>0</v>
      </c>
      <c r="BH776" s="215">
        <f>IF(N776="sníž. přenesená",J776,0)</f>
        <v>0</v>
      </c>
      <c r="BI776" s="215">
        <f>IF(N776="nulová",J776,0)</f>
        <v>0</v>
      </c>
      <c r="BJ776" s="20" t="s">
        <v>144</v>
      </c>
      <c r="BK776" s="215">
        <f>ROUND(I776*H776,2)</f>
        <v>0</v>
      </c>
      <c r="BL776" s="20" t="s">
        <v>1343</v>
      </c>
      <c r="BM776" s="214" t="s">
        <v>1349</v>
      </c>
    </row>
    <row r="777" s="2" customFormat="1">
      <c r="A777" s="41"/>
      <c r="B777" s="42"/>
      <c r="C777" s="43"/>
      <c r="D777" s="216" t="s">
        <v>146</v>
      </c>
      <c r="E777" s="43"/>
      <c r="F777" s="217" t="s">
        <v>1350</v>
      </c>
      <c r="G777" s="43"/>
      <c r="H777" s="43"/>
      <c r="I777" s="218"/>
      <c r="J777" s="43"/>
      <c r="K777" s="43"/>
      <c r="L777" s="47"/>
      <c r="M777" s="276"/>
      <c r="N777" s="277"/>
      <c r="O777" s="278"/>
      <c r="P777" s="278"/>
      <c r="Q777" s="278"/>
      <c r="R777" s="278"/>
      <c r="S777" s="278"/>
      <c r="T777" s="279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T777" s="20" t="s">
        <v>146</v>
      </c>
      <c r="AU777" s="20" t="s">
        <v>22</v>
      </c>
    </row>
    <row r="778" s="2" customFormat="1" ht="6.96" customHeight="1">
      <c r="A778" s="41"/>
      <c r="B778" s="62"/>
      <c r="C778" s="63"/>
      <c r="D778" s="63"/>
      <c r="E778" s="63"/>
      <c r="F778" s="63"/>
      <c r="G778" s="63"/>
      <c r="H778" s="63"/>
      <c r="I778" s="63"/>
      <c r="J778" s="63"/>
      <c r="K778" s="63"/>
      <c r="L778" s="47"/>
      <c r="M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</row>
  </sheetData>
  <sheetProtection sheet="1" autoFilter="0" formatColumns="0" formatRows="0" objects="1" scenarios="1" spinCount="100000" saltValue="nBtkWgtG7cqPSDmpNyvXzNTmIO10NSM2f7efvnoWBU61n82erof+oVcTZJOemu+9uV/MnobikghARYMSw318ZA==" hashValue="VLsCbQFksic8jNRsy95S6v+dSZJu7hAuI2Vj+VkQUwtYj342Xi3NukX+53vESOCwii/idaj8OHAG5suqgcCs0w==" algorithmName="SHA-512" password="CC35"/>
  <autoFilter ref="C109:K777"/>
  <mergeCells count="9">
    <mergeCell ref="E7:H7"/>
    <mergeCell ref="E9:H9"/>
    <mergeCell ref="E18:H18"/>
    <mergeCell ref="E27:H27"/>
    <mergeCell ref="E48:H48"/>
    <mergeCell ref="E50:H50"/>
    <mergeCell ref="E100:H100"/>
    <mergeCell ref="E102:H102"/>
    <mergeCell ref="L2:V2"/>
  </mergeCells>
  <hyperlinks>
    <hyperlink ref="F114" r:id="rId1" display="https://podminky.urs.cz/item/CS_URS_2024_01/766691914"/>
    <hyperlink ref="F116" r:id="rId2" display="https://podminky.urs.cz/item/CS_URS_2024_01/766681811"/>
    <hyperlink ref="F119" r:id="rId3" display="https://podminky.urs.cz/item/CS_URS_2024_01/978013191"/>
    <hyperlink ref="F122" r:id="rId4" display="https://podminky.urs.cz/item/CS_URS_2024_01/997013153"/>
    <hyperlink ref="F125" r:id="rId5" display="https://podminky.urs.cz/item/CS_URS_2024_01/997013871"/>
    <hyperlink ref="F127" r:id="rId6" display="https://podminky.urs.cz/item/CS_URS_2024_01/340271045"/>
    <hyperlink ref="F130" r:id="rId7" display="https://podminky.urs.cz/item/CS_URS_2024_01/612325225"/>
    <hyperlink ref="F133" r:id="rId8" display="https://podminky.urs.cz/item/CS_URS_2024_01/612142001"/>
    <hyperlink ref="F136" r:id="rId9" display="https://podminky.urs.cz/item/CS_URS_2024_01/619995001"/>
    <hyperlink ref="F139" r:id="rId10" display="https://podminky.urs.cz/item/CS_URS_2024_01/949101111"/>
    <hyperlink ref="F144" r:id="rId11" display="https://podminky.urs.cz/item/CS_URS_2024_01/998011009"/>
    <hyperlink ref="F147" r:id="rId12" display="https://podminky.urs.cz/item/CS_URS_2024_01/978011191"/>
    <hyperlink ref="F150" r:id="rId13" display="https://podminky.urs.cz/item/CS_URS_2024_01/978013191"/>
    <hyperlink ref="F153" r:id="rId14" display="https://podminky.urs.cz/item/CS_URS_2024_01/997013153"/>
    <hyperlink ref="F156" r:id="rId15" display="https://podminky.urs.cz/item/CS_URS_2024_01/997013871"/>
    <hyperlink ref="F158" r:id="rId16" display="https://podminky.urs.cz/item/CS_URS_2024_01/611325225"/>
    <hyperlink ref="F161" r:id="rId17" display="https://podminky.urs.cz/item/CS_URS_2024_01/612325223"/>
    <hyperlink ref="F167" r:id="rId18" display="https://podminky.urs.cz/item/CS_URS_2024_01/612325225"/>
    <hyperlink ref="F173" r:id="rId19" display="https://podminky.urs.cz/item/CS_URS_2024_01/949101111"/>
    <hyperlink ref="F180" r:id="rId20" display="https://podminky.urs.cz/item/CS_URS_2024_01/998011009"/>
    <hyperlink ref="F183" r:id="rId21" display="https://podminky.urs.cz/item/CS_URS_2024_01/784111001"/>
    <hyperlink ref="F185" r:id="rId22" display="https://podminky.urs.cz/item/CS_URS_2024_01/784121031"/>
    <hyperlink ref="F187" r:id="rId23" display="https://podminky.urs.cz/item/CS_URS_2024_01/784181111"/>
    <hyperlink ref="F189" r:id="rId24" display="https://podminky.urs.cz/item/CS_URS_2024_01/784221101"/>
    <hyperlink ref="F204" r:id="rId25" display="https://podminky.urs.cz/item/CS_URS_2024_01/949101111"/>
    <hyperlink ref="F212" r:id="rId26" display="https://podminky.urs.cz/item/CS_URS_2024_01/998011009"/>
    <hyperlink ref="F216" r:id="rId27" display="https://podminky.urs.cz/item/CS_URS_2024_01/949101111"/>
    <hyperlink ref="F221" r:id="rId28" display="https://podminky.urs.cz/item/CS_URS_2024_01/998011009"/>
    <hyperlink ref="F224" r:id="rId29" display="https://podminky.urs.cz/item/CS_URS_2024_01/795121811"/>
    <hyperlink ref="F227" r:id="rId30" display="https://podminky.urs.cz/item/CS_URS_2024_01/795121812"/>
    <hyperlink ref="F238" r:id="rId31" display="https://podminky.urs.cz/item/CS_URS_2024_01/997013153"/>
    <hyperlink ref="F241" r:id="rId32" display="https://podminky.urs.cz/item/CS_URS_2024_01/997013871"/>
    <hyperlink ref="F243" r:id="rId33" display="https://podminky.urs.cz/item/CS_URS_2024_01/949101111"/>
    <hyperlink ref="F248" r:id="rId34" display="https://podminky.urs.cz/item/CS_URS_2024_01/998795212"/>
    <hyperlink ref="F258" r:id="rId35" display="https://podminky.urs.cz/item/CS_URS_2024_01/997013213"/>
    <hyperlink ref="F265" r:id="rId36" display="https://podminky.urs.cz/item/CS_URS_2024_01/766811116"/>
    <hyperlink ref="F269" r:id="rId37" display="https://podminky.urs.cz/item/CS_URS_2024_01/766811151"/>
    <hyperlink ref="F273" r:id="rId38" display="https://podminky.urs.cz/item/CS_URS_2024_01/766811152"/>
    <hyperlink ref="F277" r:id="rId39" display="https://podminky.urs.cz/item/CS_URS_2024_01/766811141"/>
    <hyperlink ref="F279" r:id="rId40" display="https://podminky.urs.cz/item/CS_URS_2024_01/766811213"/>
    <hyperlink ref="F283" r:id="rId41" display="https://podminky.urs.cz/item/CS_URS_2024_01/766811223"/>
    <hyperlink ref="F285" r:id="rId42" display="https://podminky.urs.cz/item/CS_URS_2024_01/766811233"/>
    <hyperlink ref="F289" r:id="rId43" display="https://podminky.urs.cz/item/CS_URS_2024_01/725310919"/>
    <hyperlink ref="F291" r:id="rId44" display="https://podminky.urs.cz/item/CS_URS_2024_01/725829111"/>
    <hyperlink ref="F304" r:id="rId45" display="https://podminky.urs.cz/item/CS_URS_2024_01/998766312"/>
    <hyperlink ref="F307" r:id="rId46" display="https://podminky.urs.cz/item/CS_URS_2024_01/776201811"/>
    <hyperlink ref="F313" r:id="rId47" display="https://podminky.urs.cz/item/CS_URS_2024_01/776410811"/>
    <hyperlink ref="F319" r:id="rId48" display="https://podminky.urs.cz/item/CS_URS_2024_01/776991821"/>
    <hyperlink ref="F321" r:id="rId49" display="https://podminky.urs.cz/item/CS_URS_2024_01/997013153"/>
    <hyperlink ref="F324" r:id="rId50" display="https://podminky.urs.cz/item/CS_URS_2024_01/997013871"/>
    <hyperlink ref="F326" r:id="rId51" display="https://podminky.urs.cz/item/CS_URS_2024_01/776111131"/>
    <hyperlink ref="F329" r:id="rId52" display="https://podminky.urs.cz/item/CS_URS_2024_01/776111115"/>
    <hyperlink ref="F331" r:id="rId53" display="https://podminky.urs.cz/item/CS_URS_2024_01/776111311"/>
    <hyperlink ref="F333" r:id="rId54" display="https://podminky.urs.cz/item/CS_URS_2024_01/776111331"/>
    <hyperlink ref="F336" r:id="rId55" display="https://podminky.urs.cz/item/CS_URS_2024_01/776121321"/>
    <hyperlink ref="F338" r:id="rId56" display="https://podminky.urs.cz/item/CS_URS_2024_01/776121324"/>
    <hyperlink ref="F341" r:id="rId57" display="https://podminky.urs.cz/item/CS_URS_2024_01/776141111"/>
    <hyperlink ref="F343" r:id="rId58" display="https://podminky.urs.cz/item/CS_URS_2024_01/776251111"/>
    <hyperlink ref="F351" r:id="rId59" display="https://podminky.urs.cz/item/CS_URS_2024_01/776411222"/>
    <hyperlink ref="F356" r:id="rId60" display="https://podminky.urs.cz/item/CS_URS_2024_01/998776212"/>
    <hyperlink ref="F362" r:id="rId61" display="https://podminky.urs.cz/item/CS_URS_2024_01/997013153"/>
    <hyperlink ref="F365" r:id="rId62" display="https://podminky.urs.cz/item/CS_URS_2024_01/997013871"/>
    <hyperlink ref="F367" r:id="rId63" display="https://podminky.urs.cz/item/CS_URS_2024_01/998771212"/>
    <hyperlink ref="F371" r:id="rId64" display="https://podminky.urs.cz/item/CS_URS_2024_01/998781212"/>
    <hyperlink ref="F374" r:id="rId65" display="https://podminky.urs.cz/item/CS_URS_2024_01/978013191"/>
    <hyperlink ref="F376" r:id="rId66" display="https://podminky.urs.cz/item/CS_URS_2024_01/997013153"/>
    <hyperlink ref="F379" r:id="rId67" display="https://podminky.urs.cz/item/CS_URS_2024_01/997013871"/>
    <hyperlink ref="F381" r:id="rId68" display="https://podminky.urs.cz/item/CS_URS_2024_01/612335215"/>
    <hyperlink ref="F383" r:id="rId69" display="https://podminky.urs.cz/item/CS_URS_2024_01/781121011"/>
    <hyperlink ref="F385" r:id="rId70" display="https://podminky.urs.cz/item/CS_URS_2024_01/781151031"/>
    <hyperlink ref="F387" r:id="rId71" display="https://podminky.urs.cz/item/CS_URS_2024_01/781131112"/>
    <hyperlink ref="F389" r:id="rId72" display="https://podminky.urs.cz/item/CS_URS_2024_01/781472219"/>
    <hyperlink ref="F394" r:id="rId73" display="https://podminky.urs.cz/item/CS_URS_2024_01/998781212"/>
    <hyperlink ref="F397" r:id="rId74" display="https://podminky.urs.cz/item/CS_URS_2024_01/763131412"/>
    <hyperlink ref="F400" r:id="rId75" display="https://podminky.urs.cz/item/CS_URS_2024_01/763164531"/>
    <hyperlink ref="F403" r:id="rId76" display="https://podminky.urs.cz/item/CS_URS_2024_01/763164631"/>
    <hyperlink ref="F406" r:id="rId77" display="https://podminky.urs.cz/item/CS_URS_2024_01/763131714"/>
    <hyperlink ref="F412" r:id="rId78" display="https://podminky.urs.cz/item/CS_URS_2024_01/763131712"/>
    <hyperlink ref="F414" r:id="rId79" display="https://podminky.urs.cz/item/CS_URS_2024_01/949101111"/>
    <hyperlink ref="F419" r:id="rId80" display="https://podminky.urs.cz/item/CS_URS_2024_01/998763412"/>
    <hyperlink ref="F422" r:id="rId81" display="https://podminky.urs.cz/item/CS_URS_2024_01/733221102"/>
    <hyperlink ref="F425" r:id="rId82" display="https://podminky.urs.cz/item/CS_URS_2024_01/733224222"/>
    <hyperlink ref="F427" r:id="rId83" display="https://podminky.urs.cz/item/CS_URS_2024_01/733291101"/>
    <hyperlink ref="F430" r:id="rId84" display="https://podminky.urs.cz/item/CS_URS_2024_01/733811241"/>
    <hyperlink ref="F437" r:id="rId85" display="https://podminky.urs.cz/item/CS_URS_2024_01/949101111"/>
    <hyperlink ref="F442" r:id="rId86" display="https://podminky.urs.cz/item/CS_URS_2024_01/998733212"/>
    <hyperlink ref="F449" r:id="rId87" display="https://podminky.urs.cz/item/CS_URS_2024_01/949101111"/>
    <hyperlink ref="F454" r:id="rId88" display="https://podminky.urs.cz/item/CS_URS_2024_01/998741212"/>
    <hyperlink ref="F458" r:id="rId89" display="https://podminky.urs.cz/item/CS_URS_2024_01/997013153"/>
    <hyperlink ref="F461" r:id="rId90" display="https://podminky.urs.cz/item/CS_URS_2024_01/997013871"/>
    <hyperlink ref="F464" r:id="rId91" display="https://podminky.urs.cz/item/CS_URS_2024_01/771573810"/>
    <hyperlink ref="F467" r:id="rId92" display="https://podminky.urs.cz/item/CS_URS_2024_01/712340832"/>
    <hyperlink ref="F470" r:id="rId93" display="https://podminky.urs.cz/item/CS_URS_2024_01/965046111"/>
    <hyperlink ref="F475" r:id="rId94" display="https://podminky.urs.cz/item/CS_URS_2024_01/764001801"/>
    <hyperlink ref="F479" r:id="rId95" display="https://podminky.urs.cz/item/CS_URS_2024_01/997013153"/>
    <hyperlink ref="F482" r:id="rId96" display="https://podminky.urs.cz/item/CS_URS_2024_01/997013871"/>
    <hyperlink ref="F486" r:id="rId97" display="https://podminky.urs.cz/item/CS_URS_2024_01/632451032"/>
    <hyperlink ref="F491" r:id="rId98" display="https://podminky.urs.cz/item/CS_URS_2024_01/771151021"/>
    <hyperlink ref="F493" r:id="rId99" display="https://podminky.urs.cz/item/CS_URS_2024_01/771575636"/>
    <hyperlink ref="F500" r:id="rId100" display="https://podminky.urs.cz/item/CS_URS_2024_01/949101111"/>
    <hyperlink ref="F505" r:id="rId101" display="https://podminky.urs.cz/item/CS_URS_2024_01/998771212"/>
    <hyperlink ref="F511" r:id="rId102" display="https://podminky.urs.cz/item/CS_URS_2024_01/132312131"/>
    <hyperlink ref="F514" r:id="rId103" display="https://podminky.urs.cz/item/CS_URS_2024_01/139001101"/>
    <hyperlink ref="F517" r:id="rId104" display="https://podminky.urs.cz/item/CS_URS_2024_01/713130851"/>
    <hyperlink ref="F520" r:id="rId105" display="https://podminky.urs.cz/item/CS_URS_2024_01/997013153"/>
    <hyperlink ref="F523" r:id="rId106" display="https://podminky.urs.cz/item/CS_URS_2024_01/997013871"/>
    <hyperlink ref="F525" r:id="rId107" display="https://podminky.urs.cz/item/CS_URS_2024_01/985131311"/>
    <hyperlink ref="F528" r:id="rId108" display="https://podminky.urs.cz/item/CS_URS_2024_01/985312111"/>
    <hyperlink ref="F531" r:id="rId109" display="https://podminky.urs.cz/item/CS_URS_2024_01/711412002"/>
    <hyperlink ref="F539" r:id="rId110" display="https://podminky.urs.cz/item/CS_URS_2024_01/713131141"/>
    <hyperlink ref="F546" r:id="rId111" display="https://podminky.urs.cz/item/CS_URS_2024_01/174111101"/>
    <hyperlink ref="F550" r:id="rId112" display="https://podminky.urs.cz/item/CS_URS_2024_01/998711212"/>
    <hyperlink ref="F553" r:id="rId113" display="https://podminky.urs.cz/item/CS_URS_2024_01/966080103"/>
    <hyperlink ref="F559" r:id="rId114" display="https://podminky.urs.cz/item/CS_URS_2024_01/997013153"/>
    <hyperlink ref="F562" r:id="rId115" display="https://podminky.urs.cz/item/CS_URS_2024_01/997013871"/>
    <hyperlink ref="F564" r:id="rId116" display="https://podminky.urs.cz/item/CS_URS_2024_01/622211021"/>
    <hyperlink ref="F572" r:id="rId117" display="https://podminky.urs.cz/item/CS_URS_2024_01/622212001"/>
    <hyperlink ref="F583" r:id="rId118" display="https://podminky.urs.cz/item/CS_URS_2024_01/622212051"/>
    <hyperlink ref="F588" r:id="rId119" display="https://podminky.urs.cz/item/CS_URS_2024_01/622252001"/>
    <hyperlink ref="F596" r:id="rId120" display="https://podminky.urs.cz/item/CS_URS_2024_01/622252002"/>
    <hyperlink ref="F613" r:id="rId121" display="https://podminky.urs.cz/item/CS_URS_2024_01/622151031"/>
    <hyperlink ref="F619" r:id="rId122" display="https://podminky.urs.cz/item/CS_URS_2024_01/622531012"/>
    <hyperlink ref="F621" r:id="rId123" display="https://podminky.urs.cz/item/CS_URS_2024_01/629991011"/>
    <hyperlink ref="F627" r:id="rId124" display="https://podminky.urs.cz/item/CS_URS_2024_01/949101111"/>
    <hyperlink ref="F635" r:id="rId125" display="https://podminky.urs.cz/item/CS_URS_2024_01/998011009"/>
    <hyperlink ref="F638" r:id="rId126" display="https://podminky.urs.cz/item/CS_URS_2024_01/122351101"/>
    <hyperlink ref="F640" r:id="rId127" display="https://podminky.urs.cz/item/CS_URS_2024_01/162251122"/>
    <hyperlink ref="F642" r:id="rId128" display="https://podminky.urs.cz/item/CS_URS_2024_01/171151103"/>
    <hyperlink ref="F644" r:id="rId129" display="https://podminky.urs.cz/item/CS_URS_2024_01/181951114"/>
    <hyperlink ref="F646" r:id="rId130" display="https://podminky.urs.cz/item/CS_URS_2024_01/596212212"/>
    <hyperlink ref="F651" r:id="rId131" display="https://podminky.urs.cz/item/CS_URS_2024_01/998223011"/>
    <hyperlink ref="F656" r:id="rId132" display="https://podminky.urs.cz/item/CS_URS_2024_01/998767212"/>
    <hyperlink ref="F660" r:id="rId133" display="https://podminky.urs.cz/item/CS_URS_2024_01/965081313"/>
    <hyperlink ref="F663" r:id="rId134" display="https://podminky.urs.cz/item/CS_URS_2024_01/965042141"/>
    <hyperlink ref="F666" r:id="rId135" display="https://podminky.urs.cz/item/CS_URS_2024_01/997013153"/>
    <hyperlink ref="F669" r:id="rId136" display="https://podminky.urs.cz/item/CS_URS_2024_01/174151101"/>
    <hyperlink ref="F678" r:id="rId137" display="https://podminky.urs.cz/item/CS_URS_2024_01/596811221"/>
    <hyperlink ref="F683" r:id="rId138" display="https://podminky.urs.cz/item/CS_URS_2024_01/451579777"/>
    <hyperlink ref="F686" r:id="rId139" display="https://podminky.urs.cz/item/CS_URS_2024_01/998223011"/>
    <hyperlink ref="F689" r:id="rId140" display="https://podminky.urs.cz/item/CS_URS_2024_01/981011112"/>
    <hyperlink ref="F692" r:id="rId141" display="https://podminky.urs.cz/item/CS_URS_2024_01/997013153"/>
    <hyperlink ref="F696" r:id="rId142" display="https://podminky.urs.cz/item/CS_URS_2024_01/997013871"/>
    <hyperlink ref="F698" r:id="rId143" display="https://podminky.urs.cz/item/CS_URS_2024_01/122351101"/>
    <hyperlink ref="F701" r:id="rId144" display="https://podminky.urs.cz/item/CS_URS_2024_01/162251122"/>
    <hyperlink ref="F704" r:id="rId145" display="https://podminky.urs.cz/item/CS_URS_2024_01/113204111"/>
    <hyperlink ref="F707" r:id="rId146" display="https://podminky.urs.cz/item/CS_URS_2024_01/979021111"/>
    <hyperlink ref="F709" r:id="rId147" display="https://podminky.urs.cz/item/CS_URS_2024_01/916331112"/>
    <hyperlink ref="F712" r:id="rId148" display="https://podminky.urs.cz/item/CS_URS_2024_01/916991121"/>
    <hyperlink ref="F715" r:id="rId149" display="https://podminky.urs.cz/item/CS_URS_2024_01/181351003"/>
    <hyperlink ref="F720" r:id="rId150" display="https://podminky.urs.cz/item/CS_URS_2024_01/998223011"/>
    <hyperlink ref="F723" r:id="rId151" display="https://podminky.urs.cz/item/CS_URS_2024_01/311311972"/>
    <hyperlink ref="F726" r:id="rId152" display="https://podminky.urs.cz/item/CS_URS_2024_01/998232110"/>
    <hyperlink ref="F734" r:id="rId153" display="https://podminky.urs.cz/item/CS_URS_2024_01/783301303"/>
    <hyperlink ref="F737" r:id="rId154" display="https://podminky.urs.cz/item/CS_URS_2024_01/783301311"/>
    <hyperlink ref="F739" r:id="rId155" display="https://podminky.urs.cz/item/CS_URS_2024_01/783314101"/>
    <hyperlink ref="F741" r:id="rId156" display="https://podminky.urs.cz/item/CS_URS_2024_01/783315101"/>
    <hyperlink ref="F743" r:id="rId157" display="https://podminky.urs.cz/item/CS_URS_2024_01/783317101"/>
    <hyperlink ref="F765" r:id="rId158" display="https://podminky.urs.cz/item/CS_URS_2024_01/952901111"/>
    <hyperlink ref="F772" r:id="rId159" display="https://podminky.urs.cz/item/CS_URS_2024_01/998011009"/>
    <hyperlink ref="F775" r:id="rId160" display="https://podminky.urs.cz/item/CS_URS_2024_01/030001000"/>
    <hyperlink ref="F777" r:id="rId161" display="https://podminky.urs.cz/item/CS_URS_2024_01/04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7" customFormat="1" ht="45" customHeight="1">
      <c r="B3" s="284"/>
      <c r="C3" s="285" t="s">
        <v>1351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1352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1353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1354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1355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1356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1357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1358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1359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1360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1361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80</v>
      </c>
      <c r="F18" s="291" t="s">
        <v>1362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1363</v>
      </c>
      <c r="F19" s="291" t="s">
        <v>1364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1365</v>
      </c>
      <c r="F20" s="291" t="s">
        <v>1366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1367</v>
      </c>
      <c r="F21" s="291" t="s">
        <v>1368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1369</v>
      </c>
      <c r="F22" s="291" t="s">
        <v>1370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1371</v>
      </c>
      <c r="F23" s="291" t="s">
        <v>1372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1373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1374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1375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1376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1377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1378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1379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1380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1381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122</v>
      </c>
      <c r="F36" s="291"/>
      <c r="G36" s="291" t="s">
        <v>1382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1383</v>
      </c>
      <c r="F37" s="291"/>
      <c r="G37" s="291" t="s">
        <v>1384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55</v>
      </c>
      <c r="F38" s="291"/>
      <c r="G38" s="291" t="s">
        <v>1385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56</v>
      </c>
      <c r="F39" s="291"/>
      <c r="G39" s="291" t="s">
        <v>1386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123</v>
      </c>
      <c r="F40" s="291"/>
      <c r="G40" s="291" t="s">
        <v>1387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124</v>
      </c>
      <c r="F41" s="291"/>
      <c r="G41" s="291" t="s">
        <v>1388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1389</v>
      </c>
      <c r="F42" s="291"/>
      <c r="G42" s="291" t="s">
        <v>1390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1391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1392</v>
      </c>
      <c r="F44" s="291"/>
      <c r="G44" s="291" t="s">
        <v>1393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126</v>
      </c>
      <c r="F45" s="291"/>
      <c r="G45" s="291" t="s">
        <v>1394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1395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1396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1397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1398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1399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1400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1401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1402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1403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1404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1405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1406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1407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1408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1409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1410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1411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1412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1413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1414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1415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1416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1417</v>
      </c>
      <c r="D76" s="309"/>
      <c r="E76" s="309"/>
      <c r="F76" s="309" t="s">
        <v>1418</v>
      </c>
      <c r="G76" s="310"/>
      <c r="H76" s="309" t="s">
        <v>56</v>
      </c>
      <c r="I76" s="309" t="s">
        <v>59</v>
      </c>
      <c r="J76" s="309" t="s">
        <v>1419</v>
      </c>
      <c r="K76" s="308"/>
    </row>
    <row r="77" s="1" customFormat="1" ht="17.25" customHeight="1">
      <c r="B77" s="306"/>
      <c r="C77" s="311" t="s">
        <v>1420</v>
      </c>
      <c r="D77" s="311"/>
      <c r="E77" s="311"/>
      <c r="F77" s="312" t="s">
        <v>1421</v>
      </c>
      <c r="G77" s="313"/>
      <c r="H77" s="311"/>
      <c r="I77" s="311"/>
      <c r="J77" s="311" t="s">
        <v>1422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55</v>
      </c>
      <c r="D79" s="316"/>
      <c r="E79" s="316"/>
      <c r="F79" s="317" t="s">
        <v>1423</v>
      </c>
      <c r="G79" s="318"/>
      <c r="H79" s="294" t="s">
        <v>1424</v>
      </c>
      <c r="I79" s="294" t="s">
        <v>1425</v>
      </c>
      <c r="J79" s="294">
        <v>20</v>
      </c>
      <c r="K79" s="308"/>
    </row>
    <row r="80" s="1" customFormat="1" ht="15" customHeight="1">
      <c r="B80" s="306"/>
      <c r="C80" s="294" t="s">
        <v>1426</v>
      </c>
      <c r="D80" s="294"/>
      <c r="E80" s="294"/>
      <c r="F80" s="317" t="s">
        <v>1423</v>
      </c>
      <c r="G80" s="318"/>
      <c r="H80" s="294" t="s">
        <v>1427</v>
      </c>
      <c r="I80" s="294" t="s">
        <v>1425</v>
      </c>
      <c r="J80" s="294">
        <v>120</v>
      </c>
      <c r="K80" s="308"/>
    </row>
    <row r="81" s="1" customFormat="1" ht="15" customHeight="1">
      <c r="B81" s="319"/>
      <c r="C81" s="294" t="s">
        <v>1428</v>
      </c>
      <c r="D81" s="294"/>
      <c r="E81" s="294"/>
      <c r="F81" s="317" t="s">
        <v>1429</v>
      </c>
      <c r="G81" s="318"/>
      <c r="H81" s="294" t="s">
        <v>1430</v>
      </c>
      <c r="I81" s="294" t="s">
        <v>1425</v>
      </c>
      <c r="J81" s="294">
        <v>50</v>
      </c>
      <c r="K81" s="308"/>
    </row>
    <row r="82" s="1" customFormat="1" ht="15" customHeight="1">
      <c r="B82" s="319"/>
      <c r="C82" s="294" t="s">
        <v>1431</v>
      </c>
      <c r="D82" s="294"/>
      <c r="E82" s="294"/>
      <c r="F82" s="317" t="s">
        <v>1423</v>
      </c>
      <c r="G82" s="318"/>
      <c r="H82" s="294" t="s">
        <v>1432</v>
      </c>
      <c r="I82" s="294" t="s">
        <v>1433</v>
      </c>
      <c r="J82" s="294"/>
      <c r="K82" s="308"/>
    </row>
    <row r="83" s="1" customFormat="1" ht="15" customHeight="1">
      <c r="B83" s="319"/>
      <c r="C83" s="320" t="s">
        <v>1434</v>
      </c>
      <c r="D83" s="320"/>
      <c r="E83" s="320"/>
      <c r="F83" s="321" t="s">
        <v>1429</v>
      </c>
      <c r="G83" s="320"/>
      <c r="H83" s="320" t="s">
        <v>1435</v>
      </c>
      <c r="I83" s="320" t="s">
        <v>1425</v>
      </c>
      <c r="J83" s="320">
        <v>15</v>
      </c>
      <c r="K83" s="308"/>
    </row>
    <row r="84" s="1" customFormat="1" ht="15" customHeight="1">
      <c r="B84" s="319"/>
      <c r="C84" s="320" t="s">
        <v>1436</v>
      </c>
      <c r="D84" s="320"/>
      <c r="E84" s="320"/>
      <c r="F84" s="321" t="s">
        <v>1429</v>
      </c>
      <c r="G84" s="320"/>
      <c r="H84" s="320" t="s">
        <v>1437</v>
      </c>
      <c r="I84" s="320" t="s">
        <v>1425</v>
      </c>
      <c r="J84" s="320">
        <v>15</v>
      </c>
      <c r="K84" s="308"/>
    </row>
    <row r="85" s="1" customFormat="1" ht="15" customHeight="1">
      <c r="B85" s="319"/>
      <c r="C85" s="320" t="s">
        <v>1438</v>
      </c>
      <c r="D85" s="320"/>
      <c r="E85" s="320"/>
      <c r="F85" s="321" t="s">
        <v>1429</v>
      </c>
      <c r="G85" s="320"/>
      <c r="H85" s="320" t="s">
        <v>1439</v>
      </c>
      <c r="I85" s="320" t="s">
        <v>1425</v>
      </c>
      <c r="J85" s="320">
        <v>20</v>
      </c>
      <c r="K85" s="308"/>
    </row>
    <row r="86" s="1" customFormat="1" ht="15" customHeight="1">
      <c r="B86" s="319"/>
      <c r="C86" s="320" t="s">
        <v>1440</v>
      </c>
      <c r="D86" s="320"/>
      <c r="E86" s="320"/>
      <c r="F86" s="321" t="s">
        <v>1429</v>
      </c>
      <c r="G86" s="320"/>
      <c r="H86" s="320" t="s">
        <v>1441</v>
      </c>
      <c r="I86" s="320" t="s">
        <v>1425</v>
      </c>
      <c r="J86" s="320">
        <v>20</v>
      </c>
      <c r="K86" s="308"/>
    </row>
    <row r="87" s="1" customFormat="1" ht="15" customHeight="1">
      <c r="B87" s="319"/>
      <c r="C87" s="294" t="s">
        <v>1442</v>
      </c>
      <c r="D87" s="294"/>
      <c r="E87" s="294"/>
      <c r="F87" s="317" t="s">
        <v>1429</v>
      </c>
      <c r="G87" s="318"/>
      <c r="H87" s="294" t="s">
        <v>1443</v>
      </c>
      <c r="I87" s="294" t="s">
        <v>1425</v>
      </c>
      <c r="J87" s="294">
        <v>50</v>
      </c>
      <c r="K87" s="308"/>
    </row>
    <row r="88" s="1" customFormat="1" ht="15" customHeight="1">
      <c r="B88" s="319"/>
      <c r="C88" s="294" t="s">
        <v>1444</v>
      </c>
      <c r="D88" s="294"/>
      <c r="E88" s="294"/>
      <c r="F88" s="317" t="s">
        <v>1429</v>
      </c>
      <c r="G88" s="318"/>
      <c r="H88" s="294" t="s">
        <v>1445</v>
      </c>
      <c r="I88" s="294" t="s">
        <v>1425</v>
      </c>
      <c r="J88" s="294">
        <v>20</v>
      </c>
      <c r="K88" s="308"/>
    </row>
    <row r="89" s="1" customFormat="1" ht="15" customHeight="1">
      <c r="B89" s="319"/>
      <c r="C89" s="294" t="s">
        <v>1446</v>
      </c>
      <c r="D89" s="294"/>
      <c r="E89" s="294"/>
      <c r="F89" s="317" t="s">
        <v>1429</v>
      </c>
      <c r="G89" s="318"/>
      <c r="H89" s="294" t="s">
        <v>1447</v>
      </c>
      <c r="I89" s="294" t="s">
        <v>1425</v>
      </c>
      <c r="J89" s="294">
        <v>20</v>
      </c>
      <c r="K89" s="308"/>
    </row>
    <row r="90" s="1" customFormat="1" ht="15" customHeight="1">
      <c r="B90" s="319"/>
      <c r="C90" s="294" t="s">
        <v>1448</v>
      </c>
      <c r="D90" s="294"/>
      <c r="E90" s="294"/>
      <c r="F90" s="317" t="s">
        <v>1429</v>
      </c>
      <c r="G90" s="318"/>
      <c r="H90" s="294" t="s">
        <v>1449</v>
      </c>
      <c r="I90" s="294" t="s">
        <v>1425</v>
      </c>
      <c r="J90" s="294">
        <v>50</v>
      </c>
      <c r="K90" s="308"/>
    </row>
    <row r="91" s="1" customFormat="1" ht="15" customHeight="1">
      <c r="B91" s="319"/>
      <c r="C91" s="294" t="s">
        <v>1450</v>
      </c>
      <c r="D91" s="294"/>
      <c r="E91" s="294"/>
      <c r="F91" s="317" t="s">
        <v>1429</v>
      </c>
      <c r="G91" s="318"/>
      <c r="H91" s="294" t="s">
        <v>1450</v>
      </c>
      <c r="I91" s="294" t="s">
        <v>1425</v>
      </c>
      <c r="J91" s="294">
        <v>50</v>
      </c>
      <c r="K91" s="308"/>
    </row>
    <row r="92" s="1" customFormat="1" ht="15" customHeight="1">
      <c r="B92" s="319"/>
      <c r="C92" s="294" t="s">
        <v>1451</v>
      </c>
      <c r="D92" s="294"/>
      <c r="E92" s="294"/>
      <c r="F92" s="317" t="s">
        <v>1429</v>
      </c>
      <c r="G92" s="318"/>
      <c r="H92" s="294" t="s">
        <v>1452</v>
      </c>
      <c r="I92" s="294" t="s">
        <v>1425</v>
      </c>
      <c r="J92" s="294">
        <v>255</v>
      </c>
      <c r="K92" s="308"/>
    </row>
    <row r="93" s="1" customFormat="1" ht="15" customHeight="1">
      <c r="B93" s="319"/>
      <c r="C93" s="294" t="s">
        <v>1453</v>
      </c>
      <c r="D93" s="294"/>
      <c r="E93" s="294"/>
      <c r="F93" s="317" t="s">
        <v>1423</v>
      </c>
      <c r="G93" s="318"/>
      <c r="H93" s="294" t="s">
        <v>1454</v>
      </c>
      <c r="I93" s="294" t="s">
        <v>1455</v>
      </c>
      <c r="J93" s="294"/>
      <c r="K93" s="308"/>
    </row>
    <row r="94" s="1" customFormat="1" ht="15" customHeight="1">
      <c r="B94" s="319"/>
      <c r="C94" s="294" t="s">
        <v>1456</v>
      </c>
      <c r="D94" s="294"/>
      <c r="E94" s="294"/>
      <c r="F94" s="317" t="s">
        <v>1423</v>
      </c>
      <c r="G94" s="318"/>
      <c r="H94" s="294" t="s">
        <v>1457</v>
      </c>
      <c r="I94" s="294" t="s">
        <v>1458</v>
      </c>
      <c r="J94" s="294"/>
      <c r="K94" s="308"/>
    </row>
    <row r="95" s="1" customFormat="1" ht="15" customHeight="1">
      <c r="B95" s="319"/>
      <c r="C95" s="294" t="s">
        <v>1459</v>
      </c>
      <c r="D95" s="294"/>
      <c r="E95" s="294"/>
      <c r="F95" s="317" t="s">
        <v>1423</v>
      </c>
      <c r="G95" s="318"/>
      <c r="H95" s="294" t="s">
        <v>1459</v>
      </c>
      <c r="I95" s="294" t="s">
        <v>1458</v>
      </c>
      <c r="J95" s="294"/>
      <c r="K95" s="308"/>
    </row>
    <row r="96" s="1" customFormat="1" ht="15" customHeight="1">
      <c r="B96" s="319"/>
      <c r="C96" s="294" t="s">
        <v>40</v>
      </c>
      <c r="D96" s="294"/>
      <c r="E96" s="294"/>
      <c r="F96" s="317" t="s">
        <v>1423</v>
      </c>
      <c r="G96" s="318"/>
      <c r="H96" s="294" t="s">
        <v>1460</v>
      </c>
      <c r="I96" s="294" t="s">
        <v>1458</v>
      </c>
      <c r="J96" s="294"/>
      <c r="K96" s="308"/>
    </row>
    <row r="97" s="1" customFormat="1" ht="15" customHeight="1">
      <c r="B97" s="319"/>
      <c r="C97" s="294" t="s">
        <v>50</v>
      </c>
      <c r="D97" s="294"/>
      <c r="E97" s="294"/>
      <c r="F97" s="317" t="s">
        <v>1423</v>
      </c>
      <c r="G97" s="318"/>
      <c r="H97" s="294" t="s">
        <v>1461</v>
      </c>
      <c r="I97" s="294" t="s">
        <v>1458</v>
      </c>
      <c r="J97" s="294"/>
      <c r="K97" s="308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1462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1417</v>
      </c>
      <c r="D103" s="309"/>
      <c r="E103" s="309"/>
      <c r="F103" s="309" t="s">
        <v>1418</v>
      </c>
      <c r="G103" s="310"/>
      <c r="H103" s="309" t="s">
        <v>56</v>
      </c>
      <c r="I103" s="309" t="s">
        <v>59</v>
      </c>
      <c r="J103" s="309" t="s">
        <v>1419</v>
      </c>
      <c r="K103" s="308"/>
    </row>
    <row r="104" s="1" customFormat="1" ht="17.25" customHeight="1">
      <c r="B104" s="306"/>
      <c r="C104" s="311" t="s">
        <v>1420</v>
      </c>
      <c r="D104" s="311"/>
      <c r="E104" s="311"/>
      <c r="F104" s="312" t="s">
        <v>1421</v>
      </c>
      <c r="G104" s="313"/>
      <c r="H104" s="311"/>
      <c r="I104" s="311"/>
      <c r="J104" s="311" t="s">
        <v>1422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7"/>
      <c r="H105" s="309"/>
      <c r="I105" s="309"/>
      <c r="J105" s="309"/>
      <c r="K105" s="308"/>
    </row>
    <row r="106" s="1" customFormat="1" ht="15" customHeight="1">
      <c r="B106" s="306"/>
      <c r="C106" s="294" t="s">
        <v>55</v>
      </c>
      <c r="D106" s="316"/>
      <c r="E106" s="316"/>
      <c r="F106" s="317" t="s">
        <v>1423</v>
      </c>
      <c r="G106" s="294"/>
      <c r="H106" s="294" t="s">
        <v>1463</v>
      </c>
      <c r="I106" s="294" t="s">
        <v>1425</v>
      </c>
      <c r="J106" s="294">
        <v>20</v>
      </c>
      <c r="K106" s="308"/>
    </row>
    <row r="107" s="1" customFormat="1" ht="15" customHeight="1">
      <c r="B107" s="306"/>
      <c r="C107" s="294" t="s">
        <v>1426</v>
      </c>
      <c r="D107" s="294"/>
      <c r="E107" s="294"/>
      <c r="F107" s="317" t="s">
        <v>1423</v>
      </c>
      <c r="G107" s="294"/>
      <c r="H107" s="294" t="s">
        <v>1463</v>
      </c>
      <c r="I107" s="294" t="s">
        <v>1425</v>
      </c>
      <c r="J107" s="294">
        <v>120</v>
      </c>
      <c r="K107" s="308"/>
    </row>
    <row r="108" s="1" customFormat="1" ht="15" customHeight="1">
      <c r="B108" s="319"/>
      <c r="C108" s="294" t="s">
        <v>1428</v>
      </c>
      <c r="D108" s="294"/>
      <c r="E108" s="294"/>
      <c r="F108" s="317" t="s">
        <v>1429</v>
      </c>
      <c r="G108" s="294"/>
      <c r="H108" s="294" t="s">
        <v>1463</v>
      </c>
      <c r="I108" s="294" t="s">
        <v>1425</v>
      </c>
      <c r="J108" s="294">
        <v>50</v>
      </c>
      <c r="K108" s="308"/>
    </row>
    <row r="109" s="1" customFormat="1" ht="15" customHeight="1">
      <c r="B109" s="319"/>
      <c r="C109" s="294" t="s">
        <v>1431</v>
      </c>
      <c r="D109" s="294"/>
      <c r="E109" s="294"/>
      <c r="F109" s="317" t="s">
        <v>1423</v>
      </c>
      <c r="G109" s="294"/>
      <c r="H109" s="294" t="s">
        <v>1463</v>
      </c>
      <c r="I109" s="294" t="s">
        <v>1433</v>
      </c>
      <c r="J109" s="294"/>
      <c r="K109" s="308"/>
    </row>
    <row r="110" s="1" customFormat="1" ht="15" customHeight="1">
      <c r="B110" s="319"/>
      <c r="C110" s="294" t="s">
        <v>1442</v>
      </c>
      <c r="D110" s="294"/>
      <c r="E110" s="294"/>
      <c r="F110" s="317" t="s">
        <v>1429</v>
      </c>
      <c r="G110" s="294"/>
      <c r="H110" s="294" t="s">
        <v>1463</v>
      </c>
      <c r="I110" s="294" t="s">
        <v>1425</v>
      </c>
      <c r="J110" s="294">
        <v>50</v>
      </c>
      <c r="K110" s="308"/>
    </row>
    <row r="111" s="1" customFormat="1" ht="15" customHeight="1">
      <c r="B111" s="319"/>
      <c r="C111" s="294" t="s">
        <v>1450</v>
      </c>
      <c r="D111" s="294"/>
      <c r="E111" s="294"/>
      <c r="F111" s="317" t="s">
        <v>1429</v>
      </c>
      <c r="G111" s="294"/>
      <c r="H111" s="294" t="s">
        <v>1463</v>
      </c>
      <c r="I111" s="294" t="s">
        <v>1425</v>
      </c>
      <c r="J111" s="294">
        <v>50</v>
      </c>
      <c r="K111" s="308"/>
    </row>
    <row r="112" s="1" customFormat="1" ht="15" customHeight="1">
      <c r="B112" s="319"/>
      <c r="C112" s="294" t="s">
        <v>1448</v>
      </c>
      <c r="D112" s="294"/>
      <c r="E112" s="294"/>
      <c r="F112" s="317" t="s">
        <v>1429</v>
      </c>
      <c r="G112" s="294"/>
      <c r="H112" s="294" t="s">
        <v>1463</v>
      </c>
      <c r="I112" s="294" t="s">
        <v>1425</v>
      </c>
      <c r="J112" s="294">
        <v>50</v>
      </c>
      <c r="K112" s="308"/>
    </row>
    <row r="113" s="1" customFormat="1" ht="15" customHeight="1">
      <c r="B113" s="319"/>
      <c r="C113" s="294" t="s">
        <v>55</v>
      </c>
      <c r="D113" s="294"/>
      <c r="E113" s="294"/>
      <c r="F113" s="317" t="s">
        <v>1423</v>
      </c>
      <c r="G113" s="294"/>
      <c r="H113" s="294" t="s">
        <v>1464</v>
      </c>
      <c r="I113" s="294" t="s">
        <v>1425</v>
      </c>
      <c r="J113" s="294">
        <v>20</v>
      </c>
      <c r="K113" s="308"/>
    </row>
    <row r="114" s="1" customFormat="1" ht="15" customHeight="1">
      <c r="B114" s="319"/>
      <c r="C114" s="294" t="s">
        <v>1465</v>
      </c>
      <c r="D114" s="294"/>
      <c r="E114" s="294"/>
      <c r="F114" s="317" t="s">
        <v>1423</v>
      </c>
      <c r="G114" s="294"/>
      <c r="H114" s="294" t="s">
        <v>1466</v>
      </c>
      <c r="I114" s="294" t="s">
        <v>1425</v>
      </c>
      <c r="J114" s="294">
        <v>120</v>
      </c>
      <c r="K114" s="308"/>
    </row>
    <row r="115" s="1" customFormat="1" ht="15" customHeight="1">
      <c r="B115" s="319"/>
      <c r="C115" s="294" t="s">
        <v>40</v>
      </c>
      <c r="D115" s="294"/>
      <c r="E115" s="294"/>
      <c r="F115" s="317" t="s">
        <v>1423</v>
      </c>
      <c r="G115" s="294"/>
      <c r="H115" s="294" t="s">
        <v>1467</v>
      </c>
      <c r="I115" s="294" t="s">
        <v>1458</v>
      </c>
      <c r="J115" s="294"/>
      <c r="K115" s="308"/>
    </row>
    <row r="116" s="1" customFormat="1" ht="15" customHeight="1">
      <c r="B116" s="319"/>
      <c r="C116" s="294" t="s">
        <v>50</v>
      </c>
      <c r="D116" s="294"/>
      <c r="E116" s="294"/>
      <c r="F116" s="317" t="s">
        <v>1423</v>
      </c>
      <c r="G116" s="294"/>
      <c r="H116" s="294" t="s">
        <v>1468</v>
      </c>
      <c r="I116" s="294" t="s">
        <v>1458</v>
      </c>
      <c r="J116" s="294"/>
      <c r="K116" s="308"/>
    </row>
    <row r="117" s="1" customFormat="1" ht="15" customHeight="1">
      <c r="B117" s="319"/>
      <c r="C117" s="294" t="s">
        <v>59</v>
      </c>
      <c r="D117" s="294"/>
      <c r="E117" s="294"/>
      <c r="F117" s="317" t="s">
        <v>1423</v>
      </c>
      <c r="G117" s="294"/>
      <c r="H117" s="294" t="s">
        <v>1469</v>
      </c>
      <c r="I117" s="294" t="s">
        <v>1470</v>
      </c>
      <c r="J117" s="294"/>
      <c r="K117" s="308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330"/>
      <c r="D119" s="330"/>
      <c r="E119" s="330"/>
      <c r="F119" s="331"/>
      <c r="G119" s="330"/>
      <c r="H119" s="330"/>
      <c r="I119" s="330"/>
      <c r="J119" s="330"/>
      <c r="K119" s="329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5" t="s">
        <v>1471</v>
      </c>
      <c r="D122" s="285"/>
      <c r="E122" s="285"/>
      <c r="F122" s="285"/>
      <c r="G122" s="285"/>
      <c r="H122" s="285"/>
      <c r="I122" s="285"/>
      <c r="J122" s="285"/>
      <c r="K122" s="336"/>
    </row>
    <row r="123" s="1" customFormat="1" ht="17.25" customHeight="1">
      <c r="B123" s="337"/>
      <c r="C123" s="309" t="s">
        <v>1417</v>
      </c>
      <c r="D123" s="309"/>
      <c r="E123" s="309"/>
      <c r="F123" s="309" t="s">
        <v>1418</v>
      </c>
      <c r="G123" s="310"/>
      <c r="H123" s="309" t="s">
        <v>56</v>
      </c>
      <c r="I123" s="309" t="s">
        <v>59</v>
      </c>
      <c r="J123" s="309" t="s">
        <v>1419</v>
      </c>
      <c r="K123" s="338"/>
    </row>
    <row r="124" s="1" customFormat="1" ht="17.25" customHeight="1">
      <c r="B124" s="337"/>
      <c r="C124" s="311" t="s">
        <v>1420</v>
      </c>
      <c r="D124" s="311"/>
      <c r="E124" s="311"/>
      <c r="F124" s="312" t="s">
        <v>1421</v>
      </c>
      <c r="G124" s="313"/>
      <c r="H124" s="311"/>
      <c r="I124" s="311"/>
      <c r="J124" s="311" t="s">
        <v>1422</v>
      </c>
      <c r="K124" s="338"/>
    </row>
    <row r="125" s="1" customFormat="1" ht="5.25" customHeight="1">
      <c r="B125" s="339"/>
      <c r="C125" s="314"/>
      <c r="D125" s="314"/>
      <c r="E125" s="314"/>
      <c r="F125" s="314"/>
      <c r="G125" s="340"/>
      <c r="H125" s="314"/>
      <c r="I125" s="314"/>
      <c r="J125" s="314"/>
      <c r="K125" s="341"/>
    </row>
    <row r="126" s="1" customFormat="1" ht="15" customHeight="1">
      <c r="B126" s="339"/>
      <c r="C126" s="294" t="s">
        <v>1426</v>
      </c>
      <c r="D126" s="316"/>
      <c r="E126" s="316"/>
      <c r="F126" s="317" t="s">
        <v>1423</v>
      </c>
      <c r="G126" s="294"/>
      <c r="H126" s="294" t="s">
        <v>1463</v>
      </c>
      <c r="I126" s="294" t="s">
        <v>1425</v>
      </c>
      <c r="J126" s="294">
        <v>120</v>
      </c>
      <c r="K126" s="342"/>
    </row>
    <row r="127" s="1" customFormat="1" ht="15" customHeight="1">
      <c r="B127" s="339"/>
      <c r="C127" s="294" t="s">
        <v>1472</v>
      </c>
      <c r="D127" s="294"/>
      <c r="E127" s="294"/>
      <c r="F127" s="317" t="s">
        <v>1423</v>
      </c>
      <c r="G127" s="294"/>
      <c r="H127" s="294" t="s">
        <v>1473</v>
      </c>
      <c r="I127" s="294" t="s">
        <v>1425</v>
      </c>
      <c r="J127" s="294" t="s">
        <v>1474</v>
      </c>
      <c r="K127" s="342"/>
    </row>
    <row r="128" s="1" customFormat="1" ht="15" customHeight="1">
      <c r="B128" s="339"/>
      <c r="C128" s="294" t="s">
        <v>1371</v>
      </c>
      <c r="D128" s="294"/>
      <c r="E128" s="294"/>
      <c r="F128" s="317" t="s">
        <v>1423</v>
      </c>
      <c r="G128" s="294"/>
      <c r="H128" s="294" t="s">
        <v>1475</v>
      </c>
      <c r="I128" s="294" t="s">
        <v>1425</v>
      </c>
      <c r="J128" s="294" t="s">
        <v>1474</v>
      </c>
      <c r="K128" s="342"/>
    </row>
    <row r="129" s="1" customFormat="1" ht="15" customHeight="1">
      <c r="B129" s="339"/>
      <c r="C129" s="294" t="s">
        <v>1434</v>
      </c>
      <c r="D129" s="294"/>
      <c r="E129" s="294"/>
      <c r="F129" s="317" t="s">
        <v>1429</v>
      </c>
      <c r="G129" s="294"/>
      <c r="H129" s="294" t="s">
        <v>1435</v>
      </c>
      <c r="I129" s="294" t="s">
        <v>1425</v>
      </c>
      <c r="J129" s="294">
        <v>15</v>
      </c>
      <c r="K129" s="342"/>
    </row>
    <row r="130" s="1" customFormat="1" ht="15" customHeight="1">
      <c r="B130" s="339"/>
      <c r="C130" s="320" t="s">
        <v>1436</v>
      </c>
      <c r="D130" s="320"/>
      <c r="E130" s="320"/>
      <c r="F130" s="321" t="s">
        <v>1429</v>
      </c>
      <c r="G130" s="320"/>
      <c r="H130" s="320" t="s">
        <v>1437</v>
      </c>
      <c r="I130" s="320" t="s">
        <v>1425</v>
      </c>
      <c r="J130" s="320">
        <v>15</v>
      </c>
      <c r="K130" s="342"/>
    </row>
    <row r="131" s="1" customFormat="1" ht="15" customHeight="1">
      <c r="B131" s="339"/>
      <c r="C131" s="320" t="s">
        <v>1438</v>
      </c>
      <c r="D131" s="320"/>
      <c r="E131" s="320"/>
      <c r="F131" s="321" t="s">
        <v>1429</v>
      </c>
      <c r="G131" s="320"/>
      <c r="H131" s="320" t="s">
        <v>1439</v>
      </c>
      <c r="I131" s="320" t="s">
        <v>1425</v>
      </c>
      <c r="J131" s="320">
        <v>20</v>
      </c>
      <c r="K131" s="342"/>
    </row>
    <row r="132" s="1" customFormat="1" ht="15" customHeight="1">
      <c r="B132" s="339"/>
      <c r="C132" s="320" t="s">
        <v>1440</v>
      </c>
      <c r="D132" s="320"/>
      <c r="E132" s="320"/>
      <c r="F132" s="321" t="s">
        <v>1429</v>
      </c>
      <c r="G132" s="320"/>
      <c r="H132" s="320" t="s">
        <v>1441</v>
      </c>
      <c r="I132" s="320" t="s">
        <v>1425</v>
      </c>
      <c r="J132" s="320">
        <v>20</v>
      </c>
      <c r="K132" s="342"/>
    </row>
    <row r="133" s="1" customFormat="1" ht="15" customHeight="1">
      <c r="B133" s="339"/>
      <c r="C133" s="294" t="s">
        <v>1428</v>
      </c>
      <c r="D133" s="294"/>
      <c r="E133" s="294"/>
      <c r="F133" s="317" t="s">
        <v>1429</v>
      </c>
      <c r="G133" s="294"/>
      <c r="H133" s="294" t="s">
        <v>1463</v>
      </c>
      <c r="I133" s="294" t="s">
        <v>1425</v>
      </c>
      <c r="J133" s="294">
        <v>50</v>
      </c>
      <c r="K133" s="342"/>
    </row>
    <row r="134" s="1" customFormat="1" ht="15" customHeight="1">
      <c r="B134" s="339"/>
      <c r="C134" s="294" t="s">
        <v>1442</v>
      </c>
      <c r="D134" s="294"/>
      <c r="E134" s="294"/>
      <c r="F134" s="317" t="s">
        <v>1429</v>
      </c>
      <c r="G134" s="294"/>
      <c r="H134" s="294" t="s">
        <v>1463</v>
      </c>
      <c r="I134" s="294" t="s">
        <v>1425</v>
      </c>
      <c r="J134" s="294">
        <v>50</v>
      </c>
      <c r="K134" s="342"/>
    </row>
    <row r="135" s="1" customFormat="1" ht="15" customHeight="1">
      <c r="B135" s="339"/>
      <c r="C135" s="294" t="s">
        <v>1448</v>
      </c>
      <c r="D135" s="294"/>
      <c r="E135" s="294"/>
      <c r="F135" s="317" t="s">
        <v>1429</v>
      </c>
      <c r="G135" s="294"/>
      <c r="H135" s="294" t="s">
        <v>1463</v>
      </c>
      <c r="I135" s="294" t="s">
        <v>1425</v>
      </c>
      <c r="J135" s="294">
        <v>50</v>
      </c>
      <c r="K135" s="342"/>
    </row>
    <row r="136" s="1" customFormat="1" ht="15" customHeight="1">
      <c r="B136" s="339"/>
      <c r="C136" s="294" t="s">
        <v>1450</v>
      </c>
      <c r="D136" s="294"/>
      <c r="E136" s="294"/>
      <c r="F136" s="317" t="s">
        <v>1429</v>
      </c>
      <c r="G136" s="294"/>
      <c r="H136" s="294" t="s">
        <v>1463</v>
      </c>
      <c r="I136" s="294" t="s">
        <v>1425</v>
      </c>
      <c r="J136" s="294">
        <v>50</v>
      </c>
      <c r="K136" s="342"/>
    </row>
    <row r="137" s="1" customFormat="1" ht="15" customHeight="1">
      <c r="B137" s="339"/>
      <c r="C137" s="294" t="s">
        <v>1451</v>
      </c>
      <c r="D137" s="294"/>
      <c r="E137" s="294"/>
      <c r="F137" s="317" t="s">
        <v>1429</v>
      </c>
      <c r="G137" s="294"/>
      <c r="H137" s="294" t="s">
        <v>1476</v>
      </c>
      <c r="I137" s="294" t="s">
        <v>1425</v>
      </c>
      <c r="J137" s="294">
        <v>255</v>
      </c>
      <c r="K137" s="342"/>
    </row>
    <row r="138" s="1" customFormat="1" ht="15" customHeight="1">
      <c r="B138" s="339"/>
      <c r="C138" s="294" t="s">
        <v>1453</v>
      </c>
      <c r="D138" s="294"/>
      <c r="E138" s="294"/>
      <c r="F138" s="317" t="s">
        <v>1423</v>
      </c>
      <c r="G138" s="294"/>
      <c r="H138" s="294" t="s">
        <v>1477</v>
      </c>
      <c r="I138" s="294" t="s">
        <v>1455</v>
      </c>
      <c r="J138" s="294"/>
      <c r="K138" s="342"/>
    </row>
    <row r="139" s="1" customFormat="1" ht="15" customHeight="1">
      <c r="B139" s="339"/>
      <c r="C139" s="294" t="s">
        <v>1456</v>
      </c>
      <c r="D139" s="294"/>
      <c r="E139" s="294"/>
      <c r="F139" s="317" t="s">
        <v>1423</v>
      </c>
      <c r="G139" s="294"/>
      <c r="H139" s="294" t="s">
        <v>1478</v>
      </c>
      <c r="I139" s="294" t="s">
        <v>1458</v>
      </c>
      <c r="J139" s="294"/>
      <c r="K139" s="342"/>
    </row>
    <row r="140" s="1" customFormat="1" ht="15" customHeight="1">
      <c r="B140" s="339"/>
      <c r="C140" s="294" t="s">
        <v>1459</v>
      </c>
      <c r="D140" s="294"/>
      <c r="E140" s="294"/>
      <c r="F140" s="317" t="s">
        <v>1423</v>
      </c>
      <c r="G140" s="294"/>
      <c r="H140" s="294" t="s">
        <v>1459</v>
      </c>
      <c r="I140" s="294" t="s">
        <v>1458</v>
      </c>
      <c r="J140" s="294"/>
      <c r="K140" s="342"/>
    </row>
    <row r="141" s="1" customFormat="1" ht="15" customHeight="1">
      <c r="B141" s="339"/>
      <c r="C141" s="294" t="s">
        <v>40</v>
      </c>
      <c r="D141" s="294"/>
      <c r="E141" s="294"/>
      <c r="F141" s="317" t="s">
        <v>1423</v>
      </c>
      <c r="G141" s="294"/>
      <c r="H141" s="294" t="s">
        <v>1479</v>
      </c>
      <c r="I141" s="294" t="s">
        <v>1458</v>
      </c>
      <c r="J141" s="294"/>
      <c r="K141" s="342"/>
    </row>
    <row r="142" s="1" customFormat="1" ht="15" customHeight="1">
      <c r="B142" s="339"/>
      <c r="C142" s="294" t="s">
        <v>1480</v>
      </c>
      <c r="D142" s="294"/>
      <c r="E142" s="294"/>
      <c r="F142" s="317" t="s">
        <v>1423</v>
      </c>
      <c r="G142" s="294"/>
      <c r="H142" s="294" t="s">
        <v>1481</v>
      </c>
      <c r="I142" s="294" t="s">
        <v>1458</v>
      </c>
      <c r="J142" s="294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330"/>
      <c r="C144" s="330"/>
      <c r="D144" s="330"/>
      <c r="E144" s="330"/>
      <c r="F144" s="331"/>
      <c r="G144" s="330"/>
      <c r="H144" s="330"/>
      <c r="I144" s="330"/>
      <c r="J144" s="330"/>
      <c r="K144" s="330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1482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1417</v>
      </c>
      <c r="D148" s="309"/>
      <c r="E148" s="309"/>
      <c r="F148" s="309" t="s">
        <v>1418</v>
      </c>
      <c r="G148" s="310"/>
      <c r="H148" s="309" t="s">
        <v>56</v>
      </c>
      <c r="I148" s="309" t="s">
        <v>59</v>
      </c>
      <c r="J148" s="309" t="s">
        <v>1419</v>
      </c>
      <c r="K148" s="308"/>
    </row>
    <row r="149" s="1" customFormat="1" ht="17.25" customHeight="1">
      <c r="B149" s="306"/>
      <c r="C149" s="311" t="s">
        <v>1420</v>
      </c>
      <c r="D149" s="311"/>
      <c r="E149" s="311"/>
      <c r="F149" s="312" t="s">
        <v>1421</v>
      </c>
      <c r="G149" s="313"/>
      <c r="H149" s="311"/>
      <c r="I149" s="311"/>
      <c r="J149" s="311" t="s">
        <v>1422</v>
      </c>
      <c r="K149" s="308"/>
    </row>
    <row r="150" s="1" customFormat="1" ht="5.25" customHeight="1">
      <c r="B150" s="319"/>
      <c r="C150" s="314"/>
      <c r="D150" s="314"/>
      <c r="E150" s="314"/>
      <c r="F150" s="314"/>
      <c r="G150" s="315"/>
      <c r="H150" s="314"/>
      <c r="I150" s="314"/>
      <c r="J150" s="314"/>
      <c r="K150" s="342"/>
    </row>
    <row r="151" s="1" customFormat="1" ht="15" customHeight="1">
      <c r="B151" s="319"/>
      <c r="C151" s="346" t="s">
        <v>1426</v>
      </c>
      <c r="D151" s="294"/>
      <c r="E151" s="294"/>
      <c r="F151" s="347" t="s">
        <v>1423</v>
      </c>
      <c r="G151" s="294"/>
      <c r="H151" s="346" t="s">
        <v>1463</v>
      </c>
      <c r="I151" s="346" t="s">
        <v>1425</v>
      </c>
      <c r="J151" s="346">
        <v>120</v>
      </c>
      <c r="K151" s="342"/>
    </row>
    <row r="152" s="1" customFormat="1" ht="15" customHeight="1">
      <c r="B152" s="319"/>
      <c r="C152" s="346" t="s">
        <v>1472</v>
      </c>
      <c r="D152" s="294"/>
      <c r="E152" s="294"/>
      <c r="F152" s="347" t="s">
        <v>1423</v>
      </c>
      <c r="G152" s="294"/>
      <c r="H152" s="346" t="s">
        <v>1483</v>
      </c>
      <c r="I152" s="346" t="s">
        <v>1425</v>
      </c>
      <c r="J152" s="346" t="s">
        <v>1474</v>
      </c>
      <c r="K152" s="342"/>
    </row>
    <row r="153" s="1" customFormat="1" ht="15" customHeight="1">
      <c r="B153" s="319"/>
      <c r="C153" s="346" t="s">
        <v>1371</v>
      </c>
      <c r="D153" s="294"/>
      <c r="E153" s="294"/>
      <c r="F153" s="347" t="s">
        <v>1423</v>
      </c>
      <c r="G153" s="294"/>
      <c r="H153" s="346" t="s">
        <v>1484</v>
      </c>
      <c r="I153" s="346" t="s">
        <v>1425</v>
      </c>
      <c r="J153" s="346" t="s">
        <v>1474</v>
      </c>
      <c r="K153" s="342"/>
    </row>
    <row r="154" s="1" customFormat="1" ht="15" customHeight="1">
      <c r="B154" s="319"/>
      <c r="C154" s="346" t="s">
        <v>1428</v>
      </c>
      <c r="D154" s="294"/>
      <c r="E154" s="294"/>
      <c r="F154" s="347" t="s">
        <v>1429</v>
      </c>
      <c r="G154" s="294"/>
      <c r="H154" s="346" t="s">
        <v>1463</v>
      </c>
      <c r="I154" s="346" t="s">
        <v>1425</v>
      </c>
      <c r="J154" s="346">
        <v>50</v>
      </c>
      <c r="K154" s="342"/>
    </row>
    <row r="155" s="1" customFormat="1" ht="15" customHeight="1">
      <c r="B155" s="319"/>
      <c r="C155" s="346" t="s">
        <v>1431</v>
      </c>
      <c r="D155" s="294"/>
      <c r="E155" s="294"/>
      <c r="F155" s="347" t="s">
        <v>1423</v>
      </c>
      <c r="G155" s="294"/>
      <c r="H155" s="346" t="s">
        <v>1463</v>
      </c>
      <c r="I155" s="346" t="s">
        <v>1433</v>
      </c>
      <c r="J155" s="346"/>
      <c r="K155" s="342"/>
    </row>
    <row r="156" s="1" customFormat="1" ht="15" customHeight="1">
      <c r="B156" s="319"/>
      <c r="C156" s="346" t="s">
        <v>1442</v>
      </c>
      <c r="D156" s="294"/>
      <c r="E156" s="294"/>
      <c r="F156" s="347" t="s">
        <v>1429</v>
      </c>
      <c r="G156" s="294"/>
      <c r="H156" s="346" t="s">
        <v>1463</v>
      </c>
      <c r="I156" s="346" t="s">
        <v>1425</v>
      </c>
      <c r="J156" s="346">
        <v>50</v>
      </c>
      <c r="K156" s="342"/>
    </row>
    <row r="157" s="1" customFormat="1" ht="15" customHeight="1">
      <c r="B157" s="319"/>
      <c r="C157" s="346" t="s">
        <v>1450</v>
      </c>
      <c r="D157" s="294"/>
      <c r="E157" s="294"/>
      <c r="F157" s="347" t="s">
        <v>1429</v>
      </c>
      <c r="G157" s="294"/>
      <c r="H157" s="346" t="s">
        <v>1463</v>
      </c>
      <c r="I157" s="346" t="s">
        <v>1425</v>
      </c>
      <c r="J157" s="346">
        <v>50</v>
      </c>
      <c r="K157" s="342"/>
    </row>
    <row r="158" s="1" customFormat="1" ht="15" customHeight="1">
      <c r="B158" s="319"/>
      <c r="C158" s="346" t="s">
        <v>1448</v>
      </c>
      <c r="D158" s="294"/>
      <c r="E158" s="294"/>
      <c r="F158" s="347" t="s">
        <v>1429</v>
      </c>
      <c r="G158" s="294"/>
      <c r="H158" s="346" t="s">
        <v>1463</v>
      </c>
      <c r="I158" s="346" t="s">
        <v>1425</v>
      </c>
      <c r="J158" s="346">
        <v>50</v>
      </c>
      <c r="K158" s="342"/>
    </row>
    <row r="159" s="1" customFormat="1" ht="15" customHeight="1">
      <c r="B159" s="319"/>
      <c r="C159" s="346" t="s">
        <v>87</v>
      </c>
      <c r="D159" s="294"/>
      <c r="E159" s="294"/>
      <c r="F159" s="347" t="s">
        <v>1423</v>
      </c>
      <c r="G159" s="294"/>
      <c r="H159" s="346" t="s">
        <v>1485</v>
      </c>
      <c r="I159" s="346" t="s">
        <v>1425</v>
      </c>
      <c r="J159" s="346" t="s">
        <v>1486</v>
      </c>
      <c r="K159" s="342"/>
    </row>
    <row r="160" s="1" customFormat="1" ht="15" customHeight="1">
      <c r="B160" s="319"/>
      <c r="C160" s="346" t="s">
        <v>1487</v>
      </c>
      <c r="D160" s="294"/>
      <c r="E160" s="294"/>
      <c r="F160" s="347" t="s">
        <v>1423</v>
      </c>
      <c r="G160" s="294"/>
      <c r="H160" s="346" t="s">
        <v>1488</v>
      </c>
      <c r="I160" s="346" t="s">
        <v>1458</v>
      </c>
      <c r="J160" s="346"/>
      <c r="K160" s="342"/>
    </row>
    <row r="161" s="1" customFormat="1" ht="15" customHeight="1">
      <c r="B161" s="348"/>
      <c r="C161" s="328"/>
      <c r="D161" s="328"/>
      <c r="E161" s="328"/>
      <c r="F161" s="328"/>
      <c r="G161" s="328"/>
      <c r="H161" s="328"/>
      <c r="I161" s="328"/>
      <c r="J161" s="328"/>
      <c r="K161" s="349"/>
    </row>
    <row r="162" s="1" customFormat="1" ht="18.75" customHeight="1">
      <c r="B162" s="330"/>
      <c r="C162" s="340"/>
      <c r="D162" s="340"/>
      <c r="E162" s="340"/>
      <c r="F162" s="350"/>
      <c r="G162" s="340"/>
      <c r="H162" s="340"/>
      <c r="I162" s="340"/>
      <c r="J162" s="340"/>
      <c r="K162" s="330"/>
    </row>
    <row r="163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="1" customFormat="1" ht="45" customHeight="1">
      <c r="B165" s="284"/>
      <c r="C165" s="285" t="s">
        <v>1489</v>
      </c>
      <c r="D165" s="285"/>
      <c r="E165" s="285"/>
      <c r="F165" s="285"/>
      <c r="G165" s="285"/>
      <c r="H165" s="285"/>
      <c r="I165" s="285"/>
      <c r="J165" s="285"/>
      <c r="K165" s="286"/>
    </row>
    <row r="166" s="1" customFormat="1" ht="17.25" customHeight="1">
      <c r="B166" s="284"/>
      <c r="C166" s="309" t="s">
        <v>1417</v>
      </c>
      <c r="D166" s="309"/>
      <c r="E166" s="309"/>
      <c r="F166" s="309" t="s">
        <v>1418</v>
      </c>
      <c r="G166" s="351"/>
      <c r="H166" s="352" t="s">
        <v>56</v>
      </c>
      <c r="I166" s="352" t="s">
        <v>59</v>
      </c>
      <c r="J166" s="309" t="s">
        <v>1419</v>
      </c>
      <c r="K166" s="286"/>
    </row>
    <row r="167" s="1" customFormat="1" ht="17.25" customHeight="1">
      <c r="B167" s="287"/>
      <c r="C167" s="311" t="s">
        <v>1420</v>
      </c>
      <c r="D167" s="311"/>
      <c r="E167" s="311"/>
      <c r="F167" s="312" t="s">
        <v>1421</v>
      </c>
      <c r="G167" s="353"/>
      <c r="H167" s="354"/>
      <c r="I167" s="354"/>
      <c r="J167" s="311" t="s">
        <v>1422</v>
      </c>
      <c r="K167" s="289"/>
    </row>
    <row r="168" s="1" customFormat="1" ht="5.25" customHeight="1">
      <c r="B168" s="319"/>
      <c r="C168" s="314"/>
      <c r="D168" s="314"/>
      <c r="E168" s="314"/>
      <c r="F168" s="314"/>
      <c r="G168" s="315"/>
      <c r="H168" s="314"/>
      <c r="I168" s="314"/>
      <c r="J168" s="314"/>
      <c r="K168" s="342"/>
    </row>
    <row r="169" s="1" customFormat="1" ht="15" customHeight="1">
      <c r="B169" s="319"/>
      <c r="C169" s="294" t="s">
        <v>1426</v>
      </c>
      <c r="D169" s="294"/>
      <c r="E169" s="294"/>
      <c r="F169" s="317" t="s">
        <v>1423</v>
      </c>
      <c r="G169" s="294"/>
      <c r="H169" s="294" t="s">
        <v>1463</v>
      </c>
      <c r="I169" s="294" t="s">
        <v>1425</v>
      </c>
      <c r="J169" s="294">
        <v>120</v>
      </c>
      <c r="K169" s="342"/>
    </row>
    <row r="170" s="1" customFormat="1" ht="15" customHeight="1">
      <c r="B170" s="319"/>
      <c r="C170" s="294" t="s">
        <v>1472</v>
      </c>
      <c r="D170" s="294"/>
      <c r="E170" s="294"/>
      <c r="F170" s="317" t="s">
        <v>1423</v>
      </c>
      <c r="G170" s="294"/>
      <c r="H170" s="294" t="s">
        <v>1473</v>
      </c>
      <c r="I170" s="294" t="s">
        <v>1425</v>
      </c>
      <c r="J170" s="294" t="s">
        <v>1474</v>
      </c>
      <c r="K170" s="342"/>
    </row>
    <row r="171" s="1" customFormat="1" ht="15" customHeight="1">
      <c r="B171" s="319"/>
      <c r="C171" s="294" t="s">
        <v>1371</v>
      </c>
      <c r="D171" s="294"/>
      <c r="E171" s="294"/>
      <c r="F171" s="317" t="s">
        <v>1423</v>
      </c>
      <c r="G171" s="294"/>
      <c r="H171" s="294" t="s">
        <v>1490</v>
      </c>
      <c r="I171" s="294" t="s">
        <v>1425</v>
      </c>
      <c r="J171" s="294" t="s">
        <v>1474</v>
      </c>
      <c r="K171" s="342"/>
    </row>
    <row r="172" s="1" customFormat="1" ht="15" customHeight="1">
      <c r="B172" s="319"/>
      <c r="C172" s="294" t="s">
        <v>1428</v>
      </c>
      <c r="D172" s="294"/>
      <c r="E172" s="294"/>
      <c r="F172" s="317" t="s">
        <v>1429</v>
      </c>
      <c r="G172" s="294"/>
      <c r="H172" s="294" t="s">
        <v>1490</v>
      </c>
      <c r="I172" s="294" t="s">
        <v>1425</v>
      </c>
      <c r="J172" s="294">
        <v>50</v>
      </c>
      <c r="K172" s="342"/>
    </row>
    <row r="173" s="1" customFormat="1" ht="15" customHeight="1">
      <c r="B173" s="319"/>
      <c r="C173" s="294" t="s">
        <v>1431</v>
      </c>
      <c r="D173" s="294"/>
      <c r="E173" s="294"/>
      <c r="F173" s="317" t="s">
        <v>1423</v>
      </c>
      <c r="G173" s="294"/>
      <c r="H173" s="294" t="s">
        <v>1490</v>
      </c>
      <c r="I173" s="294" t="s">
        <v>1433</v>
      </c>
      <c r="J173" s="294"/>
      <c r="K173" s="342"/>
    </row>
    <row r="174" s="1" customFormat="1" ht="15" customHeight="1">
      <c r="B174" s="319"/>
      <c r="C174" s="294" t="s">
        <v>1442</v>
      </c>
      <c r="D174" s="294"/>
      <c r="E174" s="294"/>
      <c r="F174" s="317" t="s">
        <v>1429</v>
      </c>
      <c r="G174" s="294"/>
      <c r="H174" s="294" t="s">
        <v>1490</v>
      </c>
      <c r="I174" s="294" t="s">
        <v>1425</v>
      </c>
      <c r="J174" s="294">
        <v>50</v>
      </c>
      <c r="K174" s="342"/>
    </row>
    <row r="175" s="1" customFormat="1" ht="15" customHeight="1">
      <c r="B175" s="319"/>
      <c r="C175" s="294" t="s">
        <v>1450</v>
      </c>
      <c r="D175" s="294"/>
      <c r="E175" s="294"/>
      <c r="F175" s="317" t="s">
        <v>1429</v>
      </c>
      <c r="G175" s="294"/>
      <c r="H175" s="294" t="s">
        <v>1490</v>
      </c>
      <c r="I175" s="294" t="s">
        <v>1425</v>
      </c>
      <c r="J175" s="294">
        <v>50</v>
      </c>
      <c r="K175" s="342"/>
    </row>
    <row r="176" s="1" customFormat="1" ht="15" customHeight="1">
      <c r="B176" s="319"/>
      <c r="C176" s="294" t="s">
        <v>1448</v>
      </c>
      <c r="D176" s="294"/>
      <c r="E176" s="294"/>
      <c r="F176" s="317" t="s">
        <v>1429</v>
      </c>
      <c r="G176" s="294"/>
      <c r="H176" s="294" t="s">
        <v>1490</v>
      </c>
      <c r="I176" s="294" t="s">
        <v>1425</v>
      </c>
      <c r="J176" s="294">
        <v>50</v>
      </c>
      <c r="K176" s="342"/>
    </row>
    <row r="177" s="1" customFormat="1" ht="15" customHeight="1">
      <c r="B177" s="319"/>
      <c r="C177" s="294" t="s">
        <v>122</v>
      </c>
      <c r="D177" s="294"/>
      <c r="E177" s="294"/>
      <c r="F177" s="317" t="s">
        <v>1423</v>
      </c>
      <c r="G177" s="294"/>
      <c r="H177" s="294" t="s">
        <v>1491</v>
      </c>
      <c r="I177" s="294" t="s">
        <v>1492</v>
      </c>
      <c r="J177" s="294"/>
      <c r="K177" s="342"/>
    </row>
    <row r="178" s="1" customFormat="1" ht="15" customHeight="1">
      <c r="B178" s="319"/>
      <c r="C178" s="294" t="s">
        <v>59</v>
      </c>
      <c r="D178" s="294"/>
      <c r="E178" s="294"/>
      <c r="F178" s="317" t="s">
        <v>1423</v>
      </c>
      <c r="G178" s="294"/>
      <c r="H178" s="294" t="s">
        <v>1493</v>
      </c>
      <c r="I178" s="294" t="s">
        <v>1494</v>
      </c>
      <c r="J178" s="294">
        <v>1</v>
      </c>
      <c r="K178" s="342"/>
    </row>
    <row r="179" s="1" customFormat="1" ht="15" customHeight="1">
      <c r="B179" s="319"/>
      <c r="C179" s="294" t="s">
        <v>55</v>
      </c>
      <c r="D179" s="294"/>
      <c r="E179" s="294"/>
      <c r="F179" s="317" t="s">
        <v>1423</v>
      </c>
      <c r="G179" s="294"/>
      <c r="H179" s="294" t="s">
        <v>1495</v>
      </c>
      <c r="I179" s="294" t="s">
        <v>1425</v>
      </c>
      <c r="J179" s="294">
        <v>20</v>
      </c>
      <c r="K179" s="342"/>
    </row>
    <row r="180" s="1" customFormat="1" ht="15" customHeight="1">
      <c r="B180" s="319"/>
      <c r="C180" s="294" t="s">
        <v>56</v>
      </c>
      <c r="D180" s="294"/>
      <c r="E180" s="294"/>
      <c r="F180" s="317" t="s">
        <v>1423</v>
      </c>
      <c r="G180" s="294"/>
      <c r="H180" s="294" t="s">
        <v>1496</v>
      </c>
      <c r="I180" s="294" t="s">
        <v>1425</v>
      </c>
      <c r="J180" s="294">
        <v>255</v>
      </c>
      <c r="K180" s="342"/>
    </row>
    <row r="181" s="1" customFormat="1" ht="15" customHeight="1">
      <c r="B181" s="319"/>
      <c r="C181" s="294" t="s">
        <v>123</v>
      </c>
      <c r="D181" s="294"/>
      <c r="E181" s="294"/>
      <c r="F181" s="317" t="s">
        <v>1423</v>
      </c>
      <c r="G181" s="294"/>
      <c r="H181" s="294" t="s">
        <v>1387</v>
      </c>
      <c r="I181" s="294" t="s">
        <v>1425</v>
      </c>
      <c r="J181" s="294">
        <v>10</v>
      </c>
      <c r="K181" s="342"/>
    </row>
    <row r="182" s="1" customFormat="1" ht="15" customHeight="1">
      <c r="B182" s="319"/>
      <c r="C182" s="294" t="s">
        <v>124</v>
      </c>
      <c r="D182" s="294"/>
      <c r="E182" s="294"/>
      <c r="F182" s="317" t="s">
        <v>1423</v>
      </c>
      <c r="G182" s="294"/>
      <c r="H182" s="294" t="s">
        <v>1497</v>
      </c>
      <c r="I182" s="294" t="s">
        <v>1458</v>
      </c>
      <c r="J182" s="294"/>
      <c r="K182" s="342"/>
    </row>
    <row r="183" s="1" customFormat="1" ht="15" customHeight="1">
      <c r="B183" s="319"/>
      <c r="C183" s="294" t="s">
        <v>1498</v>
      </c>
      <c r="D183" s="294"/>
      <c r="E183" s="294"/>
      <c r="F183" s="317" t="s">
        <v>1423</v>
      </c>
      <c r="G183" s="294"/>
      <c r="H183" s="294" t="s">
        <v>1499</v>
      </c>
      <c r="I183" s="294" t="s">
        <v>1458</v>
      </c>
      <c r="J183" s="294"/>
      <c r="K183" s="342"/>
    </row>
    <row r="184" s="1" customFormat="1" ht="15" customHeight="1">
      <c r="B184" s="319"/>
      <c r="C184" s="294" t="s">
        <v>1487</v>
      </c>
      <c r="D184" s="294"/>
      <c r="E184" s="294"/>
      <c r="F184" s="317" t="s">
        <v>1423</v>
      </c>
      <c r="G184" s="294"/>
      <c r="H184" s="294" t="s">
        <v>1500</v>
      </c>
      <c r="I184" s="294" t="s">
        <v>1458</v>
      </c>
      <c r="J184" s="294"/>
      <c r="K184" s="342"/>
    </row>
    <row r="185" s="1" customFormat="1" ht="15" customHeight="1">
      <c r="B185" s="319"/>
      <c r="C185" s="294" t="s">
        <v>126</v>
      </c>
      <c r="D185" s="294"/>
      <c r="E185" s="294"/>
      <c r="F185" s="317" t="s">
        <v>1429</v>
      </c>
      <c r="G185" s="294"/>
      <c r="H185" s="294" t="s">
        <v>1501</v>
      </c>
      <c r="I185" s="294" t="s">
        <v>1425</v>
      </c>
      <c r="J185" s="294">
        <v>50</v>
      </c>
      <c r="K185" s="342"/>
    </row>
    <row r="186" s="1" customFormat="1" ht="15" customHeight="1">
      <c r="B186" s="319"/>
      <c r="C186" s="294" t="s">
        <v>1502</v>
      </c>
      <c r="D186" s="294"/>
      <c r="E186" s="294"/>
      <c r="F186" s="317" t="s">
        <v>1429</v>
      </c>
      <c r="G186" s="294"/>
      <c r="H186" s="294" t="s">
        <v>1503</v>
      </c>
      <c r="I186" s="294" t="s">
        <v>1504</v>
      </c>
      <c r="J186" s="294"/>
      <c r="K186" s="342"/>
    </row>
    <row r="187" s="1" customFormat="1" ht="15" customHeight="1">
      <c r="B187" s="319"/>
      <c r="C187" s="294" t="s">
        <v>1505</v>
      </c>
      <c r="D187" s="294"/>
      <c r="E187" s="294"/>
      <c r="F187" s="317" t="s">
        <v>1429</v>
      </c>
      <c r="G187" s="294"/>
      <c r="H187" s="294" t="s">
        <v>1506</v>
      </c>
      <c r="I187" s="294" t="s">
        <v>1504</v>
      </c>
      <c r="J187" s="294"/>
      <c r="K187" s="342"/>
    </row>
    <row r="188" s="1" customFormat="1" ht="15" customHeight="1">
      <c r="B188" s="319"/>
      <c r="C188" s="294" t="s">
        <v>1507</v>
      </c>
      <c r="D188" s="294"/>
      <c r="E188" s="294"/>
      <c r="F188" s="317" t="s">
        <v>1429</v>
      </c>
      <c r="G188" s="294"/>
      <c r="H188" s="294" t="s">
        <v>1508</v>
      </c>
      <c r="I188" s="294" t="s">
        <v>1504</v>
      </c>
      <c r="J188" s="294"/>
      <c r="K188" s="342"/>
    </row>
    <row r="189" s="1" customFormat="1" ht="15" customHeight="1">
      <c r="B189" s="319"/>
      <c r="C189" s="355" t="s">
        <v>1509</v>
      </c>
      <c r="D189" s="294"/>
      <c r="E189" s="294"/>
      <c r="F189" s="317" t="s">
        <v>1429</v>
      </c>
      <c r="G189" s="294"/>
      <c r="H189" s="294" t="s">
        <v>1510</v>
      </c>
      <c r="I189" s="294" t="s">
        <v>1511</v>
      </c>
      <c r="J189" s="356" t="s">
        <v>1512</v>
      </c>
      <c r="K189" s="342"/>
    </row>
    <row r="190" s="18" customFormat="1" ht="15" customHeight="1">
      <c r="B190" s="357"/>
      <c r="C190" s="358" t="s">
        <v>1513</v>
      </c>
      <c r="D190" s="359"/>
      <c r="E190" s="359"/>
      <c r="F190" s="360" t="s">
        <v>1429</v>
      </c>
      <c r="G190" s="359"/>
      <c r="H190" s="359" t="s">
        <v>1514</v>
      </c>
      <c r="I190" s="359" t="s">
        <v>1511</v>
      </c>
      <c r="J190" s="361" t="s">
        <v>1512</v>
      </c>
      <c r="K190" s="362"/>
    </row>
    <row r="191" s="1" customFormat="1" ht="15" customHeight="1">
      <c r="B191" s="319"/>
      <c r="C191" s="355" t="s">
        <v>44</v>
      </c>
      <c r="D191" s="294"/>
      <c r="E191" s="294"/>
      <c r="F191" s="317" t="s">
        <v>1423</v>
      </c>
      <c r="G191" s="294"/>
      <c r="H191" s="291" t="s">
        <v>1515</v>
      </c>
      <c r="I191" s="294" t="s">
        <v>1516</v>
      </c>
      <c r="J191" s="294"/>
      <c r="K191" s="342"/>
    </row>
    <row r="192" s="1" customFormat="1" ht="15" customHeight="1">
      <c r="B192" s="319"/>
      <c r="C192" s="355" t="s">
        <v>1517</v>
      </c>
      <c r="D192" s="294"/>
      <c r="E192" s="294"/>
      <c r="F192" s="317" t="s">
        <v>1423</v>
      </c>
      <c r="G192" s="294"/>
      <c r="H192" s="294" t="s">
        <v>1518</v>
      </c>
      <c r="I192" s="294" t="s">
        <v>1458</v>
      </c>
      <c r="J192" s="294"/>
      <c r="K192" s="342"/>
    </row>
    <row r="193" s="1" customFormat="1" ht="15" customHeight="1">
      <c r="B193" s="319"/>
      <c r="C193" s="355" t="s">
        <v>1519</v>
      </c>
      <c r="D193" s="294"/>
      <c r="E193" s="294"/>
      <c r="F193" s="317" t="s">
        <v>1423</v>
      </c>
      <c r="G193" s="294"/>
      <c r="H193" s="294" t="s">
        <v>1520</v>
      </c>
      <c r="I193" s="294" t="s">
        <v>1458</v>
      </c>
      <c r="J193" s="294"/>
      <c r="K193" s="342"/>
    </row>
    <row r="194" s="1" customFormat="1" ht="15" customHeight="1">
      <c r="B194" s="319"/>
      <c r="C194" s="355" t="s">
        <v>1521</v>
      </c>
      <c r="D194" s="294"/>
      <c r="E194" s="294"/>
      <c r="F194" s="317" t="s">
        <v>1429</v>
      </c>
      <c r="G194" s="294"/>
      <c r="H194" s="294" t="s">
        <v>1522</v>
      </c>
      <c r="I194" s="294" t="s">
        <v>1458</v>
      </c>
      <c r="J194" s="294"/>
      <c r="K194" s="342"/>
    </row>
    <row r="195" s="1" customFormat="1" ht="15" customHeight="1">
      <c r="B195" s="348"/>
      <c r="C195" s="363"/>
      <c r="D195" s="328"/>
      <c r="E195" s="328"/>
      <c r="F195" s="328"/>
      <c r="G195" s="328"/>
      <c r="H195" s="328"/>
      <c r="I195" s="328"/>
      <c r="J195" s="328"/>
      <c r="K195" s="349"/>
    </row>
    <row r="196" s="1" customFormat="1" ht="18.75" customHeight="1">
      <c r="B196" s="330"/>
      <c r="C196" s="340"/>
      <c r="D196" s="340"/>
      <c r="E196" s="340"/>
      <c r="F196" s="350"/>
      <c r="G196" s="340"/>
      <c r="H196" s="340"/>
      <c r="I196" s="340"/>
      <c r="J196" s="340"/>
      <c r="K196" s="330"/>
    </row>
    <row r="197" s="1" customFormat="1" ht="18.75" customHeight="1">
      <c r="B197" s="330"/>
      <c r="C197" s="340"/>
      <c r="D197" s="340"/>
      <c r="E197" s="340"/>
      <c r="F197" s="350"/>
      <c r="G197" s="340"/>
      <c r="H197" s="340"/>
      <c r="I197" s="340"/>
      <c r="J197" s="340"/>
      <c r="K197" s="330"/>
    </row>
    <row r="198" s="1" customFormat="1" ht="18.75" customHeight="1">
      <c r="B198" s="302"/>
      <c r="C198" s="302"/>
      <c r="D198" s="302"/>
      <c r="E198" s="302"/>
      <c r="F198" s="302"/>
      <c r="G198" s="302"/>
      <c r="H198" s="302"/>
      <c r="I198" s="302"/>
      <c r="J198" s="302"/>
      <c r="K198" s="302"/>
    </row>
    <row r="199" s="1" customFormat="1" ht="13.5">
      <c r="B199" s="281"/>
      <c r="C199" s="282"/>
      <c r="D199" s="282"/>
      <c r="E199" s="282"/>
      <c r="F199" s="282"/>
      <c r="G199" s="282"/>
      <c r="H199" s="282"/>
      <c r="I199" s="282"/>
      <c r="J199" s="282"/>
      <c r="K199" s="283"/>
    </row>
    <row r="200" s="1" customFormat="1" ht="21">
      <c r="B200" s="284"/>
      <c r="C200" s="285" t="s">
        <v>1523</v>
      </c>
      <c r="D200" s="285"/>
      <c r="E200" s="285"/>
      <c r="F200" s="285"/>
      <c r="G200" s="285"/>
      <c r="H200" s="285"/>
      <c r="I200" s="285"/>
      <c r="J200" s="285"/>
      <c r="K200" s="286"/>
    </row>
    <row r="201" s="1" customFormat="1" ht="25.5" customHeight="1">
      <c r="B201" s="284"/>
      <c r="C201" s="364" t="s">
        <v>1524</v>
      </c>
      <c r="D201" s="364"/>
      <c r="E201" s="364"/>
      <c r="F201" s="364" t="s">
        <v>1525</v>
      </c>
      <c r="G201" s="365"/>
      <c r="H201" s="364" t="s">
        <v>1526</v>
      </c>
      <c r="I201" s="364"/>
      <c r="J201" s="364"/>
      <c r="K201" s="286"/>
    </row>
    <row r="202" s="1" customFormat="1" ht="5.25" customHeight="1">
      <c r="B202" s="319"/>
      <c r="C202" s="314"/>
      <c r="D202" s="314"/>
      <c r="E202" s="314"/>
      <c r="F202" s="314"/>
      <c r="G202" s="340"/>
      <c r="H202" s="314"/>
      <c r="I202" s="314"/>
      <c r="J202" s="314"/>
      <c r="K202" s="342"/>
    </row>
    <row r="203" s="1" customFormat="1" ht="15" customHeight="1">
      <c r="B203" s="319"/>
      <c r="C203" s="294" t="s">
        <v>1516</v>
      </c>
      <c r="D203" s="294"/>
      <c r="E203" s="294"/>
      <c r="F203" s="317" t="s">
        <v>45</v>
      </c>
      <c r="G203" s="294"/>
      <c r="H203" s="294" t="s">
        <v>1527</v>
      </c>
      <c r="I203" s="294"/>
      <c r="J203" s="294"/>
      <c r="K203" s="342"/>
    </row>
    <row r="204" s="1" customFormat="1" ht="15" customHeight="1">
      <c r="B204" s="319"/>
      <c r="C204" s="294"/>
      <c r="D204" s="294"/>
      <c r="E204" s="294"/>
      <c r="F204" s="317" t="s">
        <v>46</v>
      </c>
      <c r="G204" s="294"/>
      <c r="H204" s="294" t="s">
        <v>1528</v>
      </c>
      <c r="I204" s="294"/>
      <c r="J204" s="294"/>
      <c r="K204" s="342"/>
    </row>
    <row r="205" s="1" customFormat="1" ht="15" customHeight="1">
      <c r="B205" s="319"/>
      <c r="C205" s="294"/>
      <c r="D205" s="294"/>
      <c r="E205" s="294"/>
      <c r="F205" s="317" t="s">
        <v>49</v>
      </c>
      <c r="G205" s="294"/>
      <c r="H205" s="294" t="s">
        <v>1529</v>
      </c>
      <c r="I205" s="294"/>
      <c r="J205" s="294"/>
      <c r="K205" s="342"/>
    </row>
    <row r="206" s="1" customFormat="1" ht="15" customHeight="1">
      <c r="B206" s="319"/>
      <c r="C206" s="294"/>
      <c r="D206" s="294"/>
      <c r="E206" s="294"/>
      <c r="F206" s="317" t="s">
        <v>47</v>
      </c>
      <c r="G206" s="294"/>
      <c r="H206" s="294" t="s">
        <v>1530</v>
      </c>
      <c r="I206" s="294"/>
      <c r="J206" s="294"/>
      <c r="K206" s="342"/>
    </row>
    <row r="207" s="1" customFormat="1" ht="15" customHeight="1">
      <c r="B207" s="319"/>
      <c r="C207" s="294"/>
      <c r="D207" s="294"/>
      <c r="E207" s="294"/>
      <c r="F207" s="317" t="s">
        <v>48</v>
      </c>
      <c r="G207" s="294"/>
      <c r="H207" s="294" t="s">
        <v>1531</v>
      </c>
      <c r="I207" s="294"/>
      <c r="J207" s="294"/>
      <c r="K207" s="342"/>
    </row>
    <row r="208" s="1" customFormat="1" ht="15" customHeight="1">
      <c r="B208" s="319"/>
      <c r="C208" s="294"/>
      <c r="D208" s="294"/>
      <c r="E208" s="294"/>
      <c r="F208" s="317"/>
      <c r="G208" s="294"/>
      <c r="H208" s="294"/>
      <c r="I208" s="294"/>
      <c r="J208" s="294"/>
      <c r="K208" s="342"/>
    </row>
    <row r="209" s="1" customFormat="1" ht="15" customHeight="1">
      <c r="B209" s="319"/>
      <c r="C209" s="294" t="s">
        <v>1470</v>
      </c>
      <c r="D209" s="294"/>
      <c r="E209" s="294"/>
      <c r="F209" s="317" t="s">
        <v>80</v>
      </c>
      <c r="G209" s="294"/>
      <c r="H209" s="294" t="s">
        <v>1532</v>
      </c>
      <c r="I209" s="294"/>
      <c r="J209" s="294"/>
      <c r="K209" s="342"/>
    </row>
    <row r="210" s="1" customFormat="1" ht="15" customHeight="1">
      <c r="B210" s="319"/>
      <c r="C210" s="294"/>
      <c r="D210" s="294"/>
      <c r="E210" s="294"/>
      <c r="F210" s="317" t="s">
        <v>1365</v>
      </c>
      <c r="G210" s="294"/>
      <c r="H210" s="294" t="s">
        <v>1366</v>
      </c>
      <c r="I210" s="294"/>
      <c r="J210" s="294"/>
      <c r="K210" s="342"/>
    </row>
    <row r="211" s="1" customFormat="1" ht="15" customHeight="1">
      <c r="B211" s="319"/>
      <c r="C211" s="294"/>
      <c r="D211" s="294"/>
      <c r="E211" s="294"/>
      <c r="F211" s="317" t="s">
        <v>1363</v>
      </c>
      <c r="G211" s="294"/>
      <c r="H211" s="294" t="s">
        <v>1533</v>
      </c>
      <c r="I211" s="294"/>
      <c r="J211" s="294"/>
      <c r="K211" s="342"/>
    </row>
    <row r="212" s="1" customFormat="1" ht="15" customHeight="1">
      <c r="B212" s="366"/>
      <c r="C212" s="294"/>
      <c r="D212" s="294"/>
      <c r="E212" s="294"/>
      <c r="F212" s="317" t="s">
        <v>1367</v>
      </c>
      <c r="G212" s="355"/>
      <c r="H212" s="346" t="s">
        <v>1368</v>
      </c>
      <c r="I212" s="346"/>
      <c r="J212" s="346"/>
      <c r="K212" s="367"/>
    </row>
    <row r="213" s="1" customFormat="1" ht="15" customHeight="1">
      <c r="B213" s="366"/>
      <c r="C213" s="294"/>
      <c r="D213" s="294"/>
      <c r="E213" s="294"/>
      <c r="F213" s="317" t="s">
        <v>1369</v>
      </c>
      <c r="G213" s="355"/>
      <c r="H213" s="346" t="s">
        <v>1534</v>
      </c>
      <c r="I213" s="346"/>
      <c r="J213" s="346"/>
      <c r="K213" s="367"/>
    </row>
    <row r="214" s="1" customFormat="1" ht="15" customHeight="1">
      <c r="B214" s="366"/>
      <c r="C214" s="294"/>
      <c r="D214" s="294"/>
      <c r="E214" s="294"/>
      <c r="F214" s="317"/>
      <c r="G214" s="355"/>
      <c r="H214" s="346"/>
      <c r="I214" s="346"/>
      <c r="J214" s="346"/>
      <c r="K214" s="367"/>
    </row>
    <row r="215" s="1" customFormat="1" ht="15" customHeight="1">
      <c r="B215" s="366"/>
      <c r="C215" s="294" t="s">
        <v>1494</v>
      </c>
      <c r="D215" s="294"/>
      <c r="E215" s="294"/>
      <c r="F215" s="317">
        <v>1</v>
      </c>
      <c r="G215" s="355"/>
      <c r="H215" s="346" t="s">
        <v>1535</v>
      </c>
      <c r="I215" s="346"/>
      <c r="J215" s="346"/>
      <c r="K215" s="367"/>
    </row>
    <row r="216" s="1" customFormat="1" ht="15" customHeight="1">
      <c r="B216" s="366"/>
      <c r="C216" s="294"/>
      <c r="D216" s="294"/>
      <c r="E216" s="294"/>
      <c r="F216" s="317">
        <v>2</v>
      </c>
      <c r="G216" s="355"/>
      <c r="H216" s="346" t="s">
        <v>1536</v>
      </c>
      <c r="I216" s="346"/>
      <c r="J216" s="346"/>
      <c r="K216" s="367"/>
    </row>
    <row r="217" s="1" customFormat="1" ht="15" customHeight="1">
      <c r="B217" s="366"/>
      <c r="C217" s="294"/>
      <c r="D217" s="294"/>
      <c r="E217" s="294"/>
      <c r="F217" s="317">
        <v>3</v>
      </c>
      <c r="G217" s="355"/>
      <c r="H217" s="346" t="s">
        <v>1537</v>
      </c>
      <c r="I217" s="346"/>
      <c r="J217" s="346"/>
      <c r="K217" s="367"/>
    </row>
    <row r="218" s="1" customFormat="1" ht="15" customHeight="1">
      <c r="B218" s="366"/>
      <c r="C218" s="294"/>
      <c r="D218" s="294"/>
      <c r="E218" s="294"/>
      <c r="F218" s="317">
        <v>4</v>
      </c>
      <c r="G218" s="355"/>
      <c r="H218" s="346" t="s">
        <v>1538</v>
      </c>
      <c r="I218" s="346"/>
      <c r="J218" s="346"/>
      <c r="K218" s="367"/>
    </row>
    <row r="219" s="1" customFormat="1" ht="12.75" customHeight="1">
      <c r="B219" s="368"/>
      <c r="C219" s="369"/>
      <c r="D219" s="369"/>
      <c r="E219" s="369"/>
      <c r="F219" s="369"/>
      <c r="G219" s="369"/>
      <c r="H219" s="369"/>
      <c r="I219" s="369"/>
      <c r="J219" s="369"/>
      <c r="K219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EXTENSA\Majitel</dc:creator>
  <cp:lastModifiedBy>EXTENSA\Majitel</cp:lastModifiedBy>
  <dcterms:created xsi:type="dcterms:W3CDTF">2024-04-10T13:25:50Z</dcterms:created>
  <dcterms:modified xsi:type="dcterms:W3CDTF">2024-04-10T13:25:56Z</dcterms:modified>
</cp:coreProperties>
</file>