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Kutná Hora\325 CMS Zásmuky\III-12530 Žíšov - Drahobudice\sloučená akce s CMS Žandov III-12530 Žíšov - Drahobudice\rozpočet OTSKP\"/>
    </mc:Choice>
  </mc:AlternateContent>
  <xr:revisionPtr revIDLastSave="0" documentId="13_ncr:1_{922B4DA2-D3C6-4DE4-B3D0-950534101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rozpočet" sheetId="4" r:id="rId2"/>
    <sheet name="sanace" sheetId="5" r:id="rId3"/>
    <sheet name="propustek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19" i="6"/>
  <c r="H18" i="6"/>
  <c r="H17" i="6"/>
  <c r="H16" i="6"/>
  <c r="H15" i="6"/>
  <c r="H14" i="6"/>
  <c r="H13" i="6"/>
  <c r="H12" i="6"/>
  <c r="H21" i="6"/>
  <c r="F10" i="5"/>
  <c r="F9" i="5"/>
  <c r="F14" i="5"/>
  <c r="F13" i="5"/>
  <c r="F12" i="5"/>
  <c r="F11" i="5"/>
  <c r="F8" i="5"/>
  <c r="F7" i="5"/>
  <c r="F6" i="5"/>
  <c r="F15" i="5" s="1"/>
  <c r="F25" i="4"/>
  <c r="F24" i="4"/>
  <c r="H23" i="4"/>
  <c r="F23" i="4"/>
  <c r="F22" i="4"/>
  <c r="H21" i="4"/>
  <c r="F21" i="4"/>
  <c r="F20" i="4"/>
  <c r="F19" i="4"/>
  <c r="F18" i="4"/>
  <c r="F17" i="4"/>
  <c r="F16" i="4"/>
  <c r="F15" i="4"/>
  <c r="F14" i="4"/>
  <c r="F13" i="4"/>
  <c r="F12" i="4"/>
  <c r="F11" i="4"/>
  <c r="F10" i="4"/>
  <c r="F27" i="4" s="1"/>
  <c r="I22" i="3"/>
  <c r="F22" i="3"/>
  <c r="F25" i="3"/>
  <c r="H11" i="6"/>
  <c r="F28" i="4" l="1"/>
  <c r="F29" i="4" s="1"/>
  <c r="C22" i="3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<sst xmlns="http://schemas.openxmlformats.org/spreadsheetml/2006/main" count="223" uniqueCount="155">
  <si>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</si>
  <si>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</si>
  <si>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</si>
  <si>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</si>
  <si>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</si>
  <si>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</si>
  <si>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</si>
  <si>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</si>
  <si>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</si>
  <si>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</si>
  <si>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</si>
  <si>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</si>
  <si>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</si>
  <si>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</si>
  <si>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</si>
  <si>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</si>
  <si>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</si>
  <si>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</si>
  <si>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</si>
  <si>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</si>
  <si>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</si>
  <si>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</si>
  <si>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</si>
  <si>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</si>
  <si>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</si>
  <si>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</si>
  <si>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</si>
  <si>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</si>
  <si>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</si>
  <si>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</si>
  <si>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</si>
  <si>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</si>
  <si>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</si>
  <si>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</si>
  <si>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</si>
  <si>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</si>
  <si>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</si>
  <si>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</si>
  <si>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</si>
  <si>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</si>
  <si>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</si>
  <si>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</si>
  <si>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</si>
  <si>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</si>
  <si>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</si>
  <si>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</si>
  <si>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</si>
  <si>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</si>
  <si>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</si>
  <si>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</si>
  <si>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</si>
  <si>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</si>
  <si>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</si>
  <si>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</si>
  <si>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</si>
  <si>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</si>
  <si>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</si>
  <si>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</si>
  <si>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</si>
  <si>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</si>
  <si>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</si>
  <si>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</si>
  <si>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</si>
  <si>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</si>
  <si>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</si>
  <si>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</si>
  <si>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</si>
  <si>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</si>
  <si>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</si>
  <si>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</si>
  <si>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</si>
  <si>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</si>
  <si>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</si>
  <si>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</si>
  <si>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 xml:space="preserve">výšková úprava šachty, vpusti </t>
  </si>
  <si>
    <t>čištění vozovek samosběrem</t>
  </si>
  <si>
    <t xml:space="preserve">řezání asfaltového krytu vozovek do 50mm </t>
  </si>
  <si>
    <t>čištění příkopu do 0,5m3/m s odvozem na skládku</t>
  </si>
  <si>
    <t>výšková úprava  krycích hrnců</t>
  </si>
  <si>
    <t>hmotnost              t</t>
  </si>
  <si>
    <t>hmotnost  celkem</t>
  </si>
  <si>
    <t>čištění krajnic od nánosu  tl do 100 mm s odvozem na skládku</t>
  </si>
  <si>
    <t>Číslo položky   OTSKP</t>
  </si>
  <si>
    <t>frézování drážky průřezu spár š. do 100mm2</t>
  </si>
  <si>
    <t>Ztěsnění dilatačních spar asf. zálivkou  průřezu do 100mm2</t>
  </si>
  <si>
    <t>015111</t>
  </si>
  <si>
    <t>574C46</t>
  </si>
  <si>
    <t>Termín výstavby</t>
  </si>
  <si>
    <t>00066001/CZ00066001</t>
  </si>
  <si>
    <t>Datum: 22. 2. 2024</t>
  </si>
  <si>
    <t>ASFALTOVÝ BETON PRO OBRUSNÉ VRSTVY ACO 11+, 11S TL. 50MM</t>
  </si>
  <si>
    <t>ASFALTOVÝ BETON PRO LOŽNÍ VRSTVY ACL 16+, 16S TL. 50MM</t>
  </si>
  <si>
    <t>III/12530 Žíšov - Drahobudice</t>
  </si>
  <si>
    <t>Cestmistroství  Žandov, Zásmuky III/12530 km staničení (1,639-3,131)(4,123-5,623)</t>
  </si>
  <si>
    <t>oprava povrchu vozovky, sanace</t>
  </si>
  <si>
    <t>Objekt: silnice č. III/12530 km staničení 1,639 - 3,131 - 4,123 - 5,623</t>
  </si>
  <si>
    <t xml:space="preserve">frézování  asfalt. ploch, odvoz do 20km </t>
  </si>
  <si>
    <t>poplatky za likvidaci odpadu nekontaminovaných (krajnice, silniční příkopy)</t>
  </si>
  <si>
    <t xml:space="preserve">Zpracoval:  </t>
  </si>
  <si>
    <t>VODOROVNÉ DOPRAVNÍ ZNAČENÍ BARVOU HLADKÉ - DODÁVKA A POKLÁDKA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</si>
  <si>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</si>
  <si>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</si>
  <si>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</si>
  <si>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</si>
  <si>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574E07</t>
  </si>
  <si>
    <t>SPOJOVACÍ POSTŘIK Z EMULZE DO 0,5KG/M2</t>
  </si>
  <si>
    <t>574C08</t>
  </si>
  <si>
    <t>PŘÍPLATEK ZA DALŠÍ 1KM DOPRAVY ZEMINY</t>
  </si>
  <si>
    <t>VOZOVKOVÉ VRSTVY ZE ŠTĚRKODRTI TL. DO 250MM</t>
  </si>
  <si>
    <t>poplatky za likvidaci odpadu nekontaminovaných</t>
  </si>
  <si>
    <t xml:space="preserve">NABÍDKOVÝ ROZPOČET                                          </t>
  </si>
  <si>
    <t>Stavba:</t>
  </si>
  <si>
    <t>Místo:</t>
  </si>
  <si>
    <t>Zadavatel:</t>
  </si>
  <si>
    <t>Krajská správa a údržba silnic Středočeského kraje, příspěvková organizace</t>
  </si>
  <si>
    <t>PČ</t>
  </si>
  <si>
    <t>Typ</t>
  </si>
  <si>
    <t>Kód</t>
  </si>
  <si>
    <t>Popis</t>
  </si>
  <si>
    <t>Množství</t>
  </si>
  <si>
    <t>J.cena [CZK]</t>
  </si>
  <si>
    <t>Cena celkem [CZK]</t>
  </si>
  <si>
    <t>CELKOVÁ CENA V KČ BEZ DPH - Oprava propustku na silnici III/12530 Drahobudice - Hatě</t>
  </si>
  <si>
    <t>OTSKP</t>
  </si>
  <si>
    <t>03100</t>
  </si>
  <si>
    <t>ZAŘÍZENÍ STAVENIŠTĚ - ZŘÍZENÍ, PROVOZ, DEMONTÁŽ</t>
  </si>
  <si>
    <t>KPL</t>
  </si>
  <si>
    <t>03101</t>
  </si>
  <si>
    <t>KOMPLETNÍ PRÁCE SOUVISEJÍCÍ SE ZAJIŠTĚNÍÉM BOZP NA STAVBĚ</t>
  </si>
  <si>
    <t>OČIŠTĚNÍ ZDIVA OD VEGETACE
 (dl.5m x v.5m) + (dl.1m x v.5m) x 2 strany = 25m2 + 10m2 = 35m2 - LEVÁ STRANA - OČIŠTĚNÍ NÁNOSŮ - ČELO + BOKY (2x)
(dl.5m x v.1,5m) + (dl.1m x v.1,5m) x 2 strany = 7,5m2 + 3m2 = 10,5m2 - PRAVÁ STRANA - OČIŠTĚNÍ NÁNOSŮ - ČELO + BOKY (2x)</t>
  </si>
  <si>
    <t>M2</t>
  </si>
  <si>
    <t>OČIŠTĚNÍ BETON KONSTR OD VEGETACE
(dl.5m x š.0,8m) = 4m2 - LEVÁ STRANA - OČIŠTĚNÍ OD NÁNOSŮ - ŘÍMSA
(dl.5m x š.0,8m) = 4m2 - PRAVÁSTRANA - OČIŠTĚNÍ OD NÁNOSŮ - ŘÍMSA</t>
  </si>
  <si>
    <t>111208</t>
  </si>
  <si>
    <t>ODSTRANĚNÍ KŘOVIN S ODVOZEM DO 20KM
dl.10m, š.2m = 20m2 - LEVÁ STRANA - ODSTRANĚNÍ VEGETACE
dl.10m, š.2m = 20m2 - PRAVÁ STRANA - ODSTRANĚNÍ VEGETACE</t>
  </si>
  <si>
    <t>626222</t>
  </si>
  <si>
    <t>REPROFIL VODOR PLOCH SHORA SANAČ MALTOU DVOUVRST TL DO 50MM
(dl.5m x š.0,8m) = 4m2 - LEVÁ STRANA - SANACE - ŘÍMSA
 (dl.5m x š.0,8m) = 4m2 - PRAVÁSTRANA - SANACE - ŘÍMSA</t>
  </si>
  <si>
    <t>626122</t>
  </si>
  <si>
    <t>REPROFILACE PODHLEDŮ, SVISLÝCH PLOCH SANAČNÍ MALTOU DVOUVRST TL 50MM
(dl.5m x v.5m) + (dl.1m x v.5m) x 2 strany = 25m2 + 10m2 = 35m2 - LEVÁ STRANA - SANACE - ČELO + BOKY (2x)
 (dl.5m x v.1,5m) + (dl.1m x v.1,5m) x 2 strany = 7,5m2 + 3m2 = 10,5m2 - PRAVÁ STRANA - SANACE - ČELO + BOKY (2x)</t>
  </si>
  <si>
    <t>62747</t>
  </si>
  <si>
    <t>SPÁROVÁNÍ STARÉHO ZDIVA ZVLÁŠT MALTOU
 (dl.5m x v.5m) + (dl.1m x v.5m) x 2 strany = 25m2 + 10m2 = 35m2 - LEVÁ STRANA - PŘESPÁROVÁNÍ - ČELO + BOKY (2x)
(dl.5m x v.1,5m) + (dl.1m x v.1,5m) x 2 strany = 7,5m2 + 3m2 = 10,5m2 - PRAVÁ STRANA - PŘESPÁROVÁNÍ - ČELO + BOKY (2x)</t>
  </si>
  <si>
    <t>VÝPLŇ SPAR MODIFIKOVANÝM ASFALTEM  - dl.4m + 4m = 8m  - ZÁLIVKA - ŘEZ</t>
  </si>
  <si>
    <t>M</t>
  </si>
  <si>
    <t xml:space="preserve">CELKOVÁ CENA V KČ BEZ DPH </t>
  </si>
  <si>
    <t>Celkem sanace  bez DPH</t>
  </si>
  <si>
    <t>Zdroj financování:</t>
  </si>
  <si>
    <t>ZO za KSUS SK</t>
  </si>
  <si>
    <t>Bc.Petr Holan,Vladimír Kratochvíl</t>
  </si>
  <si>
    <t>Škody po zimě 2024-JÚ 10068</t>
  </si>
  <si>
    <t>Stavba: Oprava povrchu silnice III/12530 Žíšov - Drahobudice</t>
  </si>
  <si>
    <t>Sanace na silnici III/12530 Žíšov - Drahobudice</t>
  </si>
  <si>
    <t>Silnice III/12530 Hatě - Drahobudice km staničení 5,458</t>
  </si>
  <si>
    <t>III/12530 Žíšov - Drahobudice (Oprava propustku na silnici III/12530 Drahobudice - Hatě km staničení 5,458)</t>
  </si>
  <si>
    <t>Popis položky: Sanace u žel. přejezdu na silnici III/12530 km staničení 3,000</t>
  </si>
  <si>
    <t>Ing. Aleš Čermák, Ph. D. MBA ředitel</t>
  </si>
  <si>
    <t>Zdenek Horník, Bc. Lukáš Smolík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</si>
</sst>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;\-#,##0.000"/>
    <numFmt numFmtId="165" formatCode="#,##0.000"/>
    <numFmt numFmtId="166" formatCode="dd\.mm\.yyyy"/>
  </numFmts>
  <fonts count="4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8"/>
      <name val="Trebuchet MS"/>
      <family val="2"/>
      <charset val="238"/>
    </font>
    <font>
      <sz val="7"/>
      <name val="Trebuchet MS"/>
      <family val="2"/>
    </font>
    <font>
      <i/>
      <sz val="8"/>
      <name val="Trebuchet MS"/>
      <family val="2"/>
    </font>
    <font>
      <sz val="12"/>
      <name val="Trebuchet MS"/>
      <family val="2"/>
    </font>
    <font>
      <b/>
      <u/>
      <sz val="8"/>
      <name val="Trebuchet MS"/>
      <family val="2"/>
    </font>
    <font>
      <b/>
      <sz val="8"/>
      <name val="Trebuchet MS"/>
      <family val="2"/>
    </font>
    <font>
      <sz val="8"/>
      <name val="MS Sans Serif"/>
      <charset val="1"/>
    </font>
    <font>
      <sz val="9"/>
      <color theme="0" tint="-0.499984740745262"/>
      <name val="Trebuchet MS"/>
      <family val="2"/>
      <charset val="238"/>
    </font>
    <font>
      <sz val="12"/>
      <color theme="0" tint="-0.34998626667073579"/>
      <name val="Trebuchet MS"/>
      <family val="2"/>
      <charset val="238"/>
    </font>
    <font>
      <sz val="9"/>
      <color theme="0" tint="-0.499984740745262"/>
      <name val="Trebuchet MS"/>
      <family val="2"/>
    </font>
    <font>
      <sz val="8"/>
      <color theme="1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Alignment="0">
      <alignment vertical="top" wrapText="1"/>
      <protection locked="0"/>
    </xf>
    <xf numFmtId="0" fontId="22" fillId="0" borderId="0"/>
    <xf numFmtId="9" fontId="7" fillId="0" borderId="0" applyFont="0" applyFill="0" applyBorder="0" applyAlignment="0" applyProtection="0">
      <alignment vertical="top" wrapText="1"/>
      <protection locked="0"/>
    </xf>
  </cellStyleXfs>
  <cellXfs count="24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vertical="top"/>
    </xf>
    <xf numFmtId="4" fontId="11" fillId="0" borderId="4" xfId="0" applyNumberFormat="1" applyFont="1" applyBorder="1" applyAlignment="1" applyProtection="1">
      <alignment vertical="top"/>
    </xf>
    <xf numFmtId="4" fontId="11" fillId="0" borderId="3" xfId="0" applyNumberFormat="1" applyFont="1" applyBorder="1" applyAlignment="1" applyProtection="1">
      <alignment horizontal="right" vertical="top"/>
    </xf>
    <xf numFmtId="4" fontId="12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vertical="top"/>
    </xf>
    <xf numFmtId="0" fontId="12" fillId="0" borderId="7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horizontal="right" vertical="top"/>
    </xf>
    <xf numFmtId="4" fontId="12" fillId="0" borderId="8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9" xfId="0" applyNumberFormat="1" applyFont="1" applyFill="1" applyBorder="1" applyAlignment="1" applyProtection="1">
      <alignment horizontal="center" vertical="center"/>
    </xf>
    <xf numFmtId="49" fontId="18" fillId="3" borderId="10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left" vertical="center"/>
    </xf>
    <xf numFmtId="4" fontId="11" fillId="0" borderId="3" xfId="0" applyNumberFormat="1" applyFont="1" applyBorder="1" applyAlignment="1" applyProtection="1">
      <alignment horizontal="right" vertical="center"/>
    </xf>
    <xf numFmtId="4" fontId="11" fillId="0" borderId="5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3" xfId="0" applyNumberFormat="1" applyFont="1" applyBorder="1" applyAlignment="1" applyProtection="1">
      <alignment horizontal="right" vertical="center"/>
    </xf>
    <xf numFmtId="49" fontId="11" fillId="0" borderId="5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4" fontId="20" fillId="3" borderId="3" xfId="0" applyNumberFormat="1" applyFont="1" applyFill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vertical="center"/>
    </xf>
    <xf numFmtId="4" fontId="20" fillId="3" borderId="5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1" fillId="0" borderId="17" xfId="0" applyNumberFormat="1" applyFont="1" applyBorder="1" applyAlignment="1" applyProtection="1">
      <alignment vertical="top"/>
    </xf>
    <xf numFmtId="0" fontId="12" fillId="0" borderId="18" xfId="0" applyFont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horizontal="right" vertical="top"/>
    </xf>
    <xf numFmtId="0" fontId="12" fillId="2" borderId="19" xfId="0" applyFont="1" applyFill="1" applyBorder="1" applyAlignment="1" applyProtection="1">
      <alignment vertical="top" wrapText="1"/>
    </xf>
    <xf numFmtId="0" fontId="12" fillId="4" borderId="20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vertical="top"/>
    </xf>
    <xf numFmtId="0" fontId="12" fillId="4" borderId="7" xfId="0" applyFont="1" applyFill="1" applyBorder="1" applyAlignment="1" applyProtection="1">
      <alignment horizontal="center" vertical="center"/>
    </xf>
    <xf numFmtId="2" fontId="11" fillId="4" borderId="7" xfId="0" applyNumberFormat="1" applyFont="1" applyFill="1" applyBorder="1" applyAlignment="1" applyProtection="1">
      <alignment vertical="top"/>
    </xf>
    <xf numFmtId="4" fontId="11" fillId="4" borderId="8" xfId="0" applyNumberFormat="1" applyFont="1" applyFill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vertical="top"/>
    </xf>
    <xf numFmtId="0" fontId="12" fillId="4" borderId="10" xfId="0" applyFont="1" applyFill="1" applyBorder="1" applyAlignment="1" applyProtection="1">
      <alignment horizontal="center" vertical="center"/>
    </xf>
    <xf numFmtId="2" fontId="11" fillId="4" borderId="10" xfId="0" applyNumberFormat="1" applyFont="1" applyFill="1" applyBorder="1" applyAlignment="1" applyProtection="1">
      <alignment vertical="top"/>
    </xf>
    <xf numFmtId="4" fontId="11" fillId="4" borderId="10" xfId="0" applyNumberFormat="1" applyFont="1" applyFill="1" applyBorder="1" applyAlignment="1" applyProtection="1">
      <alignment vertical="top"/>
    </xf>
    <xf numFmtId="4" fontId="11" fillId="4" borderId="23" xfId="0" applyNumberFormat="1" applyFont="1" applyFill="1" applyBorder="1" applyAlignment="1" applyProtection="1">
      <alignment vertical="top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vertical="top"/>
    </xf>
    <xf numFmtId="0" fontId="12" fillId="4" borderId="3" xfId="0" applyFont="1" applyFill="1" applyBorder="1" applyAlignment="1" applyProtection="1">
      <alignment horizontal="center" vertical="center"/>
    </xf>
    <xf numFmtId="2" fontId="11" fillId="4" borderId="3" xfId="0" applyNumberFormat="1" applyFont="1" applyFill="1" applyBorder="1" applyAlignment="1" applyProtection="1">
      <alignment vertical="top"/>
    </xf>
    <xf numFmtId="4" fontId="11" fillId="4" borderId="3" xfId="0" applyNumberFormat="1" applyFont="1" applyFill="1" applyBorder="1" applyAlignment="1" applyProtection="1">
      <alignment vertical="top"/>
    </xf>
    <xf numFmtId="4" fontId="11" fillId="4" borderId="5" xfId="0" applyNumberFormat="1" applyFont="1" applyFill="1" applyBorder="1" applyAlignment="1" applyProtection="1">
      <alignment vertical="top"/>
    </xf>
    <xf numFmtId="0" fontId="21" fillId="4" borderId="16" xfId="0" applyFont="1" applyFill="1" applyBorder="1" applyAlignment="1" applyProtection="1">
      <alignment horizontal="center" vertical="top"/>
    </xf>
    <xf numFmtId="2" fontId="21" fillId="4" borderId="3" xfId="0" applyNumberFormat="1" applyFont="1" applyFill="1" applyBorder="1" applyAlignment="1" applyProtection="1">
      <alignment horizontal="center" vertical="top"/>
    </xf>
    <xf numFmtId="3" fontId="21" fillId="4" borderId="3" xfId="0" applyNumberFormat="1" applyFont="1" applyFill="1" applyBorder="1" applyAlignment="1" applyProtection="1">
      <alignment vertical="top"/>
    </xf>
    <xf numFmtId="0" fontId="21" fillId="4" borderId="3" xfId="0" applyFont="1" applyFill="1" applyBorder="1" applyAlignment="1" applyProtection="1">
      <alignment vertical="top"/>
    </xf>
    <xf numFmtId="0" fontId="21" fillId="4" borderId="3" xfId="0" applyFont="1" applyFill="1" applyBorder="1" applyAlignment="1" applyProtection="1">
      <alignment horizontal="center" vertical="top"/>
    </xf>
    <xf numFmtId="1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vertical="center"/>
    </xf>
    <xf numFmtId="2" fontId="11" fillId="4" borderId="3" xfId="0" applyNumberFormat="1" applyFont="1" applyFill="1" applyBorder="1" applyAlignment="1" applyProtection="1">
      <alignment vertical="center"/>
    </xf>
    <xf numFmtId="4" fontId="11" fillId="4" borderId="3" xfId="0" applyNumberFormat="1" applyFont="1" applyFill="1" applyBorder="1" applyAlignment="1" applyProtection="1">
      <alignment vertical="center"/>
    </xf>
    <xf numFmtId="4" fontId="11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21" fillId="4" borderId="16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3" fontId="21" fillId="4" borderId="3" xfId="0" applyNumberFormat="1" applyFont="1" applyFill="1" applyBorder="1" applyAlignment="1" applyProtection="1">
      <alignment vertical="center"/>
    </xf>
    <xf numFmtId="0" fontId="21" fillId="4" borderId="3" xfId="0" applyFont="1" applyFill="1" applyBorder="1" applyAlignment="1" applyProtection="1">
      <alignment vertical="center"/>
    </xf>
    <xf numFmtId="0" fontId="21" fillId="4" borderId="0" xfId="0" applyFont="1" applyFill="1" applyAlignment="1">
      <alignment vertical="top" wrapText="1"/>
      <protection locked="0"/>
    </xf>
    <xf numFmtId="39" fontId="11" fillId="4" borderId="3" xfId="0" applyNumberFormat="1" applyFont="1" applyFill="1" applyBorder="1" applyAlignment="1" applyProtection="1">
      <alignment vertical="top"/>
    </xf>
    <xf numFmtId="4" fontId="21" fillId="4" borderId="3" xfId="0" applyNumberFormat="1" applyFont="1" applyFill="1" applyBorder="1" applyAlignment="1" applyProtection="1">
      <alignment horizontal="center" vertical="top"/>
    </xf>
    <xf numFmtId="49" fontId="12" fillId="4" borderId="4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vertical="center" wrapText="1"/>
    </xf>
    <xf numFmtId="39" fontId="11" fillId="4" borderId="3" xfId="0" applyNumberFormat="1" applyFont="1" applyFill="1" applyBorder="1" applyAlignment="1" applyProtection="1">
      <alignment vertical="center"/>
    </xf>
    <xf numFmtId="39" fontId="11" fillId="4" borderId="7" xfId="0" applyNumberFormat="1" applyFont="1" applyFill="1" applyBorder="1" applyAlignment="1" applyProtection="1">
      <alignment vertical="top"/>
    </xf>
    <xf numFmtId="0" fontId="0" fillId="4" borderId="24" xfId="0" applyFill="1" applyBorder="1" applyAlignment="1" applyProtection="1">
      <alignment horizontal="center" vertical="top"/>
    </xf>
    <xf numFmtId="3" fontId="0" fillId="4" borderId="24" xfId="0" applyNumberFormat="1" applyFill="1" applyBorder="1" applyAlignment="1" applyProtection="1">
      <alignment vertical="top"/>
    </xf>
    <xf numFmtId="0" fontId="0" fillId="4" borderId="24" xfId="0" applyFill="1" applyBorder="1" applyAlignment="1" applyProtection="1">
      <alignment vertical="top"/>
    </xf>
    <xf numFmtId="0" fontId="12" fillId="4" borderId="21" xfId="0" applyFont="1" applyFill="1" applyBorder="1" applyAlignment="1" applyProtection="1">
      <alignment horizontal="left" vertical="center" wrapText="1"/>
    </xf>
    <xf numFmtId="0" fontId="21" fillId="4" borderId="16" xfId="0" applyFont="1" applyFill="1" applyBorder="1" applyAlignment="1" applyProtection="1">
      <alignment horizontal="left" vertical="center"/>
    </xf>
    <xf numFmtId="0" fontId="21" fillId="4" borderId="3" xfId="0" applyFont="1" applyFill="1" applyBorder="1" applyAlignment="1" applyProtection="1">
      <alignment horizontal="left" vertical="center"/>
    </xf>
    <xf numFmtId="3" fontId="21" fillId="4" borderId="3" xfId="0" applyNumberFormat="1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2" fontId="11" fillId="4" borderId="21" xfId="0" applyNumberFormat="1" applyFont="1" applyFill="1" applyBorder="1" applyAlignment="1" applyProtection="1">
      <alignment horizontal="right" vertical="center"/>
    </xf>
    <xf numFmtId="39" fontId="11" fillId="4" borderId="21" xfId="0" applyNumberFormat="1" applyFont="1" applyFill="1" applyBorder="1" applyAlignment="1" applyProtection="1">
      <alignment horizontal="right" vertical="center"/>
    </xf>
    <xf numFmtId="4" fontId="11" fillId="4" borderId="25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horizontal="left"/>
    </xf>
    <xf numFmtId="4" fontId="20" fillId="0" borderId="26" xfId="0" applyNumberFormat="1" applyFont="1" applyBorder="1" applyAlignment="1" applyProtection="1">
      <alignment vertical="top"/>
    </xf>
    <xf numFmtId="0" fontId="25" fillId="0" borderId="27" xfId="0" applyFont="1" applyBorder="1" applyAlignment="1" applyProtection="1">
      <alignment vertical="top"/>
    </xf>
    <xf numFmtId="0" fontId="25" fillId="0" borderId="27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right" vertical="top"/>
    </xf>
    <xf numFmtId="4" fontId="20" fillId="0" borderId="27" xfId="0" applyNumberFormat="1" applyFont="1" applyBorder="1" applyAlignment="1" applyProtection="1">
      <alignment horizontal="right" vertical="top"/>
    </xf>
    <xf numFmtId="4" fontId="25" fillId="0" borderId="28" xfId="0" applyNumberFormat="1" applyFont="1" applyBorder="1" applyAlignment="1" applyProtection="1">
      <alignment vertical="top"/>
    </xf>
    <xf numFmtId="0" fontId="26" fillId="0" borderId="0" xfId="0" applyFont="1" applyAlignment="1" applyProtection="1">
      <alignment vertical="top"/>
    </xf>
    <xf numFmtId="2" fontId="11" fillId="4" borderId="10" xfId="0" applyNumberFormat="1" applyFont="1" applyFill="1" applyBorder="1" applyAlignment="1" applyProtection="1">
      <alignment horizontal="right" vertical="center"/>
    </xf>
    <xf numFmtId="4" fontId="11" fillId="4" borderId="10" xfId="0" applyNumberFormat="1" applyFont="1" applyFill="1" applyBorder="1" applyAlignment="1" applyProtection="1">
      <alignment horizontal="right" vertical="center"/>
    </xf>
    <xf numFmtId="4" fontId="11" fillId="4" borderId="23" xfId="0" applyNumberFormat="1" applyFont="1" applyFill="1" applyBorder="1" applyAlignment="1" applyProtection="1">
      <alignment horizontal="right" vertical="center"/>
    </xf>
    <xf numFmtId="3" fontId="0" fillId="4" borderId="0" xfId="0" applyNumberFormat="1" applyFill="1" applyAlignment="1" applyProtection="1">
      <alignment vertical="top"/>
    </xf>
    <xf numFmtId="10" fontId="36" fillId="4" borderId="0" xfId="2" applyNumberFormat="1" applyFont="1" applyFill="1" applyAlignment="1" applyProtection="1">
      <alignment vertical="top"/>
    </xf>
    <xf numFmtId="0" fontId="12" fillId="4" borderId="3" xfId="0" applyFont="1" applyFill="1" applyBorder="1" applyAlignment="1" applyProtection="1">
      <alignment horizontal="left" vertical="center" wrapText="1"/>
    </xf>
    <xf numFmtId="2" fontId="11" fillId="4" borderId="3" xfId="0" applyNumberFormat="1" applyFont="1" applyFill="1" applyBorder="1" applyAlignment="1" applyProtection="1">
      <alignment horizontal="right" vertical="center"/>
    </xf>
    <xf numFmtId="4" fontId="11" fillId="4" borderId="3" xfId="0" applyNumberFormat="1" applyFont="1" applyFill="1" applyBorder="1" applyAlignment="1" applyProtection="1">
      <alignment horizontal="right" vertical="center"/>
    </xf>
    <xf numFmtId="4" fontId="11" fillId="4" borderId="5" xfId="0" applyNumberFormat="1" applyFont="1" applyFill="1" applyBorder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3" fontId="0" fillId="4" borderId="0" xfId="0" applyNumberFormat="1" applyFill="1" applyAlignment="1" applyProtection="1">
      <alignment horizontal="center" vertical="center"/>
    </xf>
    <xf numFmtId="10" fontId="36" fillId="4" borderId="0" xfId="2" applyNumberFormat="1" applyFont="1" applyFill="1" applyAlignment="1" applyProtection="1">
      <alignment horizontal="center" vertical="center"/>
    </xf>
    <xf numFmtId="49" fontId="12" fillId="4" borderId="20" xfId="0" applyNumberFormat="1" applyFont="1" applyFill="1" applyBorder="1" applyAlignment="1" applyProtection="1">
      <alignment horizontal="center" vertical="center"/>
    </xf>
    <xf numFmtId="4" fontId="11" fillId="4" borderId="21" xfId="0" applyNumberFormat="1" applyFont="1" applyFill="1" applyBorder="1" applyAlignment="1" applyProtection="1">
      <alignment horizontal="right" vertical="center"/>
    </xf>
    <xf numFmtId="4" fontId="11" fillId="4" borderId="29" xfId="0" applyNumberFormat="1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3" fontId="21" fillId="4" borderId="0" xfId="0" applyNumberFormat="1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0" xfId="0" applyFill="1" applyAlignment="1">
      <alignment vertical="center"/>
      <protection locked="0"/>
    </xf>
    <xf numFmtId="0" fontId="37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166" fontId="29" fillId="0" borderId="0" xfId="0" applyNumberFormat="1" applyFont="1" applyAlignment="1" applyProtection="1">
      <alignment horizontal="right" vertical="center"/>
    </xf>
    <xf numFmtId="0" fontId="29" fillId="4" borderId="0" xfId="0" applyFont="1" applyFill="1" applyAlignment="1">
      <alignment horizontal="left" vertical="center"/>
      <protection locked="0"/>
    </xf>
    <xf numFmtId="0" fontId="29" fillId="0" borderId="3" xfId="0" applyFont="1" applyBorder="1" applyAlignment="1" applyProtection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40" fillId="0" borderId="0" xfId="0" applyFont="1" applyAlignment="1" applyProtection="1"/>
    <xf numFmtId="0" fontId="40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left"/>
    </xf>
    <xf numFmtId="0" fontId="40" fillId="4" borderId="0" xfId="0" applyFont="1" applyFill="1" applyAlignment="1">
      <protection locked="0"/>
    </xf>
    <xf numFmtId="44" fontId="42" fillId="0" borderId="0" xfId="0" applyNumberFormat="1" applyFont="1" applyAlignment="1" applyProtection="1"/>
    <xf numFmtId="0" fontId="30" fillId="0" borderId="3" xfId="0" applyFont="1" applyBorder="1" applyAlignment="1" applyProtection="1">
      <alignment horizontal="center" vertical="center"/>
    </xf>
    <xf numFmtId="49" fontId="30" fillId="0" borderId="3" xfId="0" applyNumberFormat="1" applyFont="1" applyBorder="1" applyAlignment="1" applyProtection="1">
      <alignment horizontal="left" vertical="center"/>
    </xf>
    <xf numFmtId="0" fontId="30" fillId="0" borderId="3" xfId="0" applyFont="1" applyBorder="1" applyAlignment="1" applyProtection="1">
      <alignment horizontal="left" vertical="center" wrapText="1"/>
    </xf>
    <xf numFmtId="0" fontId="30" fillId="0" borderId="3" xfId="0" applyFont="1" applyBorder="1" applyAlignment="1" applyProtection="1">
      <alignment horizontal="center" vertical="center" wrapText="1"/>
    </xf>
    <xf numFmtId="165" fontId="30" fillId="0" borderId="3" xfId="0" applyNumberFormat="1" applyFont="1" applyBorder="1" applyAlignment="1" applyProtection="1">
      <alignment vertical="center"/>
    </xf>
    <xf numFmtId="4" fontId="30" fillId="4" borderId="3" xfId="0" applyNumberFormat="1" applyFont="1" applyFill="1" applyBorder="1" applyAlignment="1">
      <alignment vertical="center"/>
      <protection locked="0"/>
    </xf>
    <xf numFmtId="4" fontId="30" fillId="0" borderId="3" xfId="0" applyNumberFormat="1" applyFont="1" applyBorder="1" applyAlignment="1" applyProtection="1">
      <alignment vertical="center"/>
    </xf>
    <xf numFmtId="0" fontId="0" fillId="0" borderId="0" xfId="0" applyAlignment="1" applyProtection="1"/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/>
    <xf numFmtId="49" fontId="30" fillId="4" borderId="3" xfId="0" applyNumberFormat="1" applyFont="1" applyFill="1" applyBorder="1" applyAlignment="1" applyProtection="1">
      <alignment horizontal="left" vertical="center"/>
    </xf>
    <xf numFmtId="0" fontId="30" fillId="4" borderId="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right"/>
    </xf>
    <xf numFmtId="0" fontId="0" fillId="4" borderId="0" xfId="0" applyFill="1" applyAlignment="1">
      <protection locked="0"/>
    </xf>
    <xf numFmtId="0" fontId="35" fillId="0" borderId="0" xfId="0" applyFont="1" applyAlignment="1" applyProtection="1"/>
    <xf numFmtId="49" fontId="0" fillId="0" borderId="0" xfId="0" applyNumberFormat="1" applyAlignment="1" applyProtection="1">
      <alignment horizontal="left" vertical="center" wrapText="1"/>
    </xf>
    <xf numFmtId="49" fontId="11" fillId="0" borderId="30" xfId="0" applyNumberFormat="1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49" fontId="11" fillId="0" borderId="30" xfId="1" applyNumberFormat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33" xfId="1" applyFont="1" applyBorder="1" applyAlignment="1">
      <alignment horizontal="left" vertical="center"/>
    </xf>
    <xf numFmtId="49" fontId="11" fillId="0" borderId="34" xfId="0" applyNumberFormat="1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49" fontId="11" fillId="0" borderId="15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49" fontId="23" fillId="0" borderId="15" xfId="1" applyNumberFormat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14" xfId="1" applyFont="1" applyBorder="1" applyAlignment="1">
      <alignment horizontal="left" vertical="center" wrapText="1"/>
    </xf>
    <xf numFmtId="49" fontId="11" fillId="0" borderId="36" xfId="0" applyNumberFormat="1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49" fontId="19" fillId="0" borderId="15" xfId="1" applyNumberFormat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49" fontId="11" fillId="0" borderId="37" xfId="0" applyNumberFormat="1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38" xfId="0" applyFont="1" applyBorder="1" applyAlignment="1" applyProtection="1">
      <alignment horizontal="left" vertical="center"/>
    </xf>
    <xf numFmtId="49" fontId="11" fillId="0" borderId="39" xfId="0" applyNumberFormat="1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center"/>
    </xf>
    <xf numFmtId="49" fontId="11" fillId="0" borderId="35" xfId="0" applyNumberFormat="1" applyFont="1" applyBorder="1" applyAlignment="1" applyProtection="1">
      <alignment horizontal="left" vertical="center"/>
    </xf>
    <xf numFmtId="49" fontId="20" fillId="3" borderId="4" xfId="0" applyNumberFormat="1" applyFont="1" applyFill="1" applyBorder="1" applyAlignment="1" applyProtection="1">
      <alignment horizontal="left" vertical="center"/>
    </xf>
    <xf numFmtId="0" fontId="20" fillId="3" borderId="3" xfId="0" applyFont="1" applyFill="1" applyBorder="1" applyAlignment="1" applyProtection="1">
      <alignment horizontal="left" vertical="center"/>
    </xf>
    <xf numFmtId="49" fontId="20" fillId="3" borderId="3" xfId="0" applyNumberFormat="1" applyFont="1" applyFill="1" applyBorder="1" applyAlignment="1" applyProtection="1">
      <alignment horizontal="left" vertical="center"/>
    </xf>
    <xf numFmtId="49" fontId="20" fillId="0" borderId="4" xfId="0" applyNumberFormat="1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49" fontId="20" fillId="0" borderId="3" xfId="0" applyNumberFormat="1" applyFont="1" applyBorder="1" applyAlignment="1" applyProtection="1">
      <alignment horizontal="left" vertical="center"/>
    </xf>
    <xf numFmtId="49" fontId="17" fillId="0" borderId="15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left" vertical="center"/>
    </xf>
    <xf numFmtId="49" fontId="15" fillId="0" borderId="4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15" fillId="0" borderId="3" xfId="0" applyNumberFormat="1" applyFont="1" applyBorder="1" applyAlignment="1" applyProtection="1">
      <alignment horizontal="left" vertical="center"/>
    </xf>
    <xf numFmtId="14" fontId="15" fillId="0" borderId="5" xfId="0" applyNumberFormat="1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3" xfId="1" applyFont="1" applyBorder="1" applyAlignment="1">
      <alignment horizontal="center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16" fillId="2" borderId="3" xfId="1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9" xfId="0" applyNumberFormat="1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49" fontId="15" fillId="0" borderId="10" xfId="0" applyNumberFormat="1" applyFont="1" applyBorder="1" applyAlignment="1" applyProtection="1">
      <alignment horizontal="left" vertical="center"/>
    </xf>
    <xf numFmtId="49" fontId="15" fillId="0" borderId="23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P26" sqref="P26"/>
    </sheetView>
  </sheetViews>
  <sheetFormatPr defaultColWidth="13.33203125" defaultRowHeight="12.75" x14ac:dyDescent="0.15"/>
  <cols>
    <col min="1" max="1" width="13.33203125" style="31" customWidth="1"/>
    <col min="2" max="2" width="11.83203125" style="31" customWidth="1"/>
    <col min="3" max="3" width="25.33203125" style="31" customWidth="1"/>
    <col min="4" max="4" width="11.83203125" style="31" customWidth="1"/>
    <col min="5" max="5" width="18" style="31" customWidth="1"/>
    <col min="6" max="6" width="26.33203125" style="31" customWidth="1"/>
    <col min="7" max="7" width="13.33203125" style="31" customWidth="1"/>
    <col min="8" max="8" width="13.83203125" style="31" customWidth="1"/>
    <col min="9" max="9" width="26.1640625" style="31" customWidth="1"/>
    <col min="10" max="10" width="13.33203125" style="31"/>
    <col min="11" max="11" width="13.6640625" style="31" bestFit="1" customWidth="1"/>
    <col min="12" max="16384" width="13.33203125" style="31"/>
  </cols>
  <sheetData>
    <row r="1" spans="1:11" ht="28.7" customHeight="1" thickBot="1" x14ac:dyDescent="0.2">
      <c r="A1" s="236" t="s">
        <v>18</v>
      </c>
      <c r="B1" s="237"/>
      <c r="C1" s="237"/>
      <c r="D1" s="237"/>
      <c r="E1" s="237"/>
      <c r="F1" s="237"/>
      <c r="G1" s="237"/>
      <c r="H1" s="237"/>
      <c r="I1" s="237"/>
    </row>
    <row r="2" spans="1:11" ht="12.75" customHeight="1" x14ac:dyDescent="0.15">
      <c r="A2" s="238" t="s">
        <v>19</v>
      </c>
      <c r="B2" s="239"/>
      <c r="C2" s="232" t="s">
        <v>92</v>
      </c>
      <c r="D2" s="233"/>
      <c r="E2" s="240" t="s">
        <v>20</v>
      </c>
      <c r="F2" s="240" t="s">
        <v>21</v>
      </c>
      <c r="G2" s="239"/>
      <c r="H2" s="240" t="s">
        <v>22</v>
      </c>
      <c r="I2" s="241" t="s">
        <v>88</v>
      </c>
    </row>
    <row r="3" spans="1:11" x14ac:dyDescent="0.15">
      <c r="A3" s="226"/>
      <c r="B3" s="225"/>
      <c r="C3" s="233"/>
      <c r="D3" s="233"/>
      <c r="E3" s="225"/>
      <c r="F3" s="225"/>
      <c r="G3" s="225"/>
      <c r="H3" s="225"/>
      <c r="I3" s="229"/>
    </row>
    <row r="4" spans="1:11" x14ac:dyDescent="0.15">
      <c r="A4" s="224" t="s">
        <v>23</v>
      </c>
      <c r="B4" s="225"/>
      <c r="C4" s="234" t="s">
        <v>94</v>
      </c>
      <c r="D4" s="235"/>
      <c r="E4" s="227" t="s">
        <v>24</v>
      </c>
      <c r="F4" s="227"/>
      <c r="G4" s="225"/>
      <c r="H4" s="227" t="s">
        <v>22</v>
      </c>
      <c r="I4" s="231"/>
    </row>
    <row r="5" spans="1:11" x14ac:dyDescent="0.15">
      <c r="A5" s="226"/>
      <c r="B5" s="225"/>
      <c r="C5" s="235"/>
      <c r="D5" s="235"/>
      <c r="E5" s="225"/>
      <c r="F5" s="225"/>
      <c r="G5" s="225"/>
      <c r="H5" s="225"/>
      <c r="I5" s="229"/>
    </row>
    <row r="6" spans="1:11" ht="13.15" customHeight="1" x14ac:dyDescent="0.15">
      <c r="A6" s="224" t="s">
        <v>25</v>
      </c>
      <c r="B6" s="225"/>
      <c r="C6" s="232" t="s">
        <v>93</v>
      </c>
      <c r="D6" s="233"/>
      <c r="E6" s="227" t="s">
        <v>26</v>
      </c>
      <c r="F6" s="227"/>
      <c r="G6" s="225"/>
      <c r="H6" s="227" t="s">
        <v>22</v>
      </c>
      <c r="I6" s="231"/>
    </row>
    <row r="7" spans="1:11" ht="30" customHeight="1" x14ac:dyDescent="0.15">
      <c r="A7" s="226"/>
      <c r="B7" s="225"/>
      <c r="C7" s="233"/>
      <c r="D7" s="233"/>
      <c r="E7" s="225"/>
      <c r="F7" s="225"/>
      <c r="G7" s="225"/>
      <c r="H7" s="225"/>
      <c r="I7" s="229"/>
    </row>
    <row r="8" spans="1:11" x14ac:dyDescent="0.15">
      <c r="A8" s="224" t="s">
        <v>87</v>
      </c>
      <c r="B8" s="225"/>
      <c r="C8" s="230">
        <v>2024</v>
      </c>
      <c r="D8" s="230"/>
      <c r="E8" s="227" t="s">
        <v>145</v>
      </c>
      <c r="F8" s="225" t="s">
        <v>146</v>
      </c>
      <c r="G8" s="225"/>
      <c r="H8" s="227" t="s">
        <v>27</v>
      </c>
      <c r="I8" s="231"/>
    </row>
    <row r="9" spans="1:11" x14ac:dyDescent="0.15">
      <c r="A9" s="226"/>
      <c r="B9" s="225"/>
      <c r="C9" s="230"/>
      <c r="D9" s="230"/>
      <c r="E9" s="225"/>
      <c r="F9" s="225"/>
      <c r="G9" s="225"/>
      <c r="H9" s="225"/>
      <c r="I9" s="229"/>
    </row>
    <row r="10" spans="1:11" x14ac:dyDescent="0.15">
      <c r="A10" s="224" t="s">
        <v>144</v>
      </c>
      <c r="B10" s="225"/>
      <c r="C10" s="227" t="s">
        <v>147</v>
      </c>
      <c r="D10" s="225"/>
      <c r="E10" s="227" t="s">
        <v>28</v>
      </c>
      <c r="F10" s="227" t="s">
        <v>154</v>
      </c>
      <c r="G10" s="225"/>
      <c r="H10" s="227" t="s">
        <v>29</v>
      </c>
      <c r="I10" s="228"/>
    </row>
    <row r="11" spans="1:11" x14ac:dyDescent="0.15">
      <c r="A11" s="226"/>
      <c r="B11" s="225"/>
      <c r="C11" s="225"/>
      <c r="D11" s="225"/>
      <c r="E11" s="225"/>
      <c r="F11" s="225"/>
      <c r="G11" s="225"/>
      <c r="H11" s="225"/>
      <c r="I11" s="229"/>
    </row>
    <row r="12" spans="1:11" ht="23.45" customHeight="1" thickBot="1" x14ac:dyDescent="0.2">
      <c r="A12" s="218" t="s">
        <v>30</v>
      </c>
      <c r="B12" s="219"/>
      <c r="C12" s="219"/>
      <c r="D12" s="219"/>
      <c r="E12" s="219"/>
      <c r="F12" s="219"/>
      <c r="G12" s="219"/>
      <c r="H12" s="219"/>
      <c r="I12" s="220"/>
    </row>
    <row r="13" spans="1:11" ht="26.45" customHeight="1" x14ac:dyDescent="0.15">
      <c r="A13" s="32" t="s">
        <v>31</v>
      </c>
      <c r="B13" s="221" t="s">
        <v>32</v>
      </c>
      <c r="C13" s="222"/>
      <c r="D13" s="33" t="s">
        <v>33</v>
      </c>
      <c r="E13" s="221" t="s">
        <v>34</v>
      </c>
      <c r="F13" s="222"/>
      <c r="G13" s="33" t="s">
        <v>35</v>
      </c>
      <c r="H13" s="221" t="s">
        <v>36</v>
      </c>
      <c r="I13" s="223"/>
    </row>
    <row r="14" spans="1:11" ht="15.2" customHeight="1" x14ac:dyDescent="0.15">
      <c r="A14" s="34" t="s">
        <v>37</v>
      </c>
      <c r="B14" s="35" t="s">
        <v>38</v>
      </c>
      <c r="C14" s="36"/>
      <c r="D14" s="215" t="s">
        <v>39</v>
      </c>
      <c r="E14" s="216"/>
      <c r="F14" s="36">
        <v>0</v>
      </c>
      <c r="G14" s="215" t="s">
        <v>40</v>
      </c>
      <c r="H14" s="216"/>
      <c r="I14" s="37">
        <v>0</v>
      </c>
    </row>
    <row r="15" spans="1:11" ht="15.2" customHeight="1" x14ac:dyDescent="0.15">
      <c r="A15" s="34"/>
      <c r="B15" s="35" t="s">
        <v>41</v>
      </c>
      <c r="C15" s="36">
        <v>0</v>
      </c>
      <c r="D15" s="215" t="s">
        <v>42</v>
      </c>
      <c r="E15" s="216"/>
      <c r="F15" s="36">
        <v>0</v>
      </c>
      <c r="G15" s="215" t="s">
        <v>43</v>
      </c>
      <c r="H15" s="216"/>
      <c r="I15" s="37">
        <v>0</v>
      </c>
      <c r="K15" s="38"/>
    </row>
    <row r="16" spans="1:11" ht="15.2" customHeight="1" x14ac:dyDescent="0.15">
      <c r="A16" s="34" t="s">
        <v>44</v>
      </c>
      <c r="B16" s="35" t="s">
        <v>38</v>
      </c>
      <c r="C16" s="36">
        <v>0</v>
      </c>
      <c r="D16" s="215" t="s">
        <v>45</v>
      </c>
      <c r="E16" s="216"/>
      <c r="F16" s="36">
        <v>0</v>
      </c>
      <c r="G16" s="215" t="s">
        <v>46</v>
      </c>
      <c r="H16" s="216"/>
      <c r="I16" s="37">
        <v>0</v>
      </c>
    </row>
    <row r="17" spans="1:9" ht="15.2" customHeight="1" x14ac:dyDescent="0.15">
      <c r="A17" s="34"/>
      <c r="B17" s="35" t="s">
        <v>41</v>
      </c>
      <c r="C17" s="36">
        <v>0</v>
      </c>
      <c r="D17" s="215"/>
      <c r="E17" s="216"/>
      <c r="F17" s="39"/>
      <c r="G17" s="215" t="s">
        <v>47</v>
      </c>
      <c r="H17" s="216"/>
      <c r="I17" s="37">
        <v>0</v>
      </c>
    </row>
    <row r="18" spans="1:9" ht="15.2" customHeight="1" x14ac:dyDescent="0.15">
      <c r="A18" s="34" t="s">
        <v>48</v>
      </c>
      <c r="B18" s="35" t="s">
        <v>38</v>
      </c>
      <c r="C18" s="36">
        <v>0</v>
      </c>
      <c r="D18" s="215"/>
      <c r="E18" s="216"/>
      <c r="F18" s="39"/>
      <c r="G18" s="215" t="s">
        <v>49</v>
      </c>
      <c r="H18" s="216"/>
      <c r="I18" s="37">
        <v>0</v>
      </c>
    </row>
    <row r="19" spans="1:9" ht="15.2" customHeight="1" x14ac:dyDescent="0.15">
      <c r="A19" s="34"/>
      <c r="B19" s="35" t="s">
        <v>41</v>
      </c>
      <c r="C19" s="36">
        <v>0</v>
      </c>
      <c r="D19" s="215"/>
      <c r="E19" s="216"/>
      <c r="F19" s="39"/>
      <c r="G19" s="215" t="s">
        <v>50</v>
      </c>
      <c r="H19" s="216"/>
      <c r="I19" s="37">
        <v>0</v>
      </c>
    </row>
    <row r="20" spans="1:9" ht="15.2" customHeight="1" x14ac:dyDescent="0.15">
      <c r="A20" s="213" t="s">
        <v>51</v>
      </c>
      <c r="B20" s="214"/>
      <c r="C20" s="36">
        <v>0</v>
      </c>
      <c r="D20" s="215"/>
      <c r="E20" s="216"/>
      <c r="F20" s="39"/>
      <c r="G20" s="215"/>
      <c r="H20" s="216"/>
      <c r="I20" s="40"/>
    </row>
    <row r="21" spans="1:9" ht="15.2" customHeight="1" x14ac:dyDescent="0.15">
      <c r="A21" s="213" t="s">
        <v>52</v>
      </c>
      <c r="B21" s="214"/>
      <c r="C21" s="36">
        <v>0</v>
      </c>
      <c r="D21" s="215"/>
      <c r="E21" s="216"/>
      <c r="F21" s="39"/>
      <c r="G21" s="215"/>
      <c r="H21" s="216"/>
      <c r="I21" s="40"/>
    </row>
    <row r="22" spans="1:9" ht="16.7" customHeight="1" x14ac:dyDescent="0.15">
      <c r="A22" s="213" t="s">
        <v>53</v>
      </c>
      <c r="B22" s="214"/>
      <c r="C22" s="36">
        <f>rozpočet!F27+sanace!F15+propustek!H21</f>
        <v>0</v>
      </c>
      <c r="D22" s="217" t="s">
        <v>54</v>
      </c>
      <c r="E22" s="214"/>
      <c r="F22" s="36">
        <f>SUM(F14:F21)</f>
        <v>0</v>
      </c>
      <c r="G22" s="217" t="s">
        <v>55</v>
      </c>
      <c r="H22" s="214"/>
      <c r="I22" s="37">
        <f>SUM(I14:I21)</f>
        <v>0</v>
      </c>
    </row>
    <row r="23" spans="1:9" x14ac:dyDescent="0.15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2" customHeight="1" x14ac:dyDescent="0.15">
      <c r="A24" s="210" t="s">
        <v>56</v>
      </c>
      <c r="B24" s="211"/>
      <c r="C24" s="44">
        <v>0</v>
      </c>
      <c r="I24" s="45"/>
    </row>
    <row r="25" spans="1:9" ht="15.2" customHeight="1" x14ac:dyDescent="0.15">
      <c r="A25" s="210" t="s">
        <v>57</v>
      </c>
      <c r="B25" s="211"/>
      <c r="C25" s="44">
        <v>0</v>
      </c>
      <c r="D25" s="212" t="s">
        <v>58</v>
      </c>
      <c r="E25" s="211"/>
      <c r="F25" s="44">
        <f>ROUND(C25*(14/100),2)</f>
        <v>0</v>
      </c>
      <c r="G25" s="212" t="s">
        <v>13</v>
      </c>
      <c r="H25" s="211"/>
      <c r="I25" s="46">
        <f>SUM(C24:C26)</f>
        <v>0</v>
      </c>
    </row>
    <row r="26" spans="1:9" ht="15.2" customHeight="1" x14ac:dyDescent="0.15">
      <c r="A26" s="210" t="s">
        <v>59</v>
      </c>
      <c r="B26" s="211"/>
      <c r="C26" s="44">
        <f>C22</f>
        <v>0</v>
      </c>
      <c r="D26" s="212" t="s">
        <v>6</v>
      </c>
      <c r="E26" s="211"/>
      <c r="F26" s="44">
        <f>ROUND(C26*(21/100),2)</f>
        <v>0</v>
      </c>
      <c r="G26" s="212" t="s">
        <v>60</v>
      </c>
      <c r="H26" s="211"/>
      <c r="I26" s="46">
        <f>SUM(F25:F26)+I25</f>
        <v>0</v>
      </c>
    </row>
    <row r="27" spans="1:9" x14ac:dyDescent="0.15">
      <c r="A27" s="47"/>
      <c r="I27" s="45"/>
    </row>
    <row r="28" spans="1:9" ht="14.45" customHeight="1" x14ac:dyDescent="0.15">
      <c r="A28" s="203" t="s">
        <v>61</v>
      </c>
      <c r="B28" s="204"/>
      <c r="C28" s="205"/>
      <c r="D28" s="206" t="s">
        <v>62</v>
      </c>
      <c r="E28" s="204"/>
      <c r="F28" s="205"/>
      <c r="G28" s="206" t="s">
        <v>63</v>
      </c>
      <c r="H28" s="204"/>
      <c r="I28" s="207"/>
    </row>
    <row r="29" spans="1:9" ht="14.45" customHeight="1" x14ac:dyDescent="0.15">
      <c r="A29" s="192"/>
      <c r="B29" s="193"/>
      <c r="C29" s="194"/>
      <c r="D29" s="198"/>
      <c r="E29" s="208"/>
      <c r="F29" s="209"/>
      <c r="G29" s="198"/>
      <c r="H29" s="193"/>
      <c r="I29" s="199"/>
    </row>
    <row r="30" spans="1:9" ht="14.45" customHeight="1" x14ac:dyDescent="0.15">
      <c r="A30" s="192"/>
      <c r="B30" s="193"/>
      <c r="C30" s="194"/>
      <c r="D30" s="195" t="s">
        <v>5</v>
      </c>
      <c r="E30" s="196"/>
      <c r="F30" s="197"/>
      <c r="G30" s="198"/>
      <c r="H30" s="193"/>
      <c r="I30" s="199"/>
    </row>
    <row r="31" spans="1:9" ht="14.45" customHeight="1" x14ac:dyDescent="0.15">
      <c r="A31" s="192"/>
      <c r="B31" s="193"/>
      <c r="C31" s="194"/>
      <c r="D31" s="200" t="s">
        <v>153</v>
      </c>
      <c r="E31" s="201"/>
      <c r="F31" s="202"/>
      <c r="G31" s="198"/>
      <c r="H31" s="193"/>
      <c r="I31" s="199"/>
    </row>
    <row r="32" spans="1:9" ht="14.45" customHeight="1" thickBot="1" x14ac:dyDescent="0.2">
      <c r="A32" s="184" t="s">
        <v>64</v>
      </c>
      <c r="B32" s="185"/>
      <c r="C32" s="186"/>
      <c r="D32" s="187" t="s">
        <v>64</v>
      </c>
      <c r="E32" s="188"/>
      <c r="F32" s="189"/>
      <c r="G32" s="190" t="s">
        <v>64</v>
      </c>
      <c r="H32" s="185"/>
      <c r="I32" s="191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opLeftCell="A5" workbookViewId="0">
      <selection activeCell="P21" sqref="P21"/>
    </sheetView>
  </sheetViews>
  <sheetFormatPr defaultColWidth="10.5" defaultRowHeight="10.5" x14ac:dyDescent="0.15"/>
  <cols>
    <col min="1" max="1" width="13.83203125" style="2" customWidth="1"/>
    <col min="2" max="2" width="88.8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0.83203125" style="5" customWidth="1"/>
    <col min="7" max="7" width="14.33203125" style="56" hidden="1" customWidth="1"/>
    <col min="8" max="8" width="10.5" style="51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12.75" customHeight="1" x14ac:dyDescent="0.2">
      <c r="A1" s="17" t="s">
        <v>148</v>
      </c>
      <c r="B1" s="6"/>
      <c r="C1" s="18" t="s">
        <v>5</v>
      </c>
      <c r="D1" s="6"/>
      <c r="E1" s="6"/>
      <c r="F1" s="6"/>
      <c r="G1" s="52"/>
    </row>
    <row r="2" spans="1:10" ht="12.75" customHeight="1" x14ac:dyDescent="0.2">
      <c r="A2" s="17" t="s">
        <v>95</v>
      </c>
      <c r="B2" s="6"/>
      <c r="C2" s="6"/>
      <c r="D2" s="6"/>
      <c r="E2" s="12"/>
      <c r="F2" s="6"/>
      <c r="G2" s="52"/>
    </row>
    <row r="3" spans="1:10" ht="1.5" customHeight="1" x14ac:dyDescent="0.15">
      <c r="A3" s="7"/>
      <c r="B3" s="8"/>
      <c r="C3" s="9"/>
      <c r="D3" s="8"/>
      <c r="E3" s="10"/>
      <c r="F3" s="11"/>
      <c r="G3" s="53"/>
    </row>
    <row r="4" spans="1:10" ht="20.25" customHeight="1" x14ac:dyDescent="0.25">
      <c r="A4" s="12" t="s">
        <v>15</v>
      </c>
      <c r="B4" s="12"/>
      <c r="C4" s="15"/>
      <c r="D4" s="12"/>
      <c r="E4" s="12"/>
      <c r="F4" s="12"/>
      <c r="G4" s="54"/>
    </row>
    <row r="5" spans="1:10" ht="12.75" customHeight="1" x14ac:dyDescent="0.2">
      <c r="A5" s="12" t="s">
        <v>1</v>
      </c>
      <c r="B5" s="12"/>
      <c r="C5" s="15"/>
      <c r="D5" s="12" t="s">
        <v>98</v>
      </c>
      <c r="E5" s="12"/>
      <c r="F5" s="49" t="s">
        <v>5</v>
      </c>
      <c r="G5" s="54" t="s">
        <v>67</v>
      </c>
    </row>
    <row r="6" spans="1:10" ht="12.75" customHeight="1" x14ac:dyDescent="0.2">
      <c r="A6" s="12" t="s">
        <v>65</v>
      </c>
      <c r="B6" s="13"/>
      <c r="C6" s="16"/>
      <c r="D6" s="242" t="s">
        <v>89</v>
      </c>
      <c r="E6" s="242"/>
      <c r="F6" s="50" t="s">
        <v>5</v>
      </c>
      <c r="G6" s="54" t="s">
        <v>68</v>
      </c>
    </row>
    <row r="7" spans="1:10" ht="6.75" customHeight="1" x14ac:dyDescent="0.2">
      <c r="A7" s="14"/>
      <c r="B7" s="14"/>
      <c r="C7" s="14"/>
      <c r="D7" s="14"/>
      <c r="E7" s="14" t="s">
        <v>5</v>
      </c>
      <c r="F7" s="14"/>
      <c r="G7" s="55"/>
    </row>
    <row r="8" spans="1:10" ht="15" customHeight="1" thickBot="1" x14ac:dyDescent="0.2"/>
    <row r="9" spans="1:10" s="19" customFormat="1" ht="45" customHeight="1" thickBot="1" x14ac:dyDescent="0.2">
      <c r="A9" s="64" t="s">
        <v>82</v>
      </c>
      <c r="B9" s="20" t="s">
        <v>7</v>
      </c>
      <c r="C9" s="21" t="s">
        <v>0</v>
      </c>
      <c r="D9" s="20" t="s">
        <v>8</v>
      </c>
      <c r="E9" s="20" t="s">
        <v>9</v>
      </c>
      <c r="F9" s="22" t="s">
        <v>10</v>
      </c>
      <c r="G9" s="57" t="s">
        <v>79</v>
      </c>
      <c r="H9" s="58" t="s">
        <v>80</v>
      </c>
      <c r="I9" s="48"/>
      <c r="J9" s="48" t="s">
        <v>69</v>
      </c>
    </row>
    <row r="10" spans="1:10" s="83" customFormat="1" ht="15" x14ac:dyDescent="0.15">
      <c r="A10" s="73" t="s">
        <v>11</v>
      </c>
      <c r="B10" s="74" t="s">
        <v>16</v>
      </c>
      <c r="C10" s="75" t="s">
        <v>12</v>
      </c>
      <c r="D10" s="76">
        <v>1</v>
      </c>
      <c r="E10" s="77"/>
      <c r="F10" s="78">
        <f t="shared" ref="F10:F25" si="0">E10*D10</f>
        <v>0</v>
      </c>
      <c r="G10" s="79"/>
      <c r="H10" s="80"/>
      <c r="I10" s="81"/>
      <c r="J10" s="82"/>
    </row>
    <row r="11" spans="1:10" s="83" customFormat="1" ht="15" x14ac:dyDescent="0.15">
      <c r="A11" s="84">
        <v>113728</v>
      </c>
      <c r="B11" s="85" t="s">
        <v>96</v>
      </c>
      <c r="C11" s="86" t="s">
        <v>70</v>
      </c>
      <c r="D11" s="87">
        <v>32</v>
      </c>
      <c r="E11" s="88"/>
      <c r="F11" s="89">
        <f t="shared" si="0"/>
        <v>0</v>
      </c>
      <c r="G11" s="90" t="s">
        <v>5</v>
      </c>
      <c r="H11" s="91" t="s">
        <v>5</v>
      </c>
      <c r="I11" s="92"/>
      <c r="J11" s="93"/>
    </row>
    <row r="12" spans="1:10" s="83" customFormat="1" ht="15" x14ac:dyDescent="0.15">
      <c r="A12" s="84">
        <v>919111</v>
      </c>
      <c r="B12" s="85" t="s">
        <v>76</v>
      </c>
      <c r="C12" s="86" t="s">
        <v>17</v>
      </c>
      <c r="D12" s="87">
        <v>84</v>
      </c>
      <c r="E12" s="88"/>
      <c r="F12" s="89">
        <f t="shared" si="0"/>
        <v>0</v>
      </c>
      <c r="G12" s="90"/>
      <c r="H12" s="94"/>
      <c r="I12" s="92"/>
      <c r="J12" s="93" t="s">
        <v>5</v>
      </c>
    </row>
    <row r="13" spans="1:10" s="83" customFormat="1" ht="15" x14ac:dyDescent="0.15">
      <c r="A13" s="84">
        <v>93818</v>
      </c>
      <c r="B13" s="85" t="s">
        <v>75</v>
      </c>
      <c r="C13" s="86" t="s">
        <v>2</v>
      </c>
      <c r="D13" s="87">
        <v>15410</v>
      </c>
      <c r="E13" s="88"/>
      <c r="F13" s="89">
        <f t="shared" si="0"/>
        <v>0</v>
      </c>
      <c r="G13" s="90"/>
      <c r="H13" s="94"/>
      <c r="I13" s="92"/>
      <c r="J13" s="93" t="s">
        <v>5</v>
      </c>
    </row>
    <row r="14" spans="1:10" s="83" customFormat="1" ht="15" x14ac:dyDescent="0.15">
      <c r="A14" s="84">
        <v>572223</v>
      </c>
      <c r="B14" s="85" t="s">
        <v>72</v>
      </c>
      <c r="C14" s="86" t="s">
        <v>2</v>
      </c>
      <c r="D14" s="87">
        <v>30820</v>
      </c>
      <c r="E14" s="88"/>
      <c r="F14" s="89">
        <f t="shared" si="0"/>
        <v>0</v>
      </c>
      <c r="G14" s="90"/>
      <c r="H14" s="94"/>
      <c r="I14" s="92"/>
      <c r="J14" s="93"/>
    </row>
    <row r="15" spans="1:10" s="83" customFormat="1" ht="15" x14ac:dyDescent="0.15">
      <c r="A15" s="84" t="s">
        <v>71</v>
      </c>
      <c r="B15" s="85" t="s">
        <v>90</v>
      </c>
      <c r="C15" s="86" t="s">
        <v>2</v>
      </c>
      <c r="D15" s="87">
        <v>15410</v>
      </c>
      <c r="E15" s="88"/>
      <c r="F15" s="89">
        <f t="shared" si="0"/>
        <v>0</v>
      </c>
      <c r="G15" s="90"/>
      <c r="H15" s="94"/>
      <c r="I15" s="92"/>
      <c r="J15" s="93"/>
    </row>
    <row r="16" spans="1:10" s="100" customFormat="1" ht="15" x14ac:dyDescent="0.15">
      <c r="A16" s="95" t="s">
        <v>86</v>
      </c>
      <c r="B16" s="96" t="s">
        <v>91</v>
      </c>
      <c r="C16" s="86" t="s">
        <v>2</v>
      </c>
      <c r="D16" s="97">
        <v>15410</v>
      </c>
      <c r="E16" s="98"/>
      <c r="F16" s="99">
        <f t="shared" si="0"/>
        <v>0</v>
      </c>
      <c r="G16" s="90"/>
      <c r="H16" s="94"/>
      <c r="I16" s="92"/>
      <c r="J16" s="93"/>
    </row>
    <row r="17" spans="1:10" s="83" customFormat="1" ht="15" x14ac:dyDescent="0.15">
      <c r="A17" s="84">
        <v>89921</v>
      </c>
      <c r="B17" s="85" t="s">
        <v>74</v>
      </c>
      <c r="C17" s="86" t="s">
        <v>66</v>
      </c>
      <c r="D17" s="87">
        <v>2</v>
      </c>
      <c r="E17" s="88"/>
      <c r="F17" s="89">
        <f t="shared" si="0"/>
        <v>0</v>
      </c>
      <c r="G17" s="101"/>
      <c r="H17" s="102"/>
      <c r="I17" s="103"/>
      <c r="J17" s="104"/>
    </row>
    <row r="18" spans="1:10" s="83" customFormat="1" ht="15" x14ac:dyDescent="0.15">
      <c r="A18" s="84">
        <v>89923</v>
      </c>
      <c r="B18" s="85" t="s">
        <v>78</v>
      </c>
      <c r="C18" s="86" t="s">
        <v>66</v>
      </c>
      <c r="D18" s="87">
        <v>14</v>
      </c>
      <c r="E18" s="88"/>
      <c r="F18" s="89">
        <f t="shared" si="0"/>
        <v>0</v>
      </c>
      <c r="G18" s="90"/>
      <c r="H18" s="94"/>
      <c r="I18" s="92"/>
      <c r="J18" s="105" t="s">
        <v>5</v>
      </c>
    </row>
    <row r="19" spans="1:10" s="83" customFormat="1" ht="15" x14ac:dyDescent="0.15">
      <c r="A19" s="84">
        <v>113761</v>
      </c>
      <c r="B19" s="85" t="s">
        <v>83</v>
      </c>
      <c r="C19" s="86" t="s">
        <v>4</v>
      </c>
      <c r="D19" s="87">
        <v>84</v>
      </c>
      <c r="E19" s="88"/>
      <c r="F19" s="89">
        <f t="shared" si="0"/>
        <v>0</v>
      </c>
      <c r="G19" s="90"/>
      <c r="H19" s="94"/>
      <c r="I19" s="92"/>
      <c r="J19" s="93" t="s">
        <v>5</v>
      </c>
    </row>
    <row r="20" spans="1:10" s="83" customFormat="1" ht="15" x14ac:dyDescent="0.15">
      <c r="A20" s="84">
        <v>931311</v>
      </c>
      <c r="B20" s="85" t="s">
        <v>84</v>
      </c>
      <c r="C20" s="86" t="s">
        <v>4</v>
      </c>
      <c r="D20" s="87">
        <v>84</v>
      </c>
      <c r="E20" s="88"/>
      <c r="F20" s="89">
        <f t="shared" si="0"/>
        <v>0</v>
      </c>
      <c r="G20" s="90"/>
      <c r="H20" s="94"/>
      <c r="I20" s="92"/>
      <c r="J20" s="93" t="s">
        <v>5</v>
      </c>
    </row>
    <row r="21" spans="1:10" s="83" customFormat="1" ht="15" x14ac:dyDescent="0.15">
      <c r="A21" s="84">
        <v>12922</v>
      </c>
      <c r="B21" s="85" t="s">
        <v>81</v>
      </c>
      <c r="C21" s="86" t="s">
        <v>2</v>
      </c>
      <c r="D21" s="87">
        <v>2992</v>
      </c>
      <c r="E21" s="106"/>
      <c r="F21" s="89">
        <f t="shared" si="0"/>
        <v>0</v>
      </c>
      <c r="G21" s="90">
        <v>0.126</v>
      </c>
      <c r="H21" s="91">
        <f>D21*G21</f>
        <v>376.99200000000002</v>
      </c>
      <c r="I21" s="92"/>
      <c r="J21" s="93"/>
    </row>
    <row r="22" spans="1:10" s="83" customFormat="1" ht="15" x14ac:dyDescent="0.15">
      <c r="A22" s="84">
        <v>56962</v>
      </c>
      <c r="B22" s="85" t="s">
        <v>73</v>
      </c>
      <c r="C22" s="86" t="s">
        <v>2</v>
      </c>
      <c r="D22" s="87">
        <v>2992</v>
      </c>
      <c r="E22" s="106"/>
      <c r="F22" s="89">
        <f t="shared" si="0"/>
        <v>0</v>
      </c>
      <c r="G22" s="90"/>
      <c r="H22" s="94"/>
      <c r="I22" s="92"/>
      <c r="J22" s="93"/>
    </row>
    <row r="23" spans="1:10" s="83" customFormat="1" ht="15" x14ac:dyDescent="0.15">
      <c r="A23" s="84">
        <v>12932</v>
      </c>
      <c r="B23" s="85" t="s">
        <v>77</v>
      </c>
      <c r="C23" s="86" t="s">
        <v>4</v>
      </c>
      <c r="D23" s="87">
        <v>5200</v>
      </c>
      <c r="E23" s="106"/>
      <c r="F23" s="89">
        <f t="shared" si="0"/>
        <v>0</v>
      </c>
      <c r="G23" s="90">
        <v>0.63</v>
      </c>
      <c r="H23" s="107">
        <f>D23*G23</f>
        <v>3276</v>
      </c>
      <c r="I23" s="92"/>
      <c r="J23" s="93"/>
    </row>
    <row r="24" spans="1:10" s="100" customFormat="1" ht="30" x14ac:dyDescent="0.15">
      <c r="A24" s="108" t="s">
        <v>85</v>
      </c>
      <c r="B24" s="109" t="s">
        <v>97</v>
      </c>
      <c r="C24" s="86" t="s">
        <v>3</v>
      </c>
      <c r="D24" s="97">
        <v>4928</v>
      </c>
      <c r="E24" s="110"/>
      <c r="F24" s="99">
        <f t="shared" si="0"/>
        <v>0</v>
      </c>
      <c r="G24" s="101"/>
      <c r="H24" s="102"/>
      <c r="I24" s="103"/>
      <c r="J24" s="104"/>
    </row>
    <row r="25" spans="1:10" s="119" customFormat="1" ht="30" x14ac:dyDescent="0.15">
      <c r="A25" s="65">
        <v>91511</v>
      </c>
      <c r="B25" s="115" t="s">
        <v>99</v>
      </c>
      <c r="C25" s="66" t="s">
        <v>2</v>
      </c>
      <c r="D25" s="120">
        <v>748</v>
      </c>
      <c r="E25" s="121"/>
      <c r="F25" s="122">
        <f t="shared" si="0"/>
        <v>0</v>
      </c>
      <c r="G25" s="116"/>
      <c r="H25" s="117"/>
      <c r="I25" s="118"/>
      <c r="J25" s="117"/>
    </row>
    <row r="26" spans="1:10" s="83" customFormat="1" ht="15.75" thickBot="1" x14ac:dyDescent="0.2">
      <c r="A26" s="67"/>
      <c r="B26" s="68"/>
      <c r="C26" s="69"/>
      <c r="D26" s="70"/>
      <c r="E26" s="111"/>
      <c r="F26" s="71"/>
      <c r="G26" s="112"/>
      <c r="H26" s="112"/>
      <c r="I26" s="113"/>
      <c r="J26" s="114"/>
    </row>
    <row r="27" spans="1:10" s="19" customFormat="1" ht="15" x14ac:dyDescent="0.15">
      <c r="A27" s="61"/>
      <c r="B27" s="62" t="s">
        <v>13</v>
      </c>
      <c r="C27" s="62"/>
      <c r="D27" s="62"/>
      <c r="E27" s="63" t="s">
        <v>5</v>
      </c>
      <c r="F27" s="72">
        <f>SUM(F10:F26)</f>
        <v>0</v>
      </c>
      <c r="G27" s="59"/>
      <c r="H27" s="59"/>
      <c r="I27" s="60"/>
    </row>
    <row r="28" spans="1:10" s="19" customFormat="1" ht="15" x14ac:dyDescent="0.15">
      <c r="A28" s="24"/>
      <c r="B28" s="23" t="s">
        <v>6</v>
      </c>
      <c r="C28" s="23"/>
      <c r="D28" s="23"/>
      <c r="E28" s="25" t="s">
        <v>5</v>
      </c>
      <c r="F28" s="26">
        <f>F27*0.21</f>
        <v>0</v>
      </c>
      <c r="G28" s="59"/>
      <c r="H28" s="59"/>
      <c r="I28" s="60"/>
    </row>
    <row r="29" spans="1:10" s="19" customFormat="1" ht="15.75" thickBot="1" x14ac:dyDescent="0.2">
      <c r="A29" s="27"/>
      <c r="B29" s="28" t="s">
        <v>14</v>
      </c>
      <c r="C29" s="28"/>
      <c r="D29" s="28"/>
      <c r="E29" s="29" t="s">
        <v>5</v>
      </c>
      <c r="F29" s="30">
        <f>F28+F27</f>
        <v>0</v>
      </c>
      <c r="G29" s="59"/>
      <c r="H29" s="59"/>
      <c r="I29" s="60"/>
    </row>
    <row r="30" spans="1:10" ht="24" customHeight="1" x14ac:dyDescent="0.15">
      <c r="G30" s="59"/>
      <c r="H30" s="59"/>
      <c r="I30" s="60"/>
      <c r="J30" s="19"/>
    </row>
    <row r="31" spans="1:10" ht="12" customHeight="1" x14ac:dyDescent="0.15">
      <c r="G31" s="59"/>
      <c r="H31" s="59"/>
      <c r="I31" s="60"/>
      <c r="J31" s="19"/>
    </row>
    <row r="32" spans="1:10" ht="12" customHeight="1" x14ac:dyDescent="0.15">
      <c r="G32" s="59"/>
      <c r="H32" s="59"/>
      <c r="I32" s="60"/>
      <c r="J32" s="19"/>
    </row>
    <row r="33" spans="7:10" ht="12" customHeight="1" x14ac:dyDescent="0.15">
      <c r="G33" s="59"/>
      <c r="H33" s="59"/>
      <c r="I33" s="19"/>
      <c r="J33" s="19"/>
    </row>
    <row r="34" spans="7:10" ht="12" customHeight="1" x14ac:dyDescent="0.15">
      <c r="G34" s="59"/>
      <c r="H34" s="59"/>
      <c r="I34" s="19"/>
      <c r="J34" s="19"/>
    </row>
    <row r="35" spans="7:10" ht="12" customHeight="1" x14ac:dyDescent="0.15">
      <c r="G35" s="59"/>
      <c r="H35" s="59"/>
      <c r="I35" s="19"/>
      <c r="J35" s="19"/>
    </row>
    <row r="36" spans="7:10" ht="12" customHeight="1" x14ac:dyDescent="0.15"/>
    <row r="37" spans="7:10" ht="12" customHeight="1" x14ac:dyDescent="0.15"/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workbookViewId="0">
      <selection activeCell="E6" sqref="E6"/>
    </sheetView>
  </sheetViews>
  <sheetFormatPr defaultColWidth="10.5" defaultRowHeight="10.5" x14ac:dyDescent="0.15"/>
  <cols>
    <col min="1" max="1" width="16.33203125" style="2" customWidth="1"/>
    <col min="2" max="2" width="106.8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6.25" customHeight="1" x14ac:dyDescent="0.15">
      <c r="A1" s="243" t="s">
        <v>149</v>
      </c>
      <c r="B1" s="243"/>
      <c r="C1" s="243"/>
      <c r="D1" s="243"/>
      <c r="E1" s="243"/>
      <c r="F1" s="243"/>
      <c r="G1" s="243"/>
    </row>
    <row r="2" spans="1:11" ht="21.75" customHeight="1" x14ac:dyDescent="0.25">
      <c r="A2" s="123"/>
      <c r="B2" s="6"/>
      <c r="C2" s="18" t="s">
        <v>5</v>
      </c>
      <c r="D2" s="6"/>
      <c r="E2" s="6"/>
      <c r="F2" s="6"/>
      <c r="G2" s="6"/>
    </row>
    <row r="3" spans="1:11" ht="21.75" customHeight="1" x14ac:dyDescent="0.25">
      <c r="A3" s="123"/>
      <c r="B3" s="6"/>
      <c r="C3" s="18"/>
      <c r="D3" s="6"/>
      <c r="E3" s="6"/>
      <c r="F3" s="6"/>
      <c r="G3" s="6"/>
    </row>
    <row r="4" spans="1:11" ht="12.75" customHeight="1" thickBot="1" x14ac:dyDescent="0.25">
      <c r="A4" s="17" t="s">
        <v>5</v>
      </c>
      <c r="B4" s="6"/>
      <c r="C4" s="6"/>
      <c r="D4" s="6"/>
      <c r="E4" s="12"/>
      <c r="F4" s="6"/>
      <c r="G4" s="6"/>
    </row>
    <row r="5" spans="1:11" s="19" customFormat="1" ht="57" customHeight="1" thickBot="1" x14ac:dyDescent="0.2">
      <c r="A5" s="64" t="s">
        <v>82</v>
      </c>
      <c r="B5" s="20" t="s">
        <v>152</v>
      </c>
      <c r="C5" s="21" t="s">
        <v>0</v>
      </c>
      <c r="D5" s="20" t="s">
        <v>8</v>
      </c>
      <c r="E5" s="20" t="s">
        <v>9</v>
      </c>
      <c r="F5" s="22" t="s">
        <v>10</v>
      </c>
    </row>
    <row r="6" spans="1:11" s="83" customFormat="1" ht="15" x14ac:dyDescent="0.15">
      <c r="A6" s="73">
        <v>21461</v>
      </c>
      <c r="B6" s="74" t="s">
        <v>100</v>
      </c>
      <c r="C6" s="75" t="s">
        <v>2</v>
      </c>
      <c r="D6" s="131">
        <v>50</v>
      </c>
      <c r="E6" s="132"/>
      <c r="F6" s="133">
        <f>SUM(D6*E6)</f>
        <v>0</v>
      </c>
      <c r="I6" s="134"/>
      <c r="K6" s="135"/>
    </row>
    <row r="7" spans="1:11" s="140" customFormat="1" ht="30" x14ac:dyDescent="0.15">
      <c r="A7" s="108" t="s">
        <v>101</v>
      </c>
      <c r="B7" s="136" t="s">
        <v>102</v>
      </c>
      <c r="C7" s="86" t="s">
        <v>3</v>
      </c>
      <c r="D7" s="137">
        <v>22</v>
      </c>
      <c r="E7" s="138"/>
      <c r="F7" s="139">
        <f t="shared" ref="F7:F14" si="0">SUM(D7*E7)</f>
        <v>0</v>
      </c>
      <c r="I7" s="141"/>
      <c r="K7" s="142"/>
    </row>
    <row r="8" spans="1:11" s="83" customFormat="1" ht="15" x14ac:dyDescent="0.15">
      <c r="A8" s="84">
        <v>122938</v>
      </c>
      <c r="B8" s="85" t="s">
        <v>103</v>
      </c>
      <c r="C8" s="86" t="s">
        <v>70</v>
      </c>
      <c r="D8" s="137">
        <v>30</v>
      </c>
      <c r="E8" s="138"/>
      <c r="F8" s="139">
        <f t="shared" si="0"/>
        <v>0</v>
      </c>
      <c r="I8" s="134"/>
      <c r="K8" s="135"/>
    </row>
    <row r="9" spans="1:11" s="83" customFormat="1" ht="15" x14ac:dyDescent="0.15">
      <c r="A9" s="84">
        <v>122939</v>
      </c>
      <c r="B9" s="85" t="s">
        <v>107</v>
      </c>
      <c r="C9" s="86" t="s">
        <v>70</v>
      </c>
      <c r="D9" s="137">
        <v>540</v>
      </c>
      <c r="E9" s="138"/>
      <c r="F9" s="139">
        <f>D9*E9</f>
        <v>0</v>
      </c>
      <c r="I9" s="134"/>
      <c r="K9" s="135"/>
    </row>
    <row r="10" spans="1:11" s="100" customFormat="1" ht="15" x14ac:dyDescent="0.15">
      <c r="A10" s="108" t="s">
        <v>85</v>
      </c>
      <c r="B10" s="109" t="s">
        <v>109</v>
      </c>
      <c r="C10" s="86" t="s">
        <v>3</v>
      </c>
      <c r="D10" s="97">
        <v>51</v>
      </c>
      <c r="E10" s="110"/>
      <c r="F10" s="145">
        <f>E10*D10</f>
        <v>0</v>
      </c>
      <c r="G10" s="146"/>
      <c r="H10" s="146"/>
      <c r="I10" s="147"/>
      <c r="J10" s="148"/>
    </row>
    <row r="11" spans="1:11" s="83" customFormat="1" ht="15" x14ac:dyDescent="0.15">
      <c r="A11" s="84">
        <v>56334</v>
      </c>
      <c r="B11" s="85" t="s">
        <v>108</v>
      </c>
      <c r="C11" s="86" t="s">
        <v>2</v>
      </c>
      <c r="D11" s="137">
        <v>50</v>
      </c>
      <c r="E11" s="138"/>
      <c r="F11" s="139">
        <f t="shared" si="0"/>
        <v>0</v>
      </c>
      <c r="I11" s="134"/>
      <c r="K11" s="135"/>
    </row>
    <row r="12" spans="1:11" s="83" customFormat="1" ht="15" x14ac:dyDescent="0.15">
      <c r="A12" s="108" t="s">
        <v>104</v>
      </c>
      <c r="B12" s="96" t="s">
        <v>91</v>
      </c>
      <c r="C12" s="86" t="s">
        <v>2</v>
      </c>
      <c r="D12" s="137">
        <v>50</v>
      </c>
      <c r="E12" s="138"/>
      <c r="F12" s="139">
        <f t="shared" si="0"/>
        <v>0</v>
      </c>
      <c r="I12" s="134"/>
      <c r="K12" s="135"/>
    </row>
    <row r="13" spans="1:11" s="83" customFormat="1" ht="15" x14ac:dyDescent="0.15">
      <c r="A13" s="84">
        <v>572213</v>
      </c>
      <c r="B13" s="85" t="s">
        <v>105</v>
      </c>
      <c r="C13" s="86" t="s">
        <v>2</v>
      </c>
      <c r="D13" s="137">
        <v>100</v>
      </c>
      <c r="E13" s="138"/>
      <c r="F13" s="139">
        <f t="shared" si="0"/>
        <v>0</v>
      </c>
      <c r="I13" s="134"/>
      <c r="K13" s="135"/>
    </row>
    <row r="14" spans="1:11" s="83" customFormat="1" ht="15.75" thickBot="1" x14ac:dyDescent="0.2">
      <c r="A14" s="143" t="s">
        <v>106</v>
      </c>
      <c r="B14" s="85" t="s">
        <v>90</v>
      </c>
      <c r="C14" s="66" t="s">
        <v>2</v>
      </c>
      <c r="D14" s="120">
        <v>50</v>
      </c>
      <c r="E14" s="144"/>
      <c r="F14" s="122">
        <f t="shared" si="0"/>
        <v>0</v>
      </c>
      <c r="I14" s="134"/>
      <c r="K14" s="135"/>
    </row>
    <row r="15" spans="1:11" s="130" customFormat="1" ht="16.5" thickBot="1" x14ac:dyDescent="0.2">
      <c r="A15" s="124"/>
      <c r="B15" s="125" t="s">
        <v>143</v>
      </c>
      <c r="C15" s="126"/>
      <c r="D15" s="127"/>
      <c r="E15" s="128" t="s">
        <v>5</v>
      </c>
      <c r="F15" s="129">
        <f>SUM(F6:F14)</f>
        <v>0</v>
      </c>
    </row>
    <row r="16" spans="1:11" ht="24" customHeight="1" x14ac:dyDescent="0.15"/>
    <row r="17" ht="30" customHeight="1" x14ac:dyDescent="0.15"/>
  </sheetData>
  <mergeCells count="1"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9"/>
  <sheetViews>
    <sheetView topLeftCell="A2" workbookViewId="0">
      <selection activeCell="G12" sqref="G12"/>
    </sheetView>
  </sheetViews>
  <sheetFormatPr defaultRowHeight="10.5" x14ac:dyDescent="0.15"/>
  <cols>
    <col min="1" max="1" width="3.6640625" style="173" customWidth="1"/>
    <col min="2" max="2" width="5.6640625" style="173" customWidth="1"/>
    <col min="3" max="3" width="7.5" style="173" customWidth="1"/>
    <col min="4" max="4" width="106.5" style="173" customWidth="1"/>
    <col min="5" max="5" width="5.5" style="173" customWidth="1"/>
    <col min="6" max="6" width="10.6640625" style="173" customWidth="1"/>
    <col min="7" max="7" width="10.6640625" style="181" customWidth="1"/>
    <col min="8" max="8" width="18.33203125" style="173" customWidth="1"/>
    <col min="9" max="16384" width="9.33203125" style="173"/>
  </cols>
  <sheetData>
    <row r="1" spans="1:11" s="149" customFormat="1" ht="25.9" customHeight="1" x14ac:dyDescent="0.15">
      <c r="A1" s="244" t="s">
        <v>110</v>
      </c>
      <c r="B1" s="244"/>
      <c r="C1" s="244"/>
      <c r="D1" s="244"/>
      <c r="E1" s="244"/>
      <c r="F1" s="244"/>
      <c r="G1" s="244"/>
      <c r="H1" s="244"/>
    </row>
    <row r="2" spans="1:11" s="149" customFormat="1" ht="6.95" customHeight="1" x14ac:dyDescent="0.15">
      <c r="G2" s="150"/>
    </row>
    <row r="3" spans="1:11" s="149" customFormat="1" ht="23.25" customHeight="1" x14ac:dyDescent="0.15">
      <c r="A3" s="151" t="s">
        <v>111</v>
      </c>
      <c r="B3" s="152"/>
      <c r="D3" s="153" t="s">
        <v>151</v>
      </c>
      <c r="E3" s="153"/>
      <c r="F3" s="153"/>
      <c r="G3" s="150"/>
    </row>
    <row r="4" spans="1:11" s="149" customFormat="1" ht="5.25" customHeight="1" x14ac:dyDescent="0.15">
      <c r="G4" s="150"/>
    </row>
    <row r="5" spans="1:11" s="149" customFormat="1" ht="18" customHeight="1" x14ac:dyDescent="0.15">
      <c r="A5" s="154" t="s">
        <v>112</v>
      </c>
      <c r="D5" s="155" t="s">
        <v>150</v>
      </c>
      <c r="G5" s="100"/>
      <c r="H5" s="156"/>
    </row>
    <row r="6" spans="1:11" s="149" customFormat="1" ht="5.25" customHeight="1" x14ac:dyDescent="0.15">
      <c r="G6" s="150"/>
    </row>
    <row r="7" spans="1:11" s="149" customFormat="1" ht="15" x14ac:dyDescent="0.15">
      <c r="A7" s="154" t="s">
        <v>113</v>
      </c>
      <c r="D7" s="155" t="s">
        <v>114</v>
      </c>
      <c r="G7" s="157"/>
      <c r="H7" s="155"/>
    </row>
    <row r="8" spans="1:11" s="149" customFormat="1" ht="14.45" customHeight="1" x14ac:dyDescent="0.15">
      <c r="A8" s="154"/>
      <c r="D8" s="155"/>
      <c r="G8" s="150"/>
    </row>
    <row r="9" spans="1:11" s="149" customFormat="1" ht="3" customHeight="1" x14ac:dyDescent="0.15">
      <c r="G9" s="150"/>
    </row>
    <row r="10" spans="1:11" s="160" customFormat="1" ht="29.25" customHeight="1" x14ac:dyDescent="0.15">
      <c r="A10" s="158" t="s">
        <v>115</v>
      </c>
      <c r="B10" s="158" t="s">
        <v>116</v>
      </c>
      <c r="C10" s="158" t="s">
        <v>117</v>
      </c>
      <c r="D10" s="158" t="s">
        <v>118</v>
      </c>
      <c r="E10" s="158" t="s">
        <v>0</v>
      </c>
      <c r="F10" s="158" t="s">
        <v>119</v>
      </c>
      <c r="G10" s="159" t="s">
        <v>120</v>
      </c>
      <c r="H10" s="158" t="s">
        <v>121</v>
      </c>
    </row>
    <row r="11" spans="1:11" s="161" customFormat="1" ht="26.25" customHeight="1" x14ac:dyDescent="0.35">
      <c r="B11" s="162"/>
      <c r="C11" s="163"/>
      <c r="D11" s="163" t="s">
        <v>122</v>
      </c>
      <c r="G11" s="164"/>
      <c r="H11" s="165">
        <f>SUM(H12:H20)</f>
        <v>0</v>
      </c>
    </row>
    <row r="12" spans="1:11" ht="13.5" x14ac:dyDescent="0.3">
      <c r="A12" s="166">
        <v>1</v>
      </c>
      <c r="B12" s="166" t="s">
        <v>123</v>
      </c>
      <c r="C12" s="167" t="s">
        <v>124</v>
      </c>
      <c r="D12" s="168" t="s">
        <v>125</v>
      </c>
      <c r="E12" s="169" t="s">
        <v>126</v>
      </c>
      <c r="F12" s="170">
        <v>1</v>
      </c>
      <c r="G12" s="171"/>
      <c r="H12" s="172">
        <f>F12*G12</f>
        <v>0</v>
      </c>
      <c r="J12" s="174"/>
      <c r="K12" s="175"/>
    </row>
    <row r="13" spans="1:11" ht="13.5" x14ac:dyDescent="0.3">
      <c r="A13" s="166">
        <v>2</v>
      </c>
      <c r="B13" s="166" t="s">
        <v>123</v>
      </c>
      <c r="C13" s="167" t="s">
        <v>127</v>
      </c>
      <c r="D13" s="168" t="s">
        <v>128</v>
      </c>
      <c r="E13" s="169" t="s">
        <v>126</v>
      </c>
      <c r="F13" s="170">
        <v>1</v>
      </c>
      <c r="G13" s="171"/>
      <c r="H13" s="172">
        <f>F13*G13</f>
        <v>0</v>
      </c>
      <c r="J13" s="174"/>
      <c r="K13" s="175"/>
    </row>
    <row r="14" spans="1:11" ht="54" x14ac:dyDescent="0.3">
      <c r="A14" s="166">
        <v>3</v>
      </c>
      <c r="B14" s="166" t="s">
        <v>123</v>
      </c>
      <c r="C14" s="176">
        <v>93842</v>
      </c>
      <c r="D14" s="177" t="s">
        <v>129</v>
      </c>
      <c r="E14" s="169" t="s">
        <v>130</v>
      </c>
      <c r="F14" s="170">
        <v>45.5</v>
      </c>
      <c r="G14" s="171"/>
      <c r="H14" s="172">
        <f t="shared" ref="H14:H20" si="0">F14*G14</f>
        <v>0</v>
      </c>
      <c r="J14" s="174"/>
      <c r="K14" s="175"/>
    </row>
    <row r="15" spans="1:11" ht="40.5" x14ac:dyDescent="0.3">
      <c r="A15" s="166">
        <v>4</v>
      </c>
      <c r="B15" s="166" t="s">
        <v>123</v>
      </c>
      <c r="C15" s="176">
        <v>93852</v>
      </c>
      <c r="D15" s="177" t="s">
        <v>131</v>
      </c>
      <c r="E15" s="169" t="s">
        <v>130</v>
      </c>
      <c r="F15" s="170">
        <v>8</v>
      </c>
      <c r="G15" s="171"/>
      <c r="H15" s="172">
        <f t="shared" si="0"/>
        <v>0</v>
      </c>
      <c r="J15" s="174"/>
      <c r="K15" s="175"/>
    </row>
    <row r="16" spans="1:11" ht="40.5" x14ac:dyDescent="0.3">
      <c r="A16" s="166">
        <v>5</v>
      </c>
      <c r="B16" s="166" t="s">
        <v>123</v>
      </c>
      <c r="C16" s="176" t="s">
        <v>132</v>
      </c>
      <c r="D16" s="177" t="s">
        <v>133</v>
      </c>
      <c r="E16" s="169" t="s">
        <v>130</v>
      </c>
      <c r="F16" s="170">
        <v>40</v>
      </c>
      <c r="G16" s="171"/>
      <c r="H16" s="172">
        <f t="shared" si="0"/>
        <v>0</v>
      </c>
      <c r="J16" s="174"/>
      <c r="K16" s="175"/>
    </row>
    <row r="17" spans="1:11" ht="40.5" x14ac:dyDescent="0.3">
      <c r="A17" s="166">
        <v>6</v>
      </c>
      <c r="B17" s="166" t="s">
        <v>123</v>
      </c>
      <c r="C17" s="176" t="s">
        <v>134</v>
      </c>
      <c r="D17" s="177" t="s">
        <v>135</v>
      </c>
      <c r="E17" s="169" t="s">
        <v>130</v>
      </c>
      <c r="F17" s="170">
        <v>8</v>
      </c>
      <c r="G17" s="171"/>
      <c r="H17" s="172">
        <f t="shared" si="0"/>
        <v>0</v>
      </c>
      <c r="J17" s="174"/>
      <c r="K17" s="175"/>
    </row>
    <row r="18" spans="1:11" ht="40.5" x14ac:dyDescent="0.3">
      <c r="A18" s="166">
        <v>7</v>
      </c>
      <c r="B18" s="166" t="s">
        <v>123</v>
      </c>
      <c r="C18" s="176" t="s">
        <v>136</v>
      </c>
      <c r="D18" s="177" t="s">
        <v>137</v>
      </c>
      <c r="E18" s="169" t="s">
        <v>130</v>
      </c>
      <c r="F18" s="170">
        <v>45.5</v>
      </c>
      <c r="G18" s="171"/>
      <c r="H18" s="172">
        <f t="shared" si="0"/>
        <v>0</v>
      </c>
      <c r="J18" s="174"/>
      <c r="K18" s="175"/>
    </row>
    <row r="19" spans="1:11" ht="54" x14ac:dyDescent="0.3">
      <c r="A19" s="166">
        <v>8</v>
      </c>
      <c r="B19" s="166" t="s">
        <v>123</v>
      </c>
      <c r="C19" s="176" t="s">
        <v>138</v>
      </c>
      <c r="D19" s="177" t="s">
        <v>139</v>
      </c>
      <c r="E19" s="169" t="s">
        <v>130</v>
      </c>
      <c r="F19" s="170">
        <v>45.5</v>
      </c>
      <c r="G19" s="171"/>
      <c r="H19" s="172">
        <f t="shared" si="0"/>
        <v>0</v>
      </c>
      <c r="J19" s="174"/>
      <c r="K19" s="175"/>
    </row>
    <row r="20" spans="1:11" ht="13.5" x14ac:dyDescent="0.3">
      <c r="A20" s="166">
        <v>9</v>
      </c>
      <c r="B20" s="166" t="s">
        <v>123</v>
      </c>
      <c r="C20" s="176">
        <v>58920</v>
      </c>
      <c r="D20" s="177" t="s">
        <v>140</v>
      </c>
      <c r="E20" s="169" t="s">
        <v>141</v>
      </c>
      <c r="F20" s="170">
        <v>8</v>
      </c>
      <c r="G20" s="171"/>
      <c r="H20" s="172">
        <f t="shared" si="0"/>
        <v>0</v>
      </c>
      <c r="J20" s="174"/>
      <c r="K20" s="175"/>
    </row>
    <row r="21" spans="1:11" ht="26.25" customHeight="1" x14ac:dyDescent="0.35">
      <c r="B21" s="178"/>
      <c r="C21" s="179"/>
      <c r="D21" s="180" t="s">
        <v>142</v>
      </c>
      <c r="E21" s="161"/>
      <c r="F21" s="161"/>
      <c r="G21" s="164"/>
      <c r="H21" s="165">
        <f>SUM(H12:H20)</f>
        <v>0</v>
      </c>
    </row>
    <row r="22" spans="1:11" ht="13.15" customHeight="1" x14ac:dyDescent="0.15">
      <c r="A22" s="245"/>
      <c r="B22" s="245"/>
      <c r="C22" s="245"/>
      <c r="D22" s="245"/>
      <c r="E22" s="245"/>
      <c r="F22" s="245"/>
      <c r="G22" s="245"/>
      <c r="H22" s="245"/>
    </row>
    <row r="23" spans="1:11" ht="13.15" customHeight="1" x14ac:dyDescent="0.15">
      <c r="A23" s="246"/>
      <c r="B23" s="246"/>
      <c r="C23" s="246"/>
      <c r="D23" s="246"/>
      <c r="E23" s="246"/>
      <c r="F23" s="246"/>
      <c r="G23" s="246"/>
      <c r="H23" s="246"/>
    </row>
    <row r="24" spans="1:11" ht="13.15" customHeight="1" x14ac:dyDescent="0.15">
      <c r="A24" s="246"/>
      <c r="B24" s="246"/>
      <c r="C24" s="246"/>
      <c r="D24" s="246"/>
      <c r="E24" s="246"/>
      <c r="F24" s="246"/>
      <c r="G24" s="246"/>
      <c r="H24" s="246"/>
    </row>
    <row r="25" spans="1:11" ht="13.9" customHeight="1" x14ac:dyDescent="0.15"/>
    <row r="26" spans="1:11" ht="13.9" customHeight="1" x14ac:dyDescent="0.3">
      <c r="A26" s="182"/>
      <c r="C26" s="183"/>
    </row>
    <row r="27" spans="1:11" ht="13.9" customHeight="1" x14ac:dyDescent="0.15"/>
    <row r="28" spans="1:11" ht="13.15" customHeight="1" x14ac:dyDescent="0.15"/>
    <row r="29" spans="1:11" ht="13.9" customHeight="1" x14ac:dyDescent="0.15"/>
    <row r="30" spans="1:11" ht="13.9" customHeight="1" x14ac:dyDescent="0.15"/>
    <row r="31" spans="1:11" ht="14.45" customHeight="1" x14ac:dyDescent="0.15"/>
    <row r="32" spans="1:11" ht="15" customHeight="1" x14ac:dyDescent="0.15"/>
    <row r="33" spans="10:10" ht="13.9" customHeight="1" x14ac:dyDescent="0.15"/>
    <row r="34" spans="10:10" ht="13.9" customHeight="1" x14ac:dyDescent="0.15"/>
    <row r="35" spans="10:10" ht="13.9" customHeight="1" x14ac:dyDescent="0.15"/>
    <row r="36" spans="10:10" ht="13.9" customHeight="1" x14ac:dyDescent="0.15"/>
    <row r="37" spans="10:10" ht="13.9" customHeight="1" x14ac:dyDescent="0.15"/>
    <row r="38" spans="10:10" ht="25.9" customHeight="1" x14ac:dyDescent="0.15"/>
    <row r="39" spans="10:10" ht="12.6" customHeight="1" x14ac:dyDescent="0.15"/>
    <row r="40" spans="10:10" ht="13.9" customHeight="1" x14ac:dyDescent="0.15"/>
    <row r="41" spans="10:10" ht="13.9" customHeight="1" x14ac:dyDescent="0.15"/>
    <row r="42" spans="10:10" ht="13.9" customHeight="1" x14ac:dyDescent="0.15"/>
    <row r="43" spans="10:10" ht="13.9" customHeight="1" x14ac:dyDescent="0.3">
      <c r="J43" s="182"/>
    </row>
    <row r="44" spans="10:10" ht="13.9" customHeight="1" x14ac:dyDescent="0.15"/>
    <row r="45" spans="10:10" ht="13.9" customHeight="1" x14ac:dyDescent="0.15"/>
    <row r="46" spans="10:10" ht="13.9" customHeight="1" x14ac:dyDescent="0.15"/>
    <row r="47" spans="10:10" ht="13.9" customHeight="1" x14ac:dyDescent="0.15"/>
    <row r="48" spans="10:10" ht="13.9" customHeight="1" x14ac:dyDescent="0.15"/>
    <row r="49" ht="13.9" customHeight="1" x14ac:dyDescent="0.15"/>
    <row r="50" ht="13.9" customHeight="1" x14ac:dyDescent="0.15"/>
    <row r="51" ht="13.9" customHeight="1" x14ac:dyDescent="0.15"/>
    <row r="52" ht="13.9" customHeight="1" x14ac:dyDescent="0.15"/>
    <row r="53" ht="13.9" customHeight="1" x14ac:dyDescent="0.15"/>
    <row r="54" ht="13.9" customHeight="1" x14ac:dyDescent="0.15"/>
    <row r="55" ht="13.9" customHeight="1" x14ac:dyDescent="0.15"/>
    <row r="56" ht="13.9" customHeight="1" x14ac:dyDescent="0.15"/>
    <row r="57" ht="13.9" customHeight="1" x14ac:dyDescent="0.15"/>
    <row r="58" ht="13.9" customHeight="1" x14ac:dyDescent="0.15"/>
    <row r="59" ht="13.9" customHeight="1" x14ac:dyDescent="0.15"/>
    <row r="60" ht="13.9" customHeight="1" x14ac:dyDescent="0.15"/>
    <row r="61" ht="13.9" customHeight="1" x14ac:dyDescent="0.15"/>
    <row r="62" ht="13.9" customHeight="1" x14ac:dyDescent="0.15"/>
    <row r="63" ht="13.9" customHeight="1" x14ac:dyDescent="0.15"/>
    <row r="64" ht="13.9" customHeight="1" x14ac:dyDescent="0.15"/>
    <row r="65" ht="13.9" customHeight="1" x14ac:dyDescent="0.15"/>
    <row r="66" ht="13.9" customHeight="1" x14ac:dyDescent="0.15"/>
    <row r="67" ht="13.9" customHeight="1" x14ac:dyDescent="0.15"/>
    <row r="68" ht="13.9" customHeight="1" x14ac:dyDescent="0.15"/>
    <row r="69" ht="0.6" customHeight="1" x14ac:dyDescent="0.15"/>
    <row r="70" ht="23.45" customHeight="1" x14ac:dyDescent="0.15"/>
    <row r="71" ht="16.149999999999999" customHeight="1" x14ac:dyDescent="0.15"/>
    <row r="72" ht="16.899999999999999" customHeight="1" x14ac:dyDescent="0.15"/>
    <row r="73" ht="15.6" customHeight="1" x14ac:dyDescent="0.15"/>
    <row r="74" ht="15.6" customHeight="1" x14ac:dyDescent="0.15"/>
    <row r="75" ht="15.6" customHeight="1" x14ac:dyDescent="0.15"/>
    <row r="76" ht="15" customHeight="1" x14ac:dyDescent="0.15"/>
    <row r="77" ht="16.149999999999999" customHeight="1" x14ac:dyDescent="0.15"/>
    <row r="78" ht="22.15" customHeight="1" x14ac:dyDescent="0.15"/>
    <row r="79" ht="15" customHeight="1" x14ac:dyDescent="0.15"/>
    <row r="80" ht="14.45" customHeight="1" x14ac:dyDescent="0.15"/>
    <row r="81" ht="13.9" customHeight="1" x14ac:dyDescent="0.15"/>
    <row r="82" ht="13.9" customHeight="1" x14ac:dyDescent="0.15"/>
    <row r="83" ht="12" customHeight="1" x14ac:dyDescent="0.15"/>
    <row r="84" ht="12" customHeight="1" x14ac:dyDescent="0.15"/>
    <row r="85" ht="24.6" customHeight="1" x14ac:dyDescent="0.15"/>
    <row r="86" ht="26.45" customHeight="1" x14ac:dyDescent="0.15"/>
    <row r="87" ht="14.45" customHeight="1" x14ac:dyDescent="0.15"/>
    <row r="88" ht="14.45" customHeight="1" x14ac:dyDescent="0.15"/>
    <row r="89" ht="15.6" customHeight="1" x14ac:dyDescent="0.15"/>
    <row r="90" ht="13.15" customHeight="1" x14ac:dyDescent="0.15"/>
    <row r="91" ht="13.15" customHeight="1" x14ac:dyDescent="0.15"/>
    <row r="92" ht="18" customHeight="1" x14ac:dyDescent="0.15"/>
    <row r="93" ht="15" customHeight="1" x14ac:dyDescent="0.15"/>
    <row r="94" ht="15.6" customHeight="1" x14ac:dyDescent="0.15"/>
    <row r="95" ht="13.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21.6" customHeight="1" x14ac:dyDescent="0.15"/>
    <row r="101" ht="21" customHeight="1" x14ac:dyDescent="0.15"/>
    <row r="102" ht="15" customHeight="1" x14ac:dyDescent="0.15"/>
    <row r="103" ht="15.6" customHeight="1" x14ac:dyDescent="0.15"/>
    <row r="104" ht="15.6" customHeight="1" x14ac:dyDescent="0.15"/>
    <row r="105" ht="22.9" customHeight="1" x14ac:dyDescent="0.15"/>
    <row r="106" ht="15.6" customHeight="1" x14ac:dyDescent="0.15"/>
    <row r="107" ht="24" customHeight="1" x14ac:dyDescent="0.15"/>
    <row r="108" ht="15.6" customHeight="1" x14ac:dyDescent="0.15"/>
    <row r="109" ht="15" customHeight="1" x14ac:dyDescent="0.15"/>
  </sheetData>
  <mergeCells count="4">
    <mergeCell ref="A1:H1"/>
    <mergeCell ref="A22:H22"/>
    <mergeCell ref="A23:H23"/>
    <mergeCell ref="A24:H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rozpočet</vt:lpstr>
      <vt:lpstr>sanace</vt:lpstr>
      <vt:lpstr>propustek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Lukáš Smolík</cp:lastModifiedBy>
  <cp:lastPrinted>2024-02-23T06:21:31Z</cp:lastPrinted>
  <dcterms:created xsi:type="dcterms:W3CDTF">2014-05-16T09:31:30Z</dcterms:created>
  <dcterms:modified xsi:type="dcterms:W3CDTF">2024-04-08T06:05:27Z</dcterms:modified>
</cp:coreProperties>
</file>