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001" sheetId="3" r:id="rId3"/>
    <sheet name="SO 101" sheetId="4" r:id="rId4"/>
    <sheet name="SO 121" sheetId="5" r:id="rId5"/>
    <sheet name="SO 122" sheetId="6" r:id="rId6"/>
    <sheet name="SO 123" sheetId="7" r:id="rId7"/>
    <sheet name="SO 124" sheetId="8" r:id="rId8"/>
    <sheet name="SO 125" sheetId="9" r:id="rId9"/>
    <sheet name="SO 131" sheetId="10" r:id="rId10"/>
    <sheet name="SO 132" sheetId="11" r:id="rId11"/>
    <sheet name="SO 141" sheetId="12" r:id="rId12"/>
    <sheet name="SO 180" sheetId="13" r:id="rId13"/>
    <sheet name="SO 190" sheetId="14" r:id="rId14"/>
    <sheet name="SO 191" sheetId="15" r:id="rId15"/>
    <sheet name="SO 201" sheetId="16" r:id="rId16"/>
    <sheet name="SO 202" sheetId="17" r:id="rId17"/>
    <sheet name="SO 221" sheetId="18" r:id="rId18"/>
    <sheet name="SO 301" sheetId="19" r:id="rId19"/>
    <sheet name="SO 311" sheetId="20" r:id="rId20"/>
    <sheet name="SO 321" sheetId="21" r:id="rId21"/>
    <sheet name="SO 331" sheetId="22" r:id="rId22"/>
    <sheet name="SO 332" sheetId="23" r:id="rId23"/>
    <sheet name="SO 341" sheetId="24" r:id="rId24"/>
    <sheet name="SO 342" sheetId="25" r:id="rId25"/>
    <sheet name="SO 430" sheetId="26" r:id="rId26"/>
    <sheet name="SO 501" sheetId="27" r:id="rId27"/>
    <sheet name="SO 502" sheetId="28" r:id="rId28"/>
    <sheet name="SO 701" sheetId="29" r:id="rId29"/>
    <sheet name="SO 801" sheetId="30" r:id="rId30"/>
    <sheet name="SO 811" sheetId="31" r:id="rId31"/>
  </sheets>
  <definedNames/>
  <calcPr fullCalcOnLoad="1"/>
</workbook>
</file>

<file path=xl/sharedStrings.xml><?xml version="1.0" encoding="utf-8"?>
<sst xmlns="http://schemas.openxmlformats.org/spreadsheetml/2006/main" count="11755" uniqueCount="2102">
  <si>
    <t>Firma: PUDIS a.s.</t>
  </si>
  <si>
    <t>Rekapitulace ceny</t>
  </si>
  <si>
    <t>Stavba: 1-0029-530 - Hořovice</t>
  </si>
  <si>
    <t>Varianta: ZŘ 2023 - Základní řešení</t>
  </si>
  <si>
    <t>Celková cena bez DPH:</t>
  </si>
  <si>
    <t>Celková cena s DPH:</t>
  </si>
  <si>
    <t>Objekt</t>
  </si>
  <si>
    <t>Popis</t>
  </si>
  <si>
    <t>Cena bez DPH</t>
  </si>
  <si>
    <t>DPH</t>
  </si>
  <si>
    <t>Cena s DPH</t>
  </si>
  <si>
    <t>ASPE10</t>
  </si>
  <si>
    <t>S</t>
  </si>
  <si>
    <t>Soupis prací objektu</t>
  </si>
  <si>
    <t xml:space="preserve">Stavba: </t>
  </si>
  <si>
    <t>1-0029-530</t>
  </si>
  <si>
    <t>Hořovice</t>
  </si>
  <si>
    <t>O</t>
  </si>
  <si>
    <t>Rozpočet:</t>
  </si>
  <si>
    <t>0,00</t>
  </si>
  <si>
    <t>15,00</t>
  </si>
  <si>
    <t>21,00</t>
  </si>
  <si>
    <t>3</t>
  </si>
  <si>
    <t>2</t>
  </si>
  <si>
    <t>1</t>
  </si>
  <si>
    <t>SO 000</t>
  </si>
  <si>
    <t>Vedlejší a ostatní náklady</t>
  </si>
  <si>
    <t>Typ</t>
  </si>
  <si>
    <t>0</t>
  </si>
  <si>
    <t>Poř. číslo</t>
  </si>
  <si>
    <t>Kód položky</t>
  </si>
  <si>
    <t>Varianta</t>
  </si>
  <si>
    <t>Název položky</t>
  </si>
  <si>
    <t>4</t>
  </si>
  <si>
    <t>MJ</t>
  </si>
  <si>
    <t>5</t>
  </si>
  <si>
    <t>Množství</t>
  </si>
  <si>
    <t>6</t>
  </si>
  <si>
    <t>Jednotková cena</t>
  </si>
  <si>
    <t>Jednotková</t>
  </si>
  <si>
    <t>9</t>
  </si>
  <si>
    <t>Celkem</t>
  </si>
  <si>
    <t>10</t>
  </si>
  <si>
    <t>SD</t>
  </si>
  <si>
    <t>Všeobecné konstrukce a práce</t>
  </si>
  <si>
    <t>P</t>
  </si>
  <si>
    <t>02610</t>
  </si>
  <si>
    <t>R</t>
  </si>
  <si>
    <t>ZKOUŠENÍ KONSTRUKCÍ A PRACÍ ZKUŠEBNOU ZHOTOVITELE - NEOCEŇUJE SE</t>
  </si>
  <si>
    <t>KPL</t>
  </si>
  <si>
    <t>PP</t>
  </si>
  <si>
    <t/>
  </si>
  <si>
    <t>VV</t>
  </si>
  <si>
    <t>1=1,000 [A] namátkové kontrolu hutnění, kvality apod zadané investorem nad rámec 500 000 Kč - Neoceńuje se použije se tato uvedená cena</t>
  </si>
  <si>
    <t>TS</t>
  </si>
  <si>
    <t>zahrnuje veškeré náklady spojené s objednatelem požadovanými zkouškami</t>
  </si>
  <si>
    <t>02851</t>
  </si>
  <si>
    <t>PRŮZKUMNÉ PRÁCE DIAGNOSTIKY KONSTRUKCÍ NA POVRCHU</t>
  </si>
  <si>
    <t>Před vlastním zahájením stavebních prací se doporučuje provést prohlídku a zdokumentovat stav současného oplocení pozemků. 
Před zahájením stavby bude provedena technická prohlídka (pasportizace) všech dotčených stávajících komunikací a mostů, které budou zhotovitelem stavby využívány.. 
Pasportizace a repasportizace.</t>
  </si>
  <si>
    <t>zahrnuje veškeré náklady spojené s objednatelem požadovanými pracemi</t>
  </si>
  <si>
    <t>pasportizace/repasportizace a případný monitoring okolní zástavby  
1=1,000 [A]</t>
  </si>
  <si>
    <t>02910</t>
  </si>
  <si>
    <t>OSTATNÍ POŽADAVKY - ZEMĚMĚŘIČSKÁ MĚŘENÍ</t>
  </si>
  <si>
    <t>Zajištění činnosti odpovědného geodeta zhotovitele - vytyčení stavby  
1=1,000 [A]</t>
  </si>
  <si>
    <t>zahrnuje veškeré náklady spojené s objednatelem požadovanými pracemi,  
- pro stanovení orientační investorské ceny určete jednotkovou cenu jako 1% odhadované ceny stavby</t>
  </si>
  <si>
    <t>029113</t>
  </si>
  <si>
    <t>OSTATNÍ POŽADAVKY - GEODETICKÉ ZAMĚŘENÍ - CELKY</t>
  </si>
  <si>
    <t>KUS</t>
  </si>
  <si>
    <t>zaměření skutečného provedení stavby vč. vyhotovení geometrického plánu  
1=1,000 [A]</t>
  </si>
  <si>
    <t>02940</t>
  </si>
  <si>
    <t>OSTATNÍ POŽADAVKY - VYPRACOVÁNÍ DOKUMENTACE</t>
  </si>
  <si>
    <t>vypracování RDS 
1=1,000 [A]</t>
  </si>
  <si>
    <t>7</t>
  </si>
  <si>
    <t>02944</t>
  </si>
  <si>
    <t>OSTAT POŽADAVKY - DOKUMENTACE SKUTEČ PROVEDENÍ V DIGIT FORMĚ</t>
  </si>
  <si>
    <t>8</t>
  </si>
  <si>
    <t>02960</t>
  </si>
  <si>
    <t>OSTATNÍ POŽADAVKY - ODBORNÝ DOZOR</t>
  </si>
  <si>
    <t>Stavební deník v elektronické formě, správa a vedení - 10 přístupů  
1=1,000 [A]</t>
  </si>
  <si>
    <t>zahrnuje veškeré náklady spojené s objednatelem požadovaným dozorem</t>
  </si>
  <si>
    <t>02990</t>
  </si>
  <si>
    <t>OSTATNÍ POŽADAVKY - INFORMAČNÍ TABULE</t>
  </si>
  <si>
    <t>1=1,000 [A] pamětní deska IROP po ukončení stavby</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</si>
  <si>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</si>
  <si>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dodávku a osazení/přemístění 4 omluvné cedule (Středočeský kraj - omlouváme se za dočasné omezení  
1=1,000 [A]</t>
  </si>
  <si>
    <t>11</t>
  </si>
  <si>
    <t>02991</t>
  </si>
  <si>
    <t>2=2,000 [A] 2 ks billboardu, min. povinný rozměr 2,2 x 2,1 m</t>
  </si>
  <si>
    <t>12</t>
  </si>
  <si>
    <t>03100</t>
  </si>
  <si>
    <t>a</t>
  </si>
  <si>
    <t>ZAŘÍZENÍ STAVENIŠTĚ - ZŘÍZENÍ, PROVOZ, DEMONTÁŽ</t>
  </si>
  <si>
    <t>zřízení, provozování, údržba, ostraha a následující likvidace po dokončení stavby</t>
  </si>
  <si>
    <t>zahrnuje objednatelem povolené náklady na pořízení (event. pronájem), provozování, udržování a likvidaci zhotovitelova zařízení</t>
  </si>
  <si>
    <t>13</t>
  </si>
  <si>
    <t>b</t>
  </si>
  <si>
    <t>Dočasné zařízení staveniště (mobilní)</t>
  </si>
  <si>
    <t>SO 001</t>
  </si>
  <si>
    <t>Příprava staveniště</t>
  </si>
  <si>
    <t>014102R</t>
  </si>
  <si>
    <t>ULOŽENÍ ODPADU ZE STAVBY NA SKLÁDKU S OPRÁVNĚNÍM K OPĚTOVNÉMU VYUŽITÍ - RECYKLAČNÍ STŘEDISKO</t>
  </si>
  <si>
    <t>T</t>
  </si>
  <si>
    <t>17 05 04 - Zemina a kamení neuvedené pod číslem 17 05 03 
nepotřebný výkopek - zemina, drny, kamení - nevhodný materiál pro další použí na této stavbě 
dle pol. 17120.01</t>
  </si>
  <si>
    <t>2152*2=4 304,000 [A] 
kamenivo 
dle pol. 113328 
161,6*1,9=307,040 [B] 
Celkem: A+B=4 611,040 [C]</t>
  </si>
  <si>
    <t>Náklad na uložení do recyklačního střediska či na skládku s oprávněním k opětovnému využítí dodaného typu odpadu.  
Zhotovitel doloží  platné oprávnění opravňující ho k nakládání s odpady. Dále předloží doklady o uložení tzv.Průvodku odpadu (s uvedením SPZ, množství-váhy, názvu odpadu, místo dalšího využítí odpadu). Tuto průvodu odsouhlasí zástupci smluvních stran.</t>
  </si>
  <si>
    <t>014103R</t>
  </si>
  <si>
    <t>17 01 01 - BETON z vybouraných konstrukcí (obrubníky, propusty, panely a jiné) 
17 09 04 - Směsné stavební a demoliční odpady neuvedené pod čísly 17 09 01, 17 09 02 a 17 09 03</t>
  </si>
  <si>
    <t>beton 
dlažba z chodníků 
podklad z vybouraných vozovek 
34,8*2=69,600 [A]   dle pol. 113188 
2007,2*2,3=4 616,560 [B]   dle pol. 113348 
Celkem: A+B=4 686,160 [C]</t>
  </si>
  <si>
    <t>Zemní práce</t>
  </si>
  <si>
    <t>111208</t>
  </si>
  <si>
    <t>ODSTRANĚNÍ KŘOVIN S ODVOZEM DO 20KM</t>
  </si>
  <si>
    <t>M2</t>
  </si>
  <si>
    <t>vč. odvozu a uložení nebo spálení</t>
  </si>
  <si>
    <t>5955=5 955,000 [A]    dle TZ</t>
  </si>
  <si>
    <t>odstranění křovin a stromů do průměru 100 mm  
doprava dřevin na předepsanou vzdálenost  
spálení na hromadách nebo štěpkování</t>
  </si>
  <si>
    <t>11130</t>
  </si>
  <si>
    <t>SEJMUTÍ DRNU</t>
  </si>
  <si>
    <t>vč. odvozu na skládku</t>
  </si>
  <si>
    <t>2152=2 152,000 [A]  dle tabulka v TZ</t>
  </si>
  <si>
    <t>včetně vodorovné dopravy  a uložení na skládku</t>
  </si>
  <si>
    <t>112018</t>
  </si>
  <si>
    <t>KÁCENÍ STROMŮ D KMENE DO 0,5M S ODSTRANĚNÍM PAŘEZŮ, ODVOZ DO 20KM</t>
  </si>
  <si>
    <t>vč. odvozu , povinný odkup zhotovitelem</t>
  </si>
  <si>
    <t>82=82,000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</si>
  <si>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</si>
  <si>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112028</t>
  </si>
  <si>
    <t>KÁCENÍ STROMŮ D KMENE DO 0,9M S ODSTRANĚNÍM PAŘEZŮ, ODVOZ DO 20KM</t>
  </si>
  <si>
    <t>vč. odvozu, povinný odkup zhotovitelem</t>
  </si>
  <si>
    <t>42=42,000 [A]</t>
  </si>
  <si>
    <t>11231</t>
  </si>
  <si>
    <t>ŠTĚPKOVÁNÍ PAŘEZŮ D DO 0,5M</t>
  </si>
  <si>
    <t>vč. odvozu a uložení</t>
  </si>
  <si>
    <t>Průměr pařezu je uvažován dle stromu ve výšce 1,3m nad terénem, u stávajícího pařezu se stanoví jako změřený průměr vynásobený  koeficientem 1/1,38.  
Zahrnuje potřebný stroj a odvoz vyzískaného materiálu dle pokynů zadávací dokumentace, položka je určena pro zpracování hmoty z odstraněných pařezů, které nebyly frézované.</t>
  </si>
  <si>
    <t>11232</t>
  </si>
  <si>
    <t>ŠTĚPKOVÁNÍ PAŘEZŮ D DO 0,9M</t>
  </si>
  <si>
    <t>11318A</t>
  </si>
  <si>
    <t>ODSTRANĚNÍ KRYTU ZPEVNĚNÝCH PLOCH Z DLAŽDIC - BEZ DOPRAVY</t>
  </si>
  <si>
    <t>M3</t>
  </si>
  <si>
    <t>betonový chodník vč. odvozu a uložení na skládku</t>
  </si>
  <si>
    <t>34,8=34,800 [A]   dle TZ</t>
  </si>
  <si>
    <t>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</si>
  <si>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11318B</t>
  </si>
  <si>
    <t>ODSTRANĚNÍ KRYTU ZPEVNĚNÝCH PLOCH Z DLAŽDIC - DOPRAVA</t>
  </si>
  <si>
    <t>tkm</t>
  </si>
  <si>
    <t>34,8*2*30=2 088,000 [A]</t>
  </si>
  <si>
    <t>Položka zahrnuje samostatnou dopravu suti a vybouraných hmot. Množství se určí jako součin hmotnosti [t] a požadované vzdálenosti [km].</t>
  </si>
  <si>
    <t>11332A</t>
  </si>
  <si>
    <t>ODSTRANĚNÍ PODKLADŮ ZPEVNĚNÝCH PLOCH Z KAMENIVA NESTMELENÉHO - BEZ DOPRAVY</t>
  </si>
  <si>
    <t>vč. odvozu a uložení na skládku</t>
  </si>
  <si>
    <t>161,6=161,600 [A]   dle TZ</t>
  </si>
  <si>
    <t>11332B</t>
  </si>
  <si>
    <t>ODSTRANĚNÍ PODKLADŮ ZPEVNĚNÝCH PLOCH Z KAMENIVA NESTMELENÉHO - DOPRAVA</t>
  </si>
  <si>
    <t>161,6*1,9*30=9 211,200 [A]</t>
  </si>
  <si>
    <t>11334A</t>
  </si>
  <si>
    <t>ODSTRANĚNÍ PODKLADU ZPEVNĚNÝCH PLOCH S CEMENT POJIVEM - BEZ DOPRAVY</t>
  </si>
  <si>
    <t>bourání vozovek v tl. 0,5 m 
vč. odvozu a uložení na skládku</t>
  </si>
  <si>
    <t>5018*0,4=2 007,200 [A]    dle TZ v tl. 0,5 m - z toho 0,1 m frézování</t>
  </si>
  <si>
    <t>14</t>
  </si>
  <si>
    <t>11334B</t>
  </si>
  <si>
    <t>ODSTRANĚNÍ PODKLADU ZPEVNĚNÝCH PLOCH S CEMENT POJIVEM - DOPRAVA</t>
  </si>
  <si>
    <t>2007,2*2,3*30=138 496,800 [A]</t>
  </si>
  <si>
    <t>15</t>
  </si>
  <si>
    <t>113728</t>
  </si>
  <si>
    <t>FRÉZOVÁNÍ ZPEVNĚNÝCH PLOCH ASFALTOVÝCH, ODVOZ DO 20KM</t>
  </si>
  <si>
    <t>vč. odvozu 
materiál bude odkoupen zhotovitelem frézovaný materiál dle ceníku</t>
  </si>
  <si>
    <t>5018*0,1=501,800 [A]   dle TZ plocha bourání vozovek  
1506*0,1=150,600 [B]   dle TZ plocha frézování 
Celkem: A+B=652,400 [C]</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</si>
  <si>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</si>
  <si>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16</t>
  </si>
  <si>
    <t>12110</t>
  </si>
  <si>
    <t>SEJMUTÍ ORNICE NEBO LESNÍ PŮDY</t>
  </si>
  <si>
    <t>ornice a podornice  
vč. odvozu na MDP</t>
  </si>
  <si>
    <t>Ornice: 
13248=13 248,000 [A]    dle TZ pro trvalý zábor 
10073=10 073,000 [B]    dle TZ pro dočasný zábor 
Podornice: 
2022=2 022,000 [C]      dle TZ pro trvalý zábor 
803=803,000 [D]           dle TZ pro dočasný zábor 
Celkem: A+B+C+D=26 146,000 [E]</t>
  </si>
  <si>
    <t>položka zahrnuje sejmutí ornice bez ohledu na tloušťku vrstvy a její vodorovnou dopravu nezahrnuje uložení na trvalou skládku</t>
  </si>
  <si>
    <t>17</t>
  </si>
  <si>
    <t>125738</t>
  </si>
  <si>
    <t>VYKOPÁVKY ZE ZEMNÍKŮ A SKLÁDEK TŘ. I, ODVOZ DO 20KM</t>
  </si>
  <si>
    <t>10173,36=10 173,360 [A] přebytek ornice z deponie na určené pole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</si>
  <si>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</si>
  <si>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18</t>
  </si>
  <si>
    <t>17120</t>
  </si>
  <si>
    <t>ULOŽENÍ SYPANINY DO NÁSYPŮ A NA SKLÁDKY BEZ ZHUTNĚNÍ</t>
  </si>
  <si>
    <t>26146=26 146,000 [A]    na MDP dle pol. 12110 
2152=2 152,000 [B]       na skládku dle pol. 11130 
Celkem: A+B=28 298,000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</si>
  <si>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</si>
  <si>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19</t>
  </si>
  <si>
    <t>10173,36=10 173,360 [A] přebytek ornice z deponie naurčené pole</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</si>
  <si>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</si>
  <si>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20</t>
  </si>
  <si>
    <t>18481</t>
  </si>
  <si>
    <t>OCHRANA STROMŮ BEDNĚNÍM</t>
  </si>
  <si>
    <t>20*5=100,000 [A]    odhad 20 kusů x 5 m2 pro jeden strom</t>
  </si>
  <si>
    <t>položka zahrnuje veškerý materiál, výrobky a polotovary, včetně mimostaveništní a vnitrostaveništní dopravy (rovněž přesuny), včetně naložení a složení, případně s uložením</t>
  </si>
  <si>
    <t>Ostatní konstrukce a práce</t>
  </si>
  <si>
    <t>21</t>
  </si>
  <si>
    <t>914133</t>
  </si>
  <si>
    <t>DOPRAVNÍ ZNAČKY ZÁKLADNÍ VELIKOSTI OCELOVÉ FÓLIE TŘ 2 - DEMONTÁŽ</t>
  </si>
  <si>
    <t>19=19,000 [A] vč. odvozu na skládku a poplatku</t>
  </si>
  <si>
    <t>Položka zahrnuje odstranění, demontáž a odklizení materiálu s odvozem na předepsané místo</t>
  </si>
  <si>
    <t>SO 101</t>
  </si>
  <si>
    <t>Východní obchvat  - správce objektu KSÚS Střed.kraje</t>
  </si>
  <si>
    <t>dle pol. 17120 
29006,735*2=58 013,470 [A]</t>
  </si>
  <si>
    <t>014201</t>
  </si>
  <si>
    <t>POPLATKY ZA ZEMNÍK - ZEMINA</t>
  </si>
  <si>
    <t>dle pol. 125738</t>
  </si>
  <si>
    <t>34593=34 593,000 [B]   zemina do násypů 
10155=10 155,000 [C]   zemina do AZ 
1065,88=1 065,880 [D]  zemina do DK 
Celkem: B+C+D=45 813,880 [E]</t>
  </si>
  <si>
    <t>zahrnuje veškeré poplatky majiteli zemníku související s nákupem zeminy (nikoliv s otvírkou zemníku)</t>
  </si>
  <si>
    <t>123738</t>
  </si>
  <si>
    <t>ODKOP PRO SPOD STAVBU SILNIC A ŽELEZNIC TŘ. I, ODVOZ DO 20KM</t>
  </si>
  <si>
    <t>dle TZ  
vč. odvozu na skládku</t>
  </si>
  <si>
    <t>20688=20 688,000 [A] 
7558=7 558,000 [B]   výkop pro sanace 
Celkem: A+B=28 246,000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</si>
  <si>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</si>
  <si>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123739</t>
  </si>
  <si>
    <t>PŘÍPLATEK ZA DALŠÍ 1KM DOPRAVY ZEMINY</t>
  </si>
  <si>
    <t>28246*10=282 460,000 [A]</t>
  </si>
  <si>
    <t>položka zahrnuje příplatek k vodorovnému přemístění zeminy za každý další 1km nad 20km</t>
  </si>
  <si>
    <t>12573</t>
  </si>
  <si>
    <t>VYKOPÁVKY ZE ZEMNÍKŮ A SKLÁDEK TŘ. I</t>
  </si>
  <si>
    <t>(23770,4+1519)*0,15=3 793,410 [A]   ornice z MDP - dle pol. 18222 a 18232</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</si>
  <si>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</si>
  <si>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A</t>
  </si>
  <si>
    <t>34593=34 593,000 [B]   zemina do násypů - pol. 171102 
10155=10 155,000 [C]   zemina do AZ - pol. 17130 
1065,88=1 065,880 [D]  do DK - pol. 17310 
Celkem: B+C+D=45 813,880 [E]</t>
  </si>
  <si>
    <t>131738</t>
  </si>
  <si>
    <t>HLOUBENÍ JAM ZAPAŽ I NEPAŽ TŘ. I, ODVOZ DO 20KM</t>
  </si>
  <si>
    <t>pro propustky  
vč. odvozu na skládku</t>
  </si>
  <si>
    <t>12,7*20=254,000 [A]    plocha v řezu x délka prop.v km 1,176 
(8,05*11)+(9,2*7,7)+(5,5*12,4)=227,590 [B]   plocha v řezu x délka prop.v km 0,094 (SO122, větev 1) 
(7,22*9,0)+(6,62*10)+(8,67*9,5)=213,545 [C]    plocha v řezu x délka prop.v km 0,095 (SO122, větev 2) 
4,1*16=65,600 [D]     plocha v řezu x délka prop.v km 0,030 476 - výkop až od nové vozovky 
Celkem: A+B+C+D=760,735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</si>
  <si>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</si>
  <si>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131739</t>
  </si>
  <si>
    <t>760,735*10=7 607,350 [A]</t>
  </si>
  <si>
    <t>132738</t>
  </si>
  <si>
    <t>HLOUBENÍ RÝH ŠÍŘ DO 2M PAŽ I NEPAŽ TŘ. I, ODVOZ DO 20KM</t>
  </si>
  <si>
    <t>94,6=94,600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</si>
  <si>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</si>
  <si>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132739</t>
  </si>
  <si>
    <t>94,6*10=946,000 [A]</t>
  </si>
  <si>
    <t>171102</t>
  </si>
  <si>
    <t>ULOŽENÍ SYPANINY DO NÁSYPŮ SE ZHUTNĚNÍM NA 96% PS</t>
  </si>
  <si>
    <t>dle TZ</t>
  </si>
  <si>
    <t>34593=34 593,000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</si>
  <si>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</si>
  <si>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28246=28 246,000 [A]   dle pol. 123738 
760,735=760,735 [B]   dle pol. 131738 
Celkem: A+B=29 006,735 [C]</t>
  </si>
  <si>
    <t>17130</t>
  </si>
  <si>
    <t>ULOŽENÍ SYPANINY DO NÁSYPŮ V AKTIVNÍ ZÓNĚ SE ZHUTNĚNÍM</t>
  </si>
  <si>
    <t>10155=10 155,000 [A]</t>
  </si>
  <si>
    <t>17180</t>
  </si>
  <si>
    <t>ULOŽENÍ SYPANINY DO NÁSYPŮ Z NAKUPOVANÝCH MATERIÁLŮ</t>
  </si>
  <si>
    <t>Sanace - položka bude využita po odsouhlasení zhotovitele.  
Předpoklad využití lomového kamene a ŠD pro sanace (viz. pol. 21451 a 21452).  
V případě použití vhodné zeminy bude využita tato položka.</t>
  </si>
  <si>
    <t>17052*0,5=8 526,000 [A]    Materiál pro sanaci podloží v případě nevyužití jen kameniva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</si>
  <si>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</si>
  <si>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</si>
  <si>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</si>
  <si>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218*(0,52+0,24)=165,680 [A]   u PHS - délka x plocha v řezu 
1470*2*0,2=588,000 [B]   délka x dvě strany x plocha v řezu 
(0,4-0,2)*(1293+486-218)=312,200 [C]   plocha v řezu krajnice se svodidlem - odečet bez svodidla x délka svodidel - odečet u PHS 
Celkem: A+B+C=1 065,880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</si>
  <si>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</si>
  <si>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</si>
  <si>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</si>
  <si>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(obsyp) propustku vrstevnatý po vrstvách tl. 150 mm</t>
  </si>
  <si>
    <t>8,03*20=160,600 [A]   plocha v řezu x délka km 1,176 
5,74*26=149,240 [B]   plocha v řezu x délka km 0,094 
5,8*21=121,800 [C]     plocha v řezu x délka km 0,095 
2,9*16=46,400 [D]      plocha v řezu x délka prop.v km 0,030 476 
chráničky 2,8=2,800 [E] 
Celkem: A+B+C+D+E=480,840 [F]</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</si>
  <si>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</si>
  <si>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</si>
  <si>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</si>
  <si>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propustku z mrazuvzdorného kameniva 0/32</t>
  </si>
  <si>
    <t>1,8*20=36,000 [A]   plocha v řezu x délka 
1,53*26=39,780 [B]   plocha v řezu x délka km 0,094 
1,53*21=32,130 [C]     plocha v řezu x délka km 0,095 
1,2*16=19,200 [D]     plocha v řezu x délka prop.v km 0,030 476 
chráničky 83,4=83,400 [E] 
Celkem: A+B+C+D+E=210,510 [F]</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</si>
  <si>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</si>
  <si>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18120</t>
  </si>
  <si>
    <t>ÚPRAVA PLÁNĚ SE ZHUTNĚNÍM V HORNINĚ TŘ. II</t>
  </si>
  <si>
    <t>15105*2=30 210,000 [A]    odhad</t>
  </si>
  <si>
    <t>položka zahrnuje úpravu pláně včetně vyrovnání výškových rozdílů. Míru zhutnění určuje  
projekt.</t>
  </si>
  <si>
    <t>18222</t>
  </si>
  <si>
    <t>ROZPROSTŘENÍ ORNICE VE SVAHU V TL DO 0,15M</t>
  </si>
  <si>
    <t>(15682+1543)*1,08=18 603,000 [B]    plocha dle situace x koef.sklonu 
5970*1,12=6 686,400 [C]    plocha dle situace x koef.sklonu 
Celkem: B+C-1519=23 770,400 [D]   dle pol. 18232</t>
  </si>
  <si>
    <t>položka zahrnuje:  
nutné přemístění ornice z dočasných skládek vzdálených do 50m rozprostření ornice v předepsané tloušťce ve svahu přes 1:5</t>
  </si>
  <si>
    <t>18232</t>
  </si>
  <si>
    <t>ROZPROSTŘENÍ ORNICE V ROVINĚ V TL DO 0,15M</t>
  </si>
  <si>
    <t>dle situace OK</t>
  </si>
  <si>
    <t>1519=1 519,000 [A]</t>
  </si>
  <si>
    <t>položka zahrnuje:  
nutné přemístění ornice z dočasných skládek vzdálených do 50m  
rozprostření ornice v předepsané tloušťce v rovině a ve svahu do 1:5</t>
  </si>
  <si>
    <t>Základy</t>
  </si>
  <si>
    <t>21264</t>
  </si>
  <si>
    <t>TRATIVODY KOMPLET Z TRUB Z PLAST HMOT DN DO 200MM</t>
  </si>
  <si>
    <t>M</t>
  </si>
  <si>
    <t>dle PP</t>
  </si>
  <si>
    <t>151=151,000 [A] 
187+300=487,000 [B] 
Celkem: A+B=638,000 [C]</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</si>
  <si>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</si>
  <si>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22</t>
  </si>
  <si>
    <t>21451</t>
  </si>
  <si>
    <t>SANAČNÍ VRSTVY Z LOMOVÉHO KAMENE</t>
  </si>
  <si>
    <t>postupné zaválcování lomového kamene do podloží</t>
  </si>
  <si>
    <t>17052*0,5=8 526,000 [A]     Materiál pro sanaci podloží  x 1/2 kubatury dle TZ pro lomové kamenivo</t>
  </si>
  <si>
    <t>položka zahrnuje zahrnuje dodávku lomového kamen předepsané kvality, včetně mimostaveništní a vnitrostaveništní dopravy, rozprostření se zhutněním  
není-li v zadávací dokumentaci uvedeno jinak, jedná se o nakupovaný materiál</t>
  </si>
  <si>
    <t>23</t>
  </si>
  <si>
    <t>21452</t>
  </si>
  <si>
    <t>SANAČNÍ VRSTVY Z KAMENIVA DRCENÉHO</t>
  </si>
  <si>
    <t>sanace podloží násypu - úprava 2  
fr. 0/63 min. tl. 0,2 m</t>
  </si>
  <si>
    <t>17052*0,5*0,5=4 263,000 [A]   Materiál pro sanaci podloží  x 1/2 kubatury dle TZ pro ŠD a 0,5 pro fr. 0/63</t>
  </si>
  <si>
    <t>položka zahrnuje dodávku předepsaného kameniva, mimostaveništní a vnitrostaveništní dopravu a jeho uložení  
není-li v zadávací dokumentaci uvedeno jinak, jedná se o nakupovaný materiál</t>
  </si>
  <si>
    <t>24</t>
  </si>
  <si>
    <t>sanace podloží násypu - úprava 2  
fr. 0/125 min. tl. 0,2 m</t>
  </si>
  <si>
    <t>17052*0,5*0,5=4 263,000 [A]   Materiál pro sanaci podloží  x 1/2 kubatury dle TZ pro ŠD a 0,5 pro fr. 0/125</t>
  </si>
  <si>
    <t>25</t>
  </si>
  <si>
    <t>21461</t>
  </si>
  <si>
    <t>SEPARAČNÍ GEOTEXTILIE</t>
  </si>
  <si>
    <t>filtračně-separační geotextílie - úprava podloží typ 2</t>
  </si>
  <si>
    <t>(17052/0,8)=21 315,000 [A]   kubatura pro sanace podělená tlouštkou sanace</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</si>
  <si>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</si>
  <si>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26</t>
  </si>
  <si>
    <t>289971</t>
  </si>
  <si>
    <t>OPLÁŠTĚNÍ (ZPEVNĚNÍ) Z GEOTEXTILIE</t>
  </si>
  <si>
    <t>638*1,6=1 020,800 [A]   délka dle pol. 21264 x délka geotextílie v řezu</t>
  </si>
  <si>
    <t>Vodorovné konstrukce</t>
  </si>
  <si>
    <t>27</t>
  </si>
  <si>
    <t>45157</t>
  </si>
  <si>
    <t>PODKLADNÍ A VÝPLŇOVÉ VRSTVY Z KAMENIVA TĚŽENÉHO</t>
  </si>
  <si>
    <t>ŠP podsyp tl. 150 mm pod prahy a pod dlažbu</t>
  </si>
  <si>
    <t>(1,15*3,5*0,15)*2+(0,3*2,65*0,15)*2=1,446 [A]   pod prahy - š. x dl. x tl. 
(28,251/0,3)*0,15+((5,517+6,621)/0,3)*0,15+(20,63/0,3)*0,15=30,510 [B]   pod dlažbou dle pol. 465512 
(1,15*2,5*4)*0,15+(0,3*0,15)*(1,3+1,5+1,5+2,0+1,9+1,75+1,85)=2,256 [C]    pod prahy v km 0,094 a 0,095 
(1,15*2,5*2)*0,15+(0,3*0,15*2)*(3,7+4,3)=1,583 [D]     pod prahy v km 0,030 476 
Celkem: A+B+C+D=35,795 [E]</t>
  </si>
  <si>
    <t>28</t>
  </si>
  <si>
    <t>46451</t>
  </si>
  <si>
    <t>POHOZ DNA A SVAHŮ Z LOMOVÉHO KAMENE</t>
  </si>
  <si>
    <t>přelivný příkop km 0,670</t>
  </si>
  <si>
    <t>20*(1,35*2)*0,3=16,200 [A]   délka dle PP x šířka dle vzor.řez x tl.</t>
  </si>
  <si>
    <t>položka zahrnuje dodávku předepsaného kamene, mimostaveništní a vnitrostaveništní dopravu a jeho uložení  
není-li v zadávací dokumentaci uvedeno jinak, jedná se o nakupovaný materiál</t>
  </si>
  <si>
    <t>29</t>
  </si>
  <si>
    <t>465512</t>
  </si>
  <si>
    <t>DLAŽBY Z LOMOVÉHO KAMENE NA MC</t>
  </si>
  <si>
    <t>zpevnění svahu v místě SO 221 v km 0,890 - 0,910  
zpevnění svahu u vtoku a výtoku propustků</t>
  </si>
  <si>
    <t>(1,6+2)*0,3*20=21,600 [A]   délka v řezu x tl. x délka v situaci 
(1,1*2,6*2)*0,3+((2,1*4,5)+(2,0*3,5))*0,3=6,651 [B]    délka v PP x délka v pohledu x tl. - km 1,176 
(2,15+2,48)*0,3+(3,2*1,8)*0,3+(2,5*3,2)*0,3=5,517 [C]   plocha x tl. - km 0,095 
(2,8+2,0)*0,3+(4,5*2,7)*0,3+(1,6*3,2)*0,3=6,621 [D]   plocha x tl. - km 0,094 
(2,6+2,7)*0,3+(2,6+3,0)*3,4=20,630 [E]             plocha x tl. - km 0,030 476 
Celkem: A+B+C+D+E=61,019 [F]</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</si>
  <si>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</si>
  <si>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30</t>
  </si>
  <si>
    <t>46591</t>
  </si>
  <si>
    <t>DLAŽBY Z KAMENICKÝCH VÝROBKŮ</t>
  </si>
  <si>
    <t>kamenná přídlažba š.0,25 m ze žulových kostek 12/12 do betonov. lože</t>
  </si>
  <si>
    <t>43*0,25=10,750 [A]</t>
  </si>
  <si>
    <t>položka zahrnuje:  
- nutné zemní práce (svahování, úpravu pláně a pod.)  
- úpravu podkladu  
- zřízení spojovací vrstvy  
- zřízení lože dlažby z předepsaného materiálu  
- dodávku a uložení dlažby z předepsaných kamenických výrobků do předepsaného tvaru  
- spárování, těsnění, tmelení a vyplnění spar případně s vyklínováním  
- úprava povrchu pro odvedení srážkové vody  
- nezahrnuje podklad pod dlažbu, vykazuje se samostatně položkami SD 45</t>
  </si>
  <si>
    <t>31</t>
  </si>
  <si>
    <t>46731A</t>
  </si>
  <si>
    <t>STUPNĚ A PRAHY VODNÍCH KORYT Z PROSTÉHO BETONU C20/25</t>
  </si>
  <si>
    <t>pod propustky</t>
  </si>
  <si>
    <t>(0,5*0,8)*3,5*2+(0,3*0,5)*2,65*2=3,595 [A]    v km 1,176 
(0,5*0,8)*2,5*2+(0,3*0,5)*1,3+(0,3*0,5)*1,5*2=2,645 [B]   km 0,094 
(0,5*0,8)*2,5*2+(0,3*0,5)*(2,0*1,9)+(0,3*0,5)*(1,75+1,85)=3,110 [C]   km 0,095 
(0,5*0,8*2,5*2)+(0,3*0,5*2)*(3,7+4,3)=4,400 [D]     pod prahy v km 0,030 476 
Celkem: A+B+C+D=13,750 [E]</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</si>
  <si>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</si>
  <si>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Komunikace</t>
  </si>
  <si>
    <t>32</t>
  </si>
  <si>
    <t>56210</t>
  </si>
  <si>
    <t>VOZOVKOVÉ VRSTVY Z MATERIÁLŮ STABIL CEMENTEM</t>
  </si>
  <si>
    <t>SC C 8/10  
tl. 180 mm v kci č.1 a tl. min. 150 mm v kci č.3 (dle vzoráku i 300 mm)  
vč. opatření proti vývoji reflexních trhlin do asfalt. vrstev</t>
  </si>
  <si>
    <t>15051*1,14*0,18=3 088,465 [A]   dle pol. 574I54 
563*1,32*0,3=222,948 [B]    dle pol. 581103 
Celkem: A+B=3 311,413 [C]</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</si>
  <si>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</si>
  <si>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33</t>
  </si>
  <si>
    <t>56330</t>
  </si>
  <si>
    <t>VOZOVKOVÉ VRSTVY ZE ŠTĚRKODRTI</t>
  </si>
  <si>
    <t>podkladní vrstva pod zámkovou dlažbou u PHS a revizní chodník ze ŠD 16/32 za PHS  
ostrůvky u OK</t>
  </si>
  <si>
    <t>218*1,3*0,15=42,510 [A] 
218*0,9*0,15=29,430 [B] 
88*0,2=17,600 [C]    
Celkem: A+B+C=89,540 [D]</t>
  </si>
  <si>
    <t>- dodání kameniva předepsané kvality a zrnitosti  
- rozprostření a zhutnění vrstvy v předepsané tloušťce  
- zřízení vrstvy bez rozlišení šířky, pokládání vrstvy po etapách  
- nezahrnuje postřiky, nátěry</t>
  </si>
  <si>
    <t>34</t>
  </si>
  <si>
    <t>56350</t>
  </si>
  <si>
    <t>VOZOVKOVÉ VRSTVY Z MECH ZPEV ZEMINY</t>
  </si>
  <si>
    <t>MZ tl. 250 mm  
skladba konstrukce č.1 a 3</t>
  </si>
  <si>
    <t>15051*1,47*0,25=5 531,243 [A] 
563*1,57*0,25=220,978 [B]    dle pol. 581103 
Celkem: A+B=5 752,221 [C]</t>
  </si>
  <si>
    <t>35</t>
  </si>
  <si>
    <t>56933</t>
  </si>
  <si>
    <t>ZPEVNĚNÍ KRAJNIC ZE ŠTĚRKODRTI TL. DO 150MM</t>
  </si>
  <si>
    <t>ŠDB 0/32</t>
  </si>
  <si>
    <t>1440*2*0,75=2 160,000 [A]   krajnice bez svodidla 
(1294+486)*0,75=1 335,000 [B]   se svodidlem - délky svodidel dle pol. 9113A1 a 9113B1 
Celkem: A+B=3 495,000 [C]</t>
  </si>
  <si>
    <t>- dodání kameniva předepsané kvality a zrnitosti  
- rozprostření a zhutnění vrstvy v předepsané tloušťce  
- zřízení vrstvy bez rozlišení šířky, pokládání vrstvy po etapách</t>
  </si>
  <si>
    <t>36</t>
  </si>
  <si>
    <t>572123</t>
  </si>
  <si>
    <t>INFILTRAČNÍ POSTŘIK Z EMULZE DO 1,0KG/M2</t>
  </si>
  <si>
    <t>PI-C  1,0 kg/m2  
skladba č.1</t>
  </si>
  <si>
    <t>15051*1,14=17 158,140 [A]   na vrstvě SC dle pol. 56210</t>
  </si>
  <si>
    <t>- dodání všech předepsaných materiálů pro postřiky v předepsaném množství  
- provedení dle předepsaného technologického předpisu  
- zřízení vrstvy bez rozlišení šířky, pokládání vrstvy po etapách  
- úpravu napojení, ukončení</t>
  </si>
  <si>
    <t>37</t>
  </si>
  <si>
    <t>572213</t>
  </si>
  <si>
    <t>SPOJOVACÍ POSTŘIK Z EMULZE DO 0,5KG/M2</t>
  </si>
  <si>
    <t>PS-C  0,35 kg/m2  
na vrstvě ACL 22 S a ACP 22 S  
skladba č.1</t>
  </si>
  <si>
    <t>15051*1,02=15 352,020 [A]    
15051*1,05=15 803,550 [B] 
Celkem: A+B=31 155,570 [C]</t>
  </si>
  <si>
    <t>38</t>
  </si>
  <si>
    <t>574C78</t>
  </si>
  <si>
    <t>ASFALTOVÝ BETON PRO LOŽNÍ VRSTVY ACL 22+, 22S TL. 80MM</t>
  </si>
  <si>
    <t>skladba č.1</t>
  </si>
  <si>
    <t>15051*1,02=15 352,020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</si>
  <si>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</si>
  <si>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39</t>
  </si>
  <si>
    <t>574E58</t>
  </si>
  <si>
    <t>ASFALTOVÝ BETON PRO PODKLADNÍ VRSTVY ACP 22+, 22S TL. 60MM</t>
  </si>
  <si>
    <t>dvě vrstvy, celková tl. 120 mm!  
skladba č.1</t>
  </si>
  <si>
    <t>2*15051*1,05=31 607,100 [A]</t>
  </si>
  <si>
    <t>40</t>
  </si>
  <si>
    <t>574I54</t>
  </si>
  <si>
    <t>ASFALTOVÝ KOBEREC MASTIXOVÝ SMA 11+, 11S TL. 40MM</t>
  </si>
  <si>
    <t>15051=15 051,000 [A]</t>
  </si>
  <si>
    <t>41</t>
  </si>
  <si>
    <t>581103</t>
  </si>
  <si>
    <t>CEMENTOBETONOVÝ KRYT JEDNOVRSTVÝ NEVYZTUŽENÝ TŘ.II</t>
  </si>
  <si>
    <t>skladba č.3  
CB II tl 200</t>
  </si>
  <si>
    <t>521+42=563,000 [A]   prstence OK + srp</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</si>
  <si>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</si>
  <si>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42</t>
  </si>
  <si>
    <t>58211</t>
  </si>
  <si>
    <t>DLÁŽDĚNÉ KRYTY Z VELKÝCH KOSTEK DO LOŽE Z KAMENIVA</t>
  </si>
  <si>
    <t>ostrůvky u OK</t>
  </si>
  <si>
    <t>88=88,000 [A]</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</si>
  <si>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</si>
  <si>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43</t>
  </si>
  <si>
    <t>582611</t>
  </si>
  <si>
    <t>KRYTY Z BETON DLAŽDIC SE ZÁMKEM ŠEDÝCH TL 60MM DO LOŽE Z KAM</t>
  </si>
  <si>
    <t>218*1,3=283,400 [A]    délka dle délky PHS x šířka dle vzor.řez</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</si>
  <si>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</si>
  <si>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</si>
  <si>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44</t>
  </si>
  <si>
    <t>87627</t>
  </si>
  <si>
    <t>CHRÁNIČKY Z TRUB PLASTOVÝCH DN DO 100MM</t>
  </si>
  <si>
    <t>volné 2*1390=2 780,000 [A] 
obetonované 2*70=140,000 [B] 
Celkem: A+B=2 920,000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</si>
  <si>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</si>
  <si>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45</t>
  </si>
  <si>
    <t>895822</t>
  </si>
  <si>
    <t>DRENÁŽNÍ ŠACHTICE KONTROLNÍ Z PLAST DÍLCŮ ŠK 80</t>
  </si>
  <si>
    <t>RŠ</t>
  </si>
  <si>
    <t>9=9,000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</si>
  <si>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</si>
  <si>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46</t>
  </si>
  <si>
    <t>89712</t>
  </si>
  <si>
    <t>VPUSŤ KANALIZAČNÍ ULIČNÍ KOMPLETNÍ Z BETONOVÝCH DÍLCŮ</t>
  </si>
  <si>
    <t>11=11,000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</si>
  <si>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</si>
  <si>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47</t>
  </si>
  <si>
    <t>89952A</t>
  </si>
  <si>
    <t>OBETONOVÁNÍ POTRUBÍ Z PROSTÉHO BETONU DO C20/25</t>
  </si>
  <si>
    <t>chráničky 8,4=8,400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</si>
  <si>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</si>
  <si>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48</t>
  </si>
  <si>
    <t>9113A1</t>
  </si>
  <si>
    <t>SVODIDLO OCEL SILNIČ JEDNOSTR, ÚROVEŇ ZADRŽ N1, N2 - DODÁVKA A MONTÁŽ</t>
  </si>
  <si>
    <t>248+40+70=358,000 [A] 
34+256+111+162+110+70+71+122=936,000 [B] 
Celkem: A+B=1 294,000 [C]</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</si>
  <si>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</si>
  <si>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49</t>
  </si>
  <si>
    <t>9113B1</t>
  </si>
  <si>
    <t>SVODIDLO OCEL SILNIČ JEDNOSTR, ÚROVEŇ ZADRŽ H1 -DODÁVKA A MONTÁŽ</t>
  </si>
  <si>
    <t>28+50+38=116,000 [A]   vlevo 
28+48+40=116,000 [B]   vpravo 
254=254,000 [C]    vpravo před PHS 
Celkem: A+B+C=486,000 [D]</t>
  </si>
  <si>
    <t>50</t>
  </si>
  <si>
    <t>91228</t>
  </si>
  <si>
    <t>SMĚROVÉ SLOUPKY Z PLAST HMOT VČETNĚ ODRAZNÉHO PÁSKU</t>
  </si>
  <si>
    <t>1440/50=28,800 [A] 
A*2=57,600 [B] 
58-36=22,000 [C]   odečet nástavců na svodidlech dle pol. 91235</t>
  </si>
  <si>
    <t>položka zahrnuje:  
- dodání a osazení sloupku včetně nutných zemních prací  
- vnitrostaveništní a mimostaveništní doprava  
- odrazky plastové nebo z retroreflexní fólie</t>
  </si>
  <si>
    <t>51</t>
  </si>
  <si>
    <t>91235</t>
  </si>
  <si>
    <t>SMĚR SLOUPKY KOVOVÉ - NÁST NA SVOD VČET ODRAZ PÁSKU</t>
  </si>
  <si>
    <t>(1293+486)/50=35,580 [A] 
36=36,000 [B]</t>
  </si>
  <si>
    <t>52</t>
  </si>
  <si>
    <t>917224</t>
  </si>
  <si>
    <t>SILNIČNÍ A CHODNÍKOVÉ OBRUBY Z BETONOVÝCH OBRUBNÍKŮ ŠÍŘ 150MM</t>
  </si>
  <si>
    <t>do betonového lože</t>
  </si>
  <si>
    <t>43=43,000 [A]    dle Sit. na ZÚ</t>
  </si>
  <si>
    <t>Položka zahrnuje:  
dodání a pokládku betonových obrubníků o rozměrech předepsaných zadávací dokumentací betonové lože i boční betonovou opěrku.</t>
  </si>
  <si>
    <t>53</t>
  </si>
  <si>
    <t>917426</t>
  </si>
  <si>
    <t>CHODNÍKOVÉ OBRUBY Z KAMENNÝCH OBRUBNÍKŮ ŠÍŘ 250MM</t>
  </si>
  <si>
    <t>250/300</t>
  </si>
  <si>
    <t>4*60=240,000 [A]  mezi prstencem a zelenou plochou středového ostrova</t>
  </si>
  <si>
    <t>Položka zahrnuje:  
dodání a pokládku kamenných obrubníků o rozměrech předepsaných zadávací dokumentací betonové lože i boční betonovou opěrku.</t>
  </si>
  <si>
    <t>54</t>
  </si>
  <si>
    <t>917427</t>
  </si>
  <si>
    <t>CHODNÍKOVÉ OBRUBY Z KAMENNÝCH OBRUBNÍKŮ ŠÍŘ 300MM</t>
  </si>
  <si>
    <t>300/200 zkosený</t>
  </si>
  <si>
    <t>4*73=292,000 [A]    mezi prstencem a jízdním pásek OK</t>
  </si>
  <si>
    <t>55</t>
  </si>
  <si>
    <t>9183E5</t>
  </si>
  <si>
    <t>PROPUSTY Z TRUB DN 800MM Z VLNITÉHO PLECHU</t>
  </si>
  <si>
    <t>propust z ocelové trouby kruhového profilu z vlnitého plechu</t>
  </si>
  <si>
    <t>16=16,000 [A]    v km 0,030476</t>
  </si>
  <si>
    <t>Položka zahrnuje:  
- dodání a položení potrubí z trub z dokumentací předepsaného materiálu a předepsaného průměru  
- případné úpravy trub (zkrácení, šikmé seříznutí)  
Nezahrnuje podkladní vrstvy a obetonování.</t>
  </si>
  <si>
    <t>56</t>
  </si>
  <si>
    <t>9183G5</t>
  </si>
  <si>
    <t>PROPUSTY Z TRUB DN 1200MM Z VLNITÉHO PLECHU</t>
  </si>
  <si>
    <t>28=28,000 [A]   km 0,094 
24=24,000 [B]   km 0,095 
Celkem: A+B=52,000 [C]</t>
  </si>
  <si>
    <t>57</t>
  </si>
  <si>
    <t>9183I5</t>
  </si>
  <si>
    <t>PROPUSTY Z TRUB DN 1600MM Z VLNITÉHO PLECHU</t>
  </si>
  <si>
    <t>propust z ocelové trouby tlamového profilu z vlnitého plechu</t>
  </si>
  <si>
    <t>20=20,000 [A]    v km 1,176</t>
  </si>
  <si>
    <t>58</t>
  </si>
  <si>
    <t>935212</t>
  </si>
  <si>
    <t>PŘÍKOPOVÉ ŽLABY Z BETON TVÁRNIC ŠÍŘ DO 600MM DO BETONU TL 100MM</t>
  </si>
  <si>
    <t>182=182,000 [A] 
209+21+75=305,000 [B] 
Celkem: A+B=487,000 [C]</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</si>
  <si>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</si>
  <si>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59</t>
  </si>
  <si>
    <t>93530</t>
  </si>
  <si>
    <t>ŽLABY A RIGOLY MONOLITICKÉ BETONOVÉ</t>
  </si>
  <si>
    <t>odvodnění podél PHS vpravo</t>
  </si>
  <si>
    <t>218*0,11=23,980 [A]   délka dle sit. x plocha v řezu</t>
  </si>
  <si>
    <t>položka zahrnuje:  
- dodání a uložení betonové směsi předepsané kvality do předepsaného tvaru  
- provedení spar (smršťovacích, vkládaných, řezaných)  
- postřiky povrchu (proti odpařování, ochranné)</t>
  </si>
  <si>
    <t>SO 121</t>
  </si>
  <si>
    <t>Přeložka silnice II/117 Žebrák - Komárov v km 0,000 - správce objektu KSÚS Střed.kraje</t>
  </si>
  <si>
    <t>dle pol. 17120 
1662*2=3 324,000 [A]</t>
  </si>
  <si>
    <t>Náklad na uložení do recyklačního střediska či na skládku s oprávněním k opětovnému využítí dodaného typu odpadu.  
Zhotovitel doloží  platné oprávnění opravňující ho k nakládání s odpady. Dále předloží doklady o uložení tzv.Průvodku odpadu (s uvedením SPZ, množství-váhy, názvu odpadu, místo dalšího využí odpadu). Tuto průvodu odsouhlasí zástupci smluvních stran.</t>
  </si>
  <si>
    <t>840+495+97,9=1 432,900 [A]</t>
  </si>
  <si>
    <t>1150=1 150,000 [A]   výkop dle TZ 
437=437,000 [B]   výkop pro sanace dle TZ 
Celkem: A+B=1 587,000 [C]</t>
  </si>
  <si>
    <t>1587*10=15 870,000 [A]</t>
  </si>
  <si>
    <t>ornice z MDP</t>
  </si>
  <si>
    <t>(493+614)*0,15=166,050 [A]    dle pol. 18232 a 18222</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</si>
  <si>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</si>
  <si>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840=840,000 [B]   zemina do násypů 
495=495,000 [C]   zemina do AZ 
97,9=97,900 [D]    pro DK 
Celkem: B+C+D=1 432,900 [E]</t>
  </si>
  <si>
    <t>126738</t>
  </si>
  <si>
    <t>ZŘÍZENÍ STUPŇŮ V PODLOŽÍ NÁSYPŮ TŘ. I, ODVOZ DO 20KM</t>
  </si>
  <si>
    <t>5*0,5*30=75,000 [A]   dhad dle vzor. řezu a př. řezů</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</si>
  <si>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</si>
  <si>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126739</t>
  </si>
  <si>
    <t>75*10=750,000 [A]</t>
  </si>
  <si>
    <t>840=840,000 [A]</t>
  </si>
  <si>
    <t>1150+437=1 587,000 [A]    dle pol. 123738 
75=75,000 [B]    dle pol. 126738 
Celkem: A+B=1 662,000 [C]</t>
  </si>
  <si>
    <t>495=495,000 [A]</t>
  </si>
  <si>
    <t>sanace podloží násypu</t>
  </si>
  <si>
    <t>773=773,000 [A]   dle TZ</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</si>
  <si>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</si>
  <si>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(120+96+20)*0,2=47,200 [B]   délka x plocha v řezu 
0,3*169=50,700 [C]   plocha v řezu krajnice se svodidlem x délka svodidel  
Celkem: B+C=97,900 [D]</t>
  </si>
  <si>
    <t>18110</t>
  </si>
  <si>
    <t>ÚPRAVA PLÁNĚ SE ZHUTNĚNÍM V HORNINĚ TŘ. I</t>
  </si>
  <si>
    <t>495/0,5=990,000 [A]   dle pol. 17130</t>
  </si>
  <si>
    <t>položka zahrnuje úpravu pláně včetně vyrovnání výškových rozdílů. Míru zhutnění určuje projekt.</t>
  </si>
  <si>
    <t>dle situace</t>
  </si>
  <si>
    <t>614=614,000 [A]</t>
  </si>
  <si>
    <t>položka zahrnuje:  
nutné přemístění ornice z dočasných skládek vzdálených do 50m  
rozprostření ornice v předepsané tloušťce ve svahu přes 1:5</t>
  </si>
  <si>
    <t>493=493,000 [A]</t>
  </si>
  <si>
    <t>dle vzor.řez</t>
  </si>
  <si>
    <t>2*30=60,000 [A]</t>
  </si>
  <si>
    <t>60*1,6=96,000 [A]   délka dle pol. 21264 x délka geotextílie v řezu</t>
  </si>
  <si>
    <t>SC C 8/10  
tl. 180 mm v kci č.1   
vč. opatření proti vývoji reflexních trhlin do asfalt. vrstev</t>
  </si>
  <si>
    <t>1697*1,1*0,18=336,006 [A]   dle pol. 574I54</t>
  </si>
  <si>
    <t>MZ tl. 250 mm</t>
  </si>
  <si>
    <t>1697*1,2*0,25=509,100 [A]</t>
  </si>
  <si>
    <t>(120+96+20)*0,75=177,000 [B]   délka x šířka v řezu 
1,5*169=253,500 [C]  šířka v řezu krajnice se svodidlem x délka svodidel  
Celkem: B+C=430,500 [D]</t>
  </si>
  <si>
    <t>PI-C  1,0 kg/m2</t>
  </si>
  <si>
    <t>1697*1,14=1 934,580 [A]   na vrstvě SC dle pol. 56210</t>
  </si>
  <si>
    <t>PS-C  0,35 kg/m2  
na vrstvě ACL 22 S a ACP 22 S</t>
  </si>
  <si>
    <t>1697*1,01=1 713,970 [A] 
1697*1,03=1 747,910 [B] 
Celkem: A+B=3 461,880 [C]</t>
  </si>
  <si>
    <t>1697*1,01=1 713,970 [A]</t>
  </si>
  <si>
    <t>dvě vrstvy, celková tl. 120 mm!</t>
  </si>
  <si>
    <t>(1697*2)*1,03=3 495,820 [A]</t>
  </si>
  <si>
    <t>1212+485=1 697,000 [A]</t>
  </si>
  <si>
    <t>(96+50)+23=169,000 [A]   na větvi 1 a 2 dle PP</t>
  </si>
  <si>
    <t>100/10=10,000 [A]</t>
  </si>
  <si>
    <t>169/10=16,900 [A] 
17=17,000 [B]</t>
  </si>
  <si>
    <t>2*50=100,000 [A]</t>
  </si>
  <si>
    <t>SO 122</t>
  </si>
  <si>
    <t>Přeložka silnice II/11710 Praskolesy - Hořovice v km 0,228 - správce objektu KSÚS Střed.kraje</t>
  </si>
  <si>
    <t>dle pol. 17120 
809*2=1 618,000 [A]</t>
  </si>
  <si>
    <t>2738+546+62=3 346,000 [A]</t>
  </si>
  <si>
    <t>427=427,000 [A]   výkop dle TZ 
382=382,000 [B]   výkop pro sanace dle TZ 
Celkem: A+B=809,000 [C]</t>
  </si>
  <si>
    <t>809*10=8 090,000 [A]</t>
  </si>
  <si>
    <t>1289,52*0,15=193,428 [A]   dle pol. 18222</t>
  </si>
  <si>
    <t>2738=2 738,000 [B]   zemina do násypů 
546=546,000 [C]   zemina do AZ 
62=62,000 [D]    pro DK 
Celkem: B+C+D=3 346,000 [E]</t>
  </si>
  <si>
    <t>2738=2 738,000 [A]</t>
  </si>
  <si>
    <t>dle pol. 123738</t>
  </si>
  <si>
    <t>809=809,000 [A]</t>
  </si>
  <si>
    <t>546=546,000 [A]</t>
  </si>
  <si>
    <t>(2*90+2*65)*0,2=62,000 [B]   délka větví x plocha v řezu</t>
  </si>
  <si>
    <t>546/0,5=1 092,000 [A]   dle pol. 17130</t>
  </si>
  <si>
    <t>(1101+93)*1,08=1 289,520 [A]</t>
  </si>
  <si>
    <t>1037=1 037,000 [A]     Materiál pro sanaci podloží</t>
  </si>
  <si>
    <t>filtračně-separační geotextílie - úprava podloží</t>
  </si>
  <si>
    <t>(1037/0,5)=2 074,000 [A]   kubatura pro sanace podělená tlouštkou sanace</t>
  </si>
  <si>
    <t>1272*1,1*0,2=279,840 [A]</t>
  </si>
  <si>
    <t>1272*1,3*0,2=330,720 [A]</t>
  </si>
  <si>
    <t>(2*90+2*65)*0,75=232,500 [B]   délka x šířka v řezu 
0,75*112=84,000 [C]  zvětšená šířka v řezu krajnice se svodidlem x délka svodidel  
Celkem: B+C=316,500 [D]</t>
  </si>
  <si>
    <t>PI-C  1,0 kg/m2  
skladba č.2</t>
  </si>
  <si>
    <t>1272*1,1=1 399,200 [A]  na vrstvě ŠD</t>
  </si>
  <si>
    <t>PS-C  0,35 kg/m2  
na vrstvě ACL 16+ a ACP 22+  
skladba č.2</t>
  </si>
  <si>
    <t>1272*1,03=1 310,160 [A]   na vrstvě ACP 22+ 
1272*1,02=1 297,440 [C]   na vrstvě ACL 16+ 
Celkem: A+C=2 607,600 [D]</t>
  </si>
  <si>
    <t>574A34</t>
  </si>
  <si>
    <t>ASFALTOVÝ BETON PRO OBRUSNÉ VRSTVY ACO 11+, 11S TL. 40MM</t>
  </si>
  <si>
    <t>1272=1 272,000 [A]</t>
  </si>
  <si>
    <t>574C56</t>
  </si>
  <si>
    <t>ASFALTOVÝ BETON PRO LOŽNÍ VRSTVY ACL 16+, 16S TL. 60MM</t>
  </si>
  <si>
    <t>1272*1,02=1 297,440 [A]</t>
  </si>
  <si>
    <t>574E88</t>
  </si>
  <si>
    <t>ASFALTOVÝ BETON PRO PODKLADNÍ VRSTVY ACP 22+, 22S TL. 90MM</t>
  </si>
  <si>
    <t>1272*1,03=1 310,160 [A]</t>
  </si>
  <si>
    <t>2*34+2*22=112,000 [A]   dle situace</t>
  </si>
  <si>
    <t>(90+65)/10=15,500 [A]</t>
  </si>
  <si>
    <t>24=24,000 [A]</t>
  </si>
  <si>
    <t>SO 123</t>
  </si>
  <si>
    <t>Přeložka místní komunikace Kotopeky - Hořovice v km 0,814 - správce objektu město Hořovice</t>
  </si>
  <si>
    <t>dle pol. 17120 
8195*2=16 390,000 [A]</t>
  </si>
  <si>
    <t>dle pol. 12573</t>
  </si>
  <si>
    <t>32+1164+70=1 266,000 [A]</t>
  </si>
  <si>
    <t>8195=8 195,000 [A]    dle TZ</t>
  </si>
  <si>
    <t>8195*10=81 950,000 [A]</t>
  </si>
  <si>
    <t>2623,32*0,15=393,498 [A]</t>
  </si>
  <si>
    <t>32=32,000 [B]   zemina do násypů 
1164=1 164,000 [C]   zemina do AZ 
70=70,000 [D]    pro DK 
Celkem: B+C+D=1 266,000 [E]</t>
  </si>
  <si>
    <t>32=32,000 [A]</t>
  </si>
  <si>
    <t>8195=8 195,000 [A]</t>
  </si>
  <si>
    <t>1164=1 164,000 [A]</t>
  </si>
  <si>
    <t>(2*130+2*45)*0,2=70,000 [B]   délka větví x plocha v řezu</t>
  </si>
  <si>
    <t>1164/0,5=2 328,000 [A]   dle pol. 17130</t>
  </si>
  <si>
    <t>(755+1674)*1,08=2 623,320 [A]</t>
  </si>
  <si>
    <t>106=106,000 [A]</t>
  </si>
  <si>
    <t>106*1,6=169,600 [A]   délka dle pol. 21264 x délka geotextílie v řezu</t>
  </si>
  <si>
    <t>kamenná přídlažba š.0,75 m ze žulových kostek 12/12 do betonov. lože</t>
  </si>
  <si>
    <t>23*0,75=17,250 [A]</t>
  </si>
  <si>
    <t>1304*1,1*0,2=286,880 [A]</t>
  </si>
  <si>
    <t>1304*1,3*0,2=339,040 [A]</t>
  </si>
  <si>
    <t>(2*130+2*45)*0,75=262,500 [B]   délka x šířka v řezu</t>
  </si>
  <si>
    <t>1304*1,1=1 434,400 [A]  na vrstvě ŠD</t>
  </si>
  <si>
    <t>1304*1,03=1 343,120 [A]   na vrstvě ACP 22+ 
1304*1,02=1 330,080 [C]   na vrstvě ACL 16+ 
Celkem: A+C=2 673,200 [D]</t>
  </si>
  <si>
    <t>1304=1 304,000 [A]</t>
  </si>
  <si>
    <t>1304*1,02=1 330,080 [A]</t>
  </si>
  <si>
    <t>574E46</t>
  </si>
  <si>
    <t>ASFALTOVÝ BETON PRO PODKLADNÍ VRSTVY ACP 16+, 16S TL. 50MM</t>
  </si>
  <si>
    <t>1304*1,03=1 343,120 [A]</t>
  </si>
  <si>
    <t>(130+45)/10=17,500 [A]</t>
  </si>
  <si>
    <t>23=23,000 [A]    dle Sit. na KÚ</t>
  </si>
  <si>
    <t>96+86=182,000 [A]</t>
  </si>
  <si>
    <t>SO 124</t>
  </si>
  <si>
    <t>Přeložka silnice II/114 Lochovice - Hořovice v km 1,453 - správce objektu KSÚS Střed.kraje</t>
  </si>
  <si>
    <t>dle pol. 17120 
482*2=964,000 [A]</t>
  </si>
  <si>
    <t>493+350+70=913,000 [A]</t>
  </si>
  <si>
    <t>výkop dle bilance zemin z DÚR</t>
  </si>
  <si>
    <t>482=482,000 [A]</t>
  </si>
  <si>
    <t>482*10=4 820,000 [A]</t>
  </si>
  <si>
    <t>1446,12*0,15=216,918 [A]</t>
  </si>
  <si>
    <t>493=493,000 [B]   zemina do násypů 
350=350,000 [C]   zemina do AZ 
70=70,000 [D]    pro DK 
Celkem: B+C+D=913,000 [E]</t>
  </si>
  <si>
    <t>12931</t>
  </si>
  <si>
    <t>ČIŠTĚNÍ PŘÍKOPŮ OD NÁNOSU DO 0,25M3/M</t>
  </si>
  <si>
    <t>2*2*30=120,000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</si>
  <si>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</si>
  <si>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dle DÚR</t>
  </si>
  <si>
    <t>dle odhadu z DÚR</t>
  </si>
  <si>
    <t>350=350,000 [A]</t>
  </si>
  <si>
    <t>175*0,2*2=70,000 [B]   délka x plocha v řezu</t>
  </si>
  <si>
    <t>350/0,5=700,000 [A]   dle pol. 17130</t>
  </si>
  <si>
    <t>(891+448)*1,08=1 446,120 [A]</t>
  </si>
  <si>
    <t>1173*1,12*0,18=236,477 [A]   dle pol. 574I54</t>
  </si>
  <si>
    <t>1173*1,3*0,25=381,225 [A]</t>
  </si>
  <si>
    <t>0,75*175*2=262,500 [C]  šířka v řezu krajnice x délka   
0,75*20=15,000 [D]  zvětšená šířka krajnice u svodidla x délka svodidla 
Celkem: C+D=277,500 [E]</t>
  </si>
  <si>
    <t>1173*1,12=1 313,760 [A]   na vrstvě SC dle pol. 56210</t>
  </si>
  <si>
    <t>1173*1,02=1 196,460 [A] 
1173*1,07=1 255,110 [B] 
Celkem: A+B=2 451,570 [C]</t>
  </si>
  <si>
    <t>1173*1,02=1 196,460 [A]</t>
  </si>
  <si>
    <t>(1173*2)*1,07=2 510,220 [A]</t>
  </si>
  <si>
    <t>653+520=1 173,000 [A]  větev 1 + větev 2</t>
  </si>
  <si>
    <t>350/10=35,000 [A]</t>
  </si>
  <si>
    <t>2=2,000 [A]</t>
  </si>
  <si>
    <t>SO 125</t>
  </si>
  <si>
    <t>Přeložka cesty pro pěší a cyklisty v km 0,906 - správce objektu město Hořovice</t>
  </si>
  <si>
    <t>357,97*2=715,940 [A]</t>
  </si>
  <si>
    <t>2681,7=2 681,700 [A]</t>
  </si>
  <si>
    <t>357,97=357,970 [A]   - výkop pro sanace dle příčných řezů</t>
  </si>
  <si>
    <t>357,97*10=3 579,700 [A]</t>
  </si>
  <si>
    <t>1188*0,15=178,200 [A]</t>
  </si>
  <si>
    <t>2235,2=2 235,200 [B]   zemina do násypů 
446,5=446,500 [C]   zemina do AZ 
Celkem: B+C=2 681,700 [D]</t>
  </si>
  <si>
    <t>2235,2=2 235,200 [A]</t>
  </si>
  <si>
    <t>357,97=357,970 [A]</t>
  </si>
  <si>
    <t>446,5=446,500 [A]</t>
  </si>
  <si>
    <t>733,75=733,750 [A]    dle situace a příčných řezů</t>
  </si>
  <si>
    <t>0,07*(54+34,5+141+141)=25,935 [B]   délka x plocha v řezu</t>
  </si>
  <si>
    <t>1024=1 024,000 [A]   dle pol. 17131</t>
  </si>
  <si>
    <t>(1100)*1,08=1 188,000 [A]</t>
  </si>
  <si>
    <t>46452</t>
  </si>
  <si>
    <t>POHOZ DNA A SVAHŮ Z KAMENIVA DRCENÉHO</t>
  </si>
  <si>
    <t>Zpevnění příkopu štěrkovým pohozem</t>
  </si>
  <si>
    <t>70*0,2*1,08=15,120 [A]   plocha v situaci x tl.vrstvy x koef.sklonu</t>
  </si>
  <si>
    <t>MZ tl. 150mm</t>
  </si>
  <si>
    <t>617,4*1,12*0,15=103,723 [A]</t>
  </si>
  <si>
    <t>- dodání kameniva předepsané kvality a zrnitosti 
- rozprostření a zhutnění vrstvy v předepsané tloušťce 
- zřízení vrstvy bez rozlišení šířky, pokládání vrstvy po etapách 
- nezahrnuje postřiky, nátěry</t>
  </si>
  <si>
    <t>56362</t>
  </si>
  <si>
    <t>VOZOVKOVÉ VRSTVY Z RECYKLOVANÉHO MATERIÁLU TL DO 100MM</t>
  </si>
  <si>
    <t>tl. 60mm 
617,4*1,01=623,574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</si>
  <si>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</si>
  <si>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(54+34,5+141+141)*0,5=185,250 [A]   délka x šířka</t>
  </si>
  <si>
    <t>PI-C  0,6 kg/m2</t>
  </si>
  <si>
    <t>617,4*1,01=623,574 [A]   dle pol. 564611</t>
  </si>
  <si>
    <t>574A31</t>
  </si>
  <si>
    <t>ASFALTOVÝ BETON PRO OBRUSNÉ VRSTVY ACO 8 TL. 40MM</t>
  </si>
  <si>
    <t>tl. 40mm 
Plocha celé vozovky - vozovka na lávce 
(693 - 75,6) =617,400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</si>
  <si>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</si>
  <si>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57621</t>
  </si>
  <si>
    <t>POSYP KAMENIVEM DRCENÝM 5KG/M2</t>
  </si>
  <si>
    <t>frakce 2/4, 1,5kg/m2 
623,574=623,574 [A]</t>
  </si>
  <si>
    <t>- dodání kameniva předepsané kvality a zrnitosti 
- posyp předepsaným množstvím</t>
  </si>
  <si>
    <t>9111B1</t>
  </si>
  <si>
    <t>ZÁBRADLÍ SILNIČNÍ SE SVISLOU VÝPLNÍ - DODÁVKA A MONTÁŽ</t>
  </si>
  <si>
    <t>Oboustranné silniční zábradlí v.1,10 m, kotveno do betonové patky</t>
  </si>
  <si>
    <t>30+2*105=240,000 [A]   dle PP</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</si>
  <si>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</si>
  <si>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15,8=15,800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</si>
  <si>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</si>
  <si>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93639</t>
  </si>
  <si>
    <t>ZAÚSTĚNÍ SKLUZŮ (VČET DLAŽBY Z LOM KAMENE)</t>
  </si>
  <si>
    <t>Položka zahrnuje veškerý materiál, výrobky a polotovary, včetně mimostaveništní a vnitrostaveništní dopravy (rovněž přesuny), včetně naložení a složení,případně s uložením.</t>
  </si>
  <si>
    <t>SO 131</t>
  </si>
  <si>
    <t>Úprava chodníku podél silnice II/117 - správce objektu město Hořovice</t>
  </si>
  <si>
    <t>za obrubníkem pod dlažbou</t>
  </si>
  <si>
    <t>0,24*0,11*52=1,373 [A]  plocha v řezu x délka dle obrub</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</si>
  <si>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</si>
  <si>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18130</t>
  </si>
  <si>
    <t>ÚPRAVA PLÁNĚ BEZ ZHUTNĚNÍ</t>
  </si>
  <si>
    <t>úprava terénu</t>
  </si>
  <si>
    <t>246+181+67=494,000 [A]</t>
  </si>
  <si>
    <t>položka zahrnuje úpravu pláně včetně vyrovnání výškových rozdílů</t>
  </si>
  <si>
    <t>konstrukce č.5  
ŠDB</t>
  </si>
  <si>
    <t>144*0,15=21,600 [A]</t>
  </si>
  <si>
    <t>konstrukce č.5</t>
  </si>
  <si>
    <t>62+82=144,000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</si>
  <si>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</si>
  <si>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</si>
  <si>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</si>
  <si>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u přechodu</t>
  </si>
  <si>
    <t>3,0+3,6=6,600 [A]   plocha dle situace</t>
  </si>
  <si>
    <t>(1000x250x150/120) do betonového lože osazený s nášlapem 0,15 m. Tento obrubník bude osazen na rozhraní mezi komunikací a chodníků.</t>
  </si>
  <si>
    <t>30+6+5=41,000 [A]</t>
  </si>
  <si>
    <t>Položka zahrnuje:  
dodání a pokládku betonových obrubníků o rozměrech předepsaných zadávací dokumentací  
betonové lože i boční betonovou opěrku.</t>
  </si>
  <si>
    <t>5+6=11,000 [A]</t>
  </si>
  <si>
    <t>SO 132</t>
  </si>
  <si>
    <t>Přeložka cyklostezky Hořovice - Kotopeky - správce objektu město Hořovice</t>
  </si>
  <si>
    <t>dle pol. 17120 
1050*2=2 100,000 [A]</t>
  </si>
  <si>
    <t>122738</t>
  </si>
  <si>
    <t>ODKOPÁVKY A PROKOPÁVKY OBECNÉ TŘ. I, ODVOZ DO 20KM</t>
  </si>
  <si>
    <t>1050=1 050,000 [A]   dle TZ</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</si>
  <si>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</si>
  <si>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122739</t>
  </si>
  <si>
    <t>1050*10=10 500,000 [A]</t>
  </si>
  <si>
    <t>379,08=379,080 [A]</t>
  </si>
  <si>
    <t>dle pol. 12273</t>
  </si>
  <si>
    <t>1050=1 050,000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</si>
  <si>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</si>
  <si>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17131</t>
  </si>
  <si>
    <t>ULOŽENÍ SYPANINY DO NÁSYPŮ V AKTIVNÍ ZÓNĚ SE ZHUT SE ZLEPŠENÍM ZEMINY</t>
  </si>
  <si>
    <t>doporučujeme sanovat aktivní zónu zářezu - dle TZ</t>
  </si>
  <si>
    <t>252=252,000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</si>
  <si>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</si>
  <si>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252/0,5=504,000 [A]   dle pol. 17131</t>
  </si>
  <si>
    <t>(57+294)*1,08=379,080 [A]</t>
  </si>
  <si>
    <t>56+48+47=151,000 [A]</t>
  </si>
  <si>
    <t>151*1,6=241,600 [A]   délka dle pol. 21264 x délka geotextílie v řezu</t>
  </si>
  <si>
    <t>45131A</t>
  </si>
  <si>
    <t>PODKLADNÍ A VÝPLŇOVÉ VRSTVY Z PROSTÉHO BETONU C20/25</t>
  </si>
  <si>
    <t>podklad pod dlažbu u rigolu v km 0,05928</t>
  </si>
  <si>
    <t>9*0,1=0,900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</si>
  <si>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</si>
  <si>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XX</t>
  </si>
  <si>
    <t>dlážděný rigol v km 0,05928</t>
  </si>
  <si>
    <t>9*0,2=1,800 [A]   plocha dle situace x tl.</t>
  </si>
  <si>
    <t>ŠDB tl. 250 mm</t>
  </si>
  <si>
    <t>13*1,15*0,25=3,738 [A]</t>
  </si>
  <si>
    <t>MZ tl. 200 mm</t>
  </si>
  <si>
    <t>429*1,15=493,350 [A]   plocha dle 574A41</t>
  </si>
  <si>
    <t>56361</t>
  </si>
  <si>
    <t>VOZOVKOVÉ VRSTVY Z RECYKLOVANÉHO MATERIÁLU TL DO 50MM</t>
  </si>
  <si>
    <t>429*1,01=433,290 [A]  dle pol. 574A41</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</si>
  <si>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</si>
  <si>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R-mat tl. 60 mm - přejezd</t>
  </si>
  <si>
    <t>13*1,01=13,130 [A]   plocha dle pol. 574A55</t>
  </si>
  <si>
    <t>429*1,15=493,350 [A]   na vrstvě MZ - cyklostezka 
13*1,15=14,950 [B]       na vrstvě ŠD - přejezd 
Celkem: A+B=508,300 [C]</t>
  </si>
  <si>
    <t>PS-C  0,35 kg/m2</t>
  </si>
  <si>
    <t>429*1,01=433,290 [A]   na vrstvě R-mat - cyklostezka 
13*1,01=13,130 [B]       na vrstvě R-mat - přejezd 
Celkem: A+B=446,420 [C]</t>
  </si>
  <si>
    <t>574A41</t>
  </si>
  <si>
    <t>ASFALTOVÝ BETON PRO OBRUSNÉ VRSTVY ACO 8 TL. 50MM</t>
  </si>
  <si>
    <t>konstrukce č.8</t>
  </si>
  <si>
    <t>429=429,000 [A]   dle Sit.</t>
  </si>
  <si>
    <t>574A55</t>
  </si>
  <si>
    <t>ASFALTOVÝ BETON PRO OBRUSNÉ VRSTVY ACO 16 TL. 60MM</t>
  </si>
  <si>
    <t>skladba konstrukce č.9 - přejezd</t>
  </si>
  <si>
    <t>13=13,000 [A]   dle situace</t>
  </si>
  <si>
    <t>58910</t>
  </si>
  <si>
    <t>VÝPLŇ SPAR ASFALTEM</t>
  </si>
  <si>
    <t>dle pol. 919111</t>
  </si>
  <si>
    <t>5,0=5,000 [A]</t>
  </si>
  <si>
    <t>položka zahrnuje:  
- dodávku předepsaného materiálu  
- vyčištění a výplň spar tímto materiálem</t>
  </si>
  <si>
    <t>9111A1</t>
  </si>
  <si>
    <t>ZÁBRADLÍ SILNIČNÍ S VODOR MADLY - DODÁVKA A MONTÁŽ</t>
  </si>
  <si>
    <t>Dvoumadlové zábradlí z kompozitu výšky 1,3 m vlevo km 0,060 - km 0,880  
kompletní, vč. zákl. patek a PKO</t>
  </si>
  <si>
    <t>28=28,000 [A]</t>
  </si>
  <si>
    <t>919111</t>
  </si>
  <si>
    <t>ŘEZÁNÍ ASFALTOVÉHO KRYTU VOZOVEK TL DO 50MM</t>
  </si>
  <si>
    <t>napojení na ZÚ a KÚ</t>
  </si>
  <si>
    <t>2*2,5=5,000 [A]</t>
  </si>
  <si>
    <t>položka zahrnuje řezání vozovkové vrstvy v předepsané tloušťce, včetně spotřeby vody</t>
  </si>
  <si>
    <t>56+48=104,000 [A]   dle PP</t>
  </si>
  <si>
    <t>SO 141</t>
  </si>
  <si>
    <t>Sjezdy na pozemky</t>
  </si>
  <si>
    <t>84*2=168,000 [A]</t>
  </si>
  <si>
    <t>88=88,000 [A]   dle pol. 17511</t>
  </si>
  <si>
    <t>pro propustky  
vč. odvozu</t>
  </si>
  <si>
    <t>2,1*(13,5+14,5+12)=84,000 [A]   plocha v řezu x délka v sit.</t>
  </si>
  <si>
    <t>84*10=840,000 [A]</t>
  </si>
  <si>
    <t>17110</t>
  </si>
  <si>
    <t>ULOŽENÍ SYPANINY DO NÁSYPŮ SE ZHUTNĚNÍM</t>
  </si>
  <si>
    <t>násypy pod sjezdy (dosypávky) z místního materiálu</t>
  </si>
  <si>
    <t>0,75*851=638,250 [A]   prům. výška v řezu x plocha</t>
  </si>
  <si>
    <t>dle pol. 132738</t>
  </si>
  <si>
    <t>84=84,000 [A]</t>
  </si>
  <si>
    <t>17511</t>
  </si>
  <si>
    <t>OBSYP POTRUBÍ A OBJEKTŮ SE ZHUTNĚNÍM</t>
  </si>
  <si>
    <t>obsyp nenamrzavou zeminou</t>
  </si>
  <si>
    <t>2,2*(13,5+14,5+12)=88,000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</si>
  <si>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</si>
  <si>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851*1,1=936,100 [A]   dle pol. 56330</t>
  </si>
  <si>
    <t>451314</t>
  </si>
  <si>
    <t>PODKLADNÍ A VÝPLŇOVÉ VRSTVY Z PROSTÉHO BETONU C25/30</t>
  </si>
  <si>
    <t>BETONOVÉ LOŽE C 25/30 - XF3 TL. 250 mm S KARI SÍTÍ</t>
  </si>
  <si>
    <t>40*1,5*0,25=15,000 [A]   délka propustků x šířka lože x tl.</t>
  </si>
  <si>
    <t>451366</t>
  </si>
  <si>
    <t>VÝZTUŽ PODKL VRSTEV Z KARI-SÍTÍ</t>
  </si>
  <si>
    <t>kari sítě do beton. lože pod propustky</t>
  </si>
  <si>
    <t>1,5*40*4,5*0,001=0,270 [B]   šířka x délka x hmotnost 1 m2 x převod ma tuny</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</si>
  <si>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veškerá opatření pro zajištění soudržnosti výztuže a betonu  
- vodivé propojení výztuže, které je součástí ochrany konstrukce proti vlivům bludných proudů, vyvedení do měřících skříní nebo míst pro měření bludných proudů  
- povrchovou antikorozní úpravu výztuže  
- separaci výztuže</t>
  </si>
  <si>
    <t>ŠP podsyp tl. 150 mm pod prahy</t>
  </si>
  <si>
    <t>(1,5*0,5*0,15)*2*3=0,675 [A]   délka x šířka x tl. podsypu x počet prahů</t>
  </si>
  <si>
    <t>467315</t>
  </si>
  <si>
    <t>STUPNĚ A PRAHY VODNÍCH KORYT Z PROSTÉHO BETONU C30/37</t>
  </si>
  <si>
    <t>(0,5*0,8*1,5)*6=3,600 [A]</t>
  </si>
  <si>
    <t>ŠDB tl. 150 mm</t>
  </si>
  <si>
    <t>851*1,1*0,15=140,415 [A]</t>
  </si>
  <si>
    <t>MZ tl. 150 mm</t>
  </si>
  <si>
    <t>851*1,3*0,15=165,945 [A]</t>
  </si>
  <si>
    <t>konstrukce č.6</t>
  </si>
  <si>
    <t>851*1,01=859,510 [A]  dle pol. 574A44</t>
  </si>
  <si>
    <t>574A44</t>
  </si>
  <si>
    <t>ASFALTOVÝ BETON PRO OBRUSNÉ VRSTVY ACO 11+, 11S TL. 50MM</t>
  </si>
  <si>
    <t>36+120+95+122+63+80+74+50+63+74+74=851,000 [B]   dle Sit.</t>
  </si>
  <si>
    <t>899524</t>
  </si>
  <si>
    <t>OBETONOVÁNÍ POTRUBÍ Z PROSTÉHO BETONU DO C25/30</t>
  </si>
  <si>
    <t>40*0,45=18,000 [A]    délka dle pol. 918358 x plocha v řezu</t>
  </si>
  <si>
    <t>918358</t>
  </si>
  <si>
    <t>PROPUSTY Z TRUB DN 600MM</t>
  </si>
  <si>
    <t>BETONOVÉ ROURY DN  600 (DÉLKA 1 ks = 2,5 m) C 30/37 - XF4</t>
  </si>
  <si>
    <t>13,5+14,5+12=40,000 [A]</t>
  </si>
  <si>
    <t>SO 180</t>
  </si>
  <si>
    <t>Přechodné dopravní značení</t>
  </si>
  <si>
    <t>914132</t>
  </si>
  <si>
    <t>DOPRAVNÍ ZNAČKY ZÁKLADNÍ VELIKOSTI OCELOVÉ FÓLIE TŘ 2 - MONTÁŽ S PŘEMÍSTĚNÍM</t>
  </si>
  <si>
    <t>dle B.1. - 180.2, 180.3, 180.4, 180.5,, 180.6, 180.7, 180.8, 180.9  
vč. sloupků a podstavce</t>
  </si>
  <si>
    <t>2+2+1+1=6,000 [A]   1.etapa - B1, IP10a, C2c, C2b 
2+2+2+1+1+1+2+2=13,000 [B]    Etapa 2.A - B30, E13, C2c, P6, C4a, C4b, A10, A15  
2+2+3+1+1+3+1+1+1+2+2+1+1+1+3+3=28,000 [C]    Etapa 2.B a 2.C - P4, C1, C4a, C4b, IS1d, IS3c, IS3d, IJ2, E7b, A10, A15, B21a, IZ4b, P2, IP 10a, B1 
6=6,000 [D]   etapa 2.C - OT 
1+3+3+3+3+1+1+1+1+1+1=19,000 [E]     Etapa 3 - P2, P4, C4a, C1, IS3c, IS1d, IS3d,, IJ2, E7b, IZ4a, IZ4b 
1+3+3+3+1+1+3+1+1+1+1+1=20,000 [F]     Etapa 4 - P2, P4, C4a, C1, C2c, C2b, IS3c, IS3d,, IJ2, E7b, IZ4a, IZ4b 
16+3=19,000 [G]   etapa 4 - OT 
Celkem: A+B+C+D+E+F+G=111,000 [H]</t>
  </si>
  <si>
    <t>položka zahrnuje:  
- dopravu demontované značky z dočasné skládky  
- osazení a montáž značky na místě určeném projektem  
- nutnou opravu poškozených částí  
nezahrnuje dodávku značky</t>
  </si>
  <si>
    <t>dle pol. 914132  
vč. sloupků a podstavce</t>
  </si>
  <si>
    <t>6=6,000 [A]   etapa 1 
13+28+6=47,000 [B]   etapa 2 
19=19,000 [C]   etapa 3 
20+19=39,000 [D]   etapa 4 
Celkem: A+B+C+D=111,000 [E]</t>
  </si>
  <si>
    <t>914139</t>
  </si>
  <si>
    <t>DOPRAV ZNAČKY ZÁKLAD VEL OCEL FÓLIE TŘ 2 - NÁJEMNÉ</t>
  </si>
  <si>
    <t>KSDEN</t>
  </si>
  <si>
    <t>dle TZ předpoklad stavby jedna sezona (03 - 10) = 8 měsíců  
dle TZ předpoklad stavby v etapě 2 - 4 měsíce  
dle TZ předpoklad stavby v etapě 3 - 2 měsíce  
dle TZ předpoklad stavby v etapě 4 - 2 měsíce</t>
  </si>
  <si>
    <t>6*8*30=1 440,000 [A]    Etapa 1 
(13+28+6)*4*30=5 640,000 [B]   Etapa 2 
19*2*30=1 140,000 [C]   etapa 3 
(20+19)*2*30=2 340,000 [D]   etapa 4 
Celkem: A+B+C+D=10 560,000 [E]</t>
  </si>
  <si>
    <t>položka zahrnuje sazbu za pronájem dopravních značek a zařízení, počet jednotek je určen jako součin počtu značek a počtu dní použití</t>
  </si>
  <si>
    <t>914432</t>
  </si>
  <si>
    <t>DOPRAVNÍ ZNAČKY 100X150CM OCELOVÉ FÓLIE TŘ 2 - MONTÁŽ S PŘEMÍSTĚNÍM</t>
  </si>
  <si>
    <t>dle B.1. - 180.2, 180.5, 180.6, 180.7, 180.8  
vč. sloupků a podstavce</t>
  </si>
  <si>
    <t>4=4,000 [A]   1.etapa - IP 22 
1=1,000 [B]   2.etapa - IZ 8a 
2=2,000 [C]   2.etapa - OT - IS11a 
2=2,000 [D]   3.etapa - IZ8a, IZ8b 
2=2,000 [E]   4.etapa - IZ8a, IZ8b 
Celkem: A+B+C+D+E=11,000 [F]</t>
  </si>
  <si>
    <t>DOPRAVNÍ ZNAČKY 150X150CM OCELOVÉ FÓLIE TŘ 2 - MONTÁŽ S PŘEMÍSTĚNÍM</t>
  </si>
  <si>
    <t>dle B.1. - 180.4, 180.5, 180.7, 180.8  
Nestandardní rozměr značek IS9b - zmenšené oproti standardu, umístěné na dvou sloupcích 40x40 mm (tzv. jäckl) s minimálně čtyřmi podstavci na každém sloupku (dle pol. 914922).</t>
  </si>
  <si>
    <t>3=3,000 [A]   Etapa 2 - 3 kusy IS9b - odhad rozměrů 1,5x1,5 m 
3=3,000 [B]      Etapa 3 - 3 kusy IS9b  
3=3,000 [C]      Etapa 4 - 3 kusy IS9b  
Celkem: A+B+C=9,000 [D]</t>
  </si>
  <si>
    <t>914433</t>
  </si>
  <si>
    <t>DOPRAVNÍ ZNAČKY 100X150CM OCELOVÉ FÓLIE TŘ 2 - DEMONTÁŽ</t>
  </si>
  <si>
    <t>dle pol. 914432  
vč. sloupků a podstavce</t>
  </si>
  <si>
    <t>4=4,000 [A]  etapa 1 
1+2=3,000 [B]  etapa 2.C 
2=2,000 [C]  etapa 3 
2=2,000 [D]  etapa 4 
Celkem: A+B+C+D=11,000 [E]</t>
  </si>
  <si>
    <t>DOPRAVNÍ ZNAČKY 150X150CM OCELOVÉ FÓLIE TŘ 2 - DEMONTÁŽ</t>
  </si>
  <si>
    <t>dle pol. 914432.R</t>
  </si>
  <si>
    <t>3=3,000 [A]  etapa 2 
3=3,000 [B]  etapa 3 
3=3,000 [C]  etapa 4 
Celkem: A+B+C=9,000 [D]</t>
  </si>
  <si>
    <t>914439</t>
  </si>
  <si>
    <t>DOPRAV ZNAČKY 100X150CM OCEL FÓLIE TŘ 2 - NÁJEMNÉ</t>
  </si>
  <si>
    <t>dle TZ předpoklad stavby v etapě 1 - jedna sezona (03 - 10) = 8 měsíců  
dle TZ předpoklad stavby v etapě 2 - 4 měsíce  
dle TZ předpoklad stavby v etapě 3 - 2 měsíce  
dle TZ předpoklad stavby v etapě 4 - 2 měsíce</t>
  </si>
  <si>
    <t>4*8*30=960,000 [A] 
3*4*30=360,000 [B] 
2*2*30=120,000 [C] 
2*2*30=120,000 [D] 
Celkem: A+B+C+D=1 560,000 [E]</t>
  </si>
  <si>
    <t>DOPRAV ZNAČKY 150X150CM OCEL FÓLIE TŘ 2 - NÁJEMNÉ</t>
  </si>
  <si>
    <t>dle TZ předpoklad stavby v etapě 2 - 4 měsíce  
dle TZ předpoklad stavby v etapě 3 - 2 měsíce  
dle TZ předpoklad stavby v etapě 4 - 2 měsíce</t>
  </si>
  <si>
    <t>3*4*30=360,000 [A]   etapa 2 
3*2*30=180,000 [B]   etapa 3 
3*2*30=180,000 [C]   etapa 4 
Celkem: A+B+C=720,000 [D]</t>
  </si>
  <si>
    <t>914712</t>
  </si>
  <si>
    <t>STÁLÁ DOPRAV ZAŘÍZ Z3 OCEL MONTÁŽ S PŘESUNEM</t>
  </si>
  <si>
    <t>dle B.1. - 180.4, 180.5, 180.7, 180.8  
vč. sloupků a podstavce</t>
  </si>
  <si>
    <t>4=4,000 [A]   etapa 2 
4=4,000 [B]   etapa 3 
4=4,000 [C]   etapa 4 
Celkem: A+B+C=12,000 [D]</t>
  </si>
  <si>
    <t>914713</t>
  </si>
  <si>
    <t>STÁLÁ DOPRAV ZAŘÍZ Z3 OCEL DEMONTÁŽ</t>
  </si>
  <si>
    <t>dle pol. 914712  
vč. sloupků a podstavce</t>
  </si>
  <si>
    <t>4=4,000 [A]  etapa 2 
4=4,000 [B]  etapa 3 
4=4,000 [C]  etapa 4 
Celkem: A+B+C=12,000 [D]</t>
  </si>
  <si>
    <t>914719</t>
  </si>
  <si>
    <t>STÁLÁ DOPRAV ZAŘÍZ Z3 OCEL - NÁJEMNÉ</t>
  </si>
  <si>
    <t>4*4*30=480,000 [A]    v etapě 2 
4*2*30=240,000 [B]    v etapě 3 
4*2*30=240,000 [C]    v etapě 4 
Celkem: A+B+C=960,000 [D]</t>
  </si>
  <si>
    <t>915211</t>
  </si>
  <si>
    <t>VODOROVNÉ DOPRAVNÍ ZNAČENÍ PLASTEM HLADKÉ - DODÁVKA A POKLÁDKA</t>
  </si>
  <si>
    <t>V5 dočasná</t>
  </si>
  <si>
    <t>2*(4,0*0,5)=4,000 [A]</t>
  </si>
  <si>
    <t>položka zahrnuje:  
- dodání a pokládku nátěrového materiálu (měří se pouze natíraná plocha)  
- předznačení a reflexní úpravu</t>
  </si>
  <si>
    <t>915212</t>
  </si>
  <si>
    <t>VODOROVNÉ DOPRAVNÍ ZNAČENÍ PLASTEM HLADKÉ - ODSTRANĚNÍ</t>
  </si>
  <si>
    <t>2*(4*0,5)=4,000 [A]</t>
  </si>
  <si>
    <t>zahrnuje odstranění značení bez ohledu na způsob provedení (zatření, zbroušení) a odklizení vzniklé suti</t>
  </si>
  <si>
    <t>916112</t>
  </si>
  <si>
    <t>DOPRAV SVĚTLO VÝSTRAŽ SAMOSTATNÉ - MONTÁŽ S PŘESUNEM</t>
  </si>
  <si>
    <t>dle B.1 - 180.3, 180.4,</t>
  </si>
  <si>
    <t>2=2,000 [A]   etapa 2 na A15</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</si>
  <si>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</si>
  <si>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</si>
  <si>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</si>
  <si>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dle pol. 916112</t>
  </si>
  <si>
    <t>Položka zahrnuje odstranění, demontáž a odklizení zařízení s odvozem na předepsané místo</t>
  </si>
  <si>
    <t>916119</t>
  </si>
  <si>
    <t>DOPRAV SVĚTLO VÝSTRAŽ SAMOSTATNÉ - NÁJEMNÉ</t>
  </si>
  <si>
    <t>dle TZ předpoklad stavby v etapě 2 - 4 měsíce</t>
  </si>
  <si>
    <t>2*4*30=240,000 [A]</t>
  </si>
  <si>
    <t>položka zahrnuje sazbu za pronájem zařízení. Počet měrných jednotek se určí jako součin počtu zařízení a počtu dní použití.</t>
  </si>
  <si>
    <t>916122</t>
  </si>
  <si>
    <t>DOPRAV SVĚTLO VÝSTRAŽ SOUPRAVA 3KS - MONTÁŽ S PŘESUNEM</t>
  </si>
  <si>
    <t>dle B.1 - 180.3, 180.4, 180.9</t>
  </si>
  <si>
    <t>2=2,000 [A]    etapa 2 
2=2,000 [B]    etapa 4 
Celkem: A+B=4,000 [C]</t>
  </si>
  <si>
    <t>916123</t>
  </si>
  <si>
    <t>DOPRAV SVĚTLO VÝSTRAŽ SOUPRAVA 3KS - DEMONTÁŽ</t>
  </si>
  <si>
    <t>dle pol. 916122</t>
  </si>
  <si>
    <t>2=2,000 [A]   etapa 2 
2=2,000 [B]   etapa 4 
Celkem: A+B=4,000 [C]</t>
  </si>
  <si>
    <t>916129</t>
  </si>
  <si>
    <t>DOPRAV SVĚTLO VÝSTRAŽ SOUPRAVA 3KS - NÁJEMNÉ</t>
  </si>
  <si>
    <t>dle TZ předpoklad stavby v etapě 2 - 4 měsíce  
dle TZ předpoklad stavby v etapě 4 - 2 měsíce</t>
  </si>
  <si>
    <t>2*4*30=240,000 [A]    etapa 2 
2*2*30=120,000 [B]    etapa 4 
Celkem: A+B=360,000 [C]</t>
  </si>
  <si>
    <t>916152</t>
  </si>
  <si>
    <t>SEMAFOROVÁ PŘENOSNÁ SOUPRAVA - MONTÁŽ S PŘESUNEM</t>
  </si>
  <si>
    <t>3=3,000 [A]   etapa 2</t>
  </si>
  <si>
    <t>916153</t>
  </si>
  <si>
    <t>SEMAFOROVÁ PŘENOSNÁ SOUPRAVA - DEMONTÁŽ</t>
  </si>
  <si>
    <t>dle pol. 916152</t>
  </si>
  <si>
    <t>3=3,000 [A]</t>
  </si>
  <si>
    <t>916159</t>
  </si>
  <si>
    <t>SEMAFOROVÁ PŘENOSNÁ SOUPRAVA - NÁJEMNÉ</t>
  </si>
  <si>
    <t>3*4*30=360,000 [A]</t>
  </si>
  <si>
    <t>916322</t>
  </si>
  <si>
    <t>DOPRAVNÍ ZÁBRANY Z2 S FÓLIÍ TŘ 2 - MONTÁŽ S PŘESUNEM</t>
  </si>
  <si>
    <t>dle B.1. - 180.2, 180.3, 180.4, 180.5, 180.8, 180.9  
vč. sloupků a podstavce</t>
  </si>
  <si>
    <t>3=3,000 [A]     1.etapa 
4+2+3=9,000 [B]   2.,etapa 
3=3,000 [C]   etapa 4 
Celkem: A+B+C=15,000 [D]</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</si>
  <si>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</si>
  <si>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</si>
  <si>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</si>
  <si>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dle pol. 916322  
vč. sloupků a podstavce</t>
  </si>
  <si>
    <t>3=3,000 [A]   etapa 1 
9=9,000 [B]   etapa 2 
3=3,000 [C]   etapa 4 
Celkem: A+B+C=15,000 [D]</t>
  </si>
  <si>
    <t>916329</t>
  </si>
  <si>
    <t>DOPRAVNÍ ZÁBRANY Z2 S FÓLIÍ TŘ 2 - NÁJEMNÉ</t>
  </si>
  <si>
    <t>dle TZ předpoklad stavby jedna sezona (03 - 10) = 8 měsíců  
dle TZ předpoklad stavby v etapě 2 - 4 měsíce  
dle TZ předpoklad stavby v etapě 4 - 2 měsíce</t>
  </si>
  <si>
    <t>3*8*30=720,000 [A]   etapa 1 
9*4*30=1 080,000 [B]    etapa 2 
3*2*30=180,000 [C]   etapa 4 
Celkem: A+B+C=1 980,000 [D]</t>
  </si>
  <si>
    <t>916332</t>
  </si>
  <si>
    <t>SMĚROVACÍ DESKY Z4 JEDNOSTR S FÓLIÍ TŘ 1 - MONTÁŽ S PŘESUNEM</t>
  </si>
  <si>
    <t>dle B.1 - 180.3, 180.4,   
vč. sloupků a podstavce</t>
  </si>
  <si>
    <t>24+25=49,000 [A]   etapa 2</t>
  </si>
  <si>
    <t>916333</t>
  </si>
  <si>
    <t>SMĚROVACÍ DESKY Z4 JEDNOSTR S FÓLIÍ TŘ 1 - DEMONTÁŽ</t>
  </si>
  <si>
    <t>dle pol. 916332  
vč. sloupků a podstavce</t>
  </si>
  <si>
    <t>49=49,000 [A]    etapa 2</t>
  </si>
  <si>
    <t>916339</t>
  </si>
  <si>
    <t>SMĚROVACÍ DESKY Z4 - NÁJEMNÉ</t>
  </si>
  <si>
    <t>49*4*30=5 880,000 [A]</t>
  </si>
  <si>
    <t>SO 190</t>
  </si>
  <si>
    <t>Dopravní značení ve správě KSÚSSK</t>
  </si>
  <si>
    <t>91297</t>
  </si>
  <si>
    <t>DOPRAVNÍ ZRCADLO</t>
  </si>
  <si>
    <t>1=1,000 [A]</t>
  </si>
  <si>
    <t>položka zahrnuje:  
- dodání a osazení zrcadla včetně nutných zemních prací  
- předepsaná povrchová úprava  
- vnitrostaveništní a mimostaveništní doprava  
- odrazky plastové nebo z retroreflexní fólie.</t>
  </si>
  <si>
    <t>91400</t>
  </si>
  <si>
    <t>DOČASNÉ ZAKRYTÍ NEBO OTOČENÍ STÁVAJÍCÍCH DOPRAVNÍCH ZNAČEK</t>
  </si>
  <si>
    <t>20=20,000 [A]</t>
  </si>
  <si>
    <t>zahrnuje zakrytí dočasně neplatných svislých dopravních značek (nebo jejich částí) bez ohledu na způsob a na jejich velikost (zakrytí neprůhledným materiálem nebo otočení značky) a jeho následné odstranění</t>
  </si>
  <si>
    <t>914121</t>
  </si>
  <si>
    <t>DOPRAVNÍ ZNAČKY ZÁKLADNÍ VELIKOSTI OCELOVÉ FÓLIE TŘ 1 - DODÁVKA A MONTÁŽ</t>
  </si>
  <si>
    <t>dle B.1-190.2</t>
  </si>
  <si>
    <t>100=100,000 [A]</t>
  </si>
  <si>
    <t>položka zahrnuje:  
- dodávku a montáž značek v požadovaném provedení</t>
  </si>
  <si>
    <t>na žlutém fluorescenčním podkladu</t>
  </si>
  <si>
    <t>10=10,000 [A]   A4 a B20a</t>
  </si>
  <si>
    <t>914421</t>
  </si>
  <si>
    <t>DOPRAVNÍ ZNAČKY 100X150CM OCELOVÉ FÓLIE TŘ 1 - DODÁVKA A MONTÁŽ</t>
  </si>
  <si>
    <t>dle B.1. - 190.2</t>
  </si>
  <si>
    <t>4=4,000 [A]</t>
  </si>
  <si>
    <t>914511</t>
  </si>
  <si>
    <t>DOPRAV ZNAČ VELKOPLOŠ OCEL LAMELY FÓLIE TŘ 1 - DOD A MONT</t>
  </si>
  <si>
    <t>12*(2*3)=72,000 [A]    12 kusů x odhad plochy</t>
  </si>
  <si>
    <t>914711</t>
  </si>
  <si>
    <t>STÁLÁ DOPRAV ZAŘÍZ Z3 OCEL DODÁVKA A MONTÁŽ</t>
  </si>
  <si>
    <t>3*4+3=15,000 [A]</t>
  </si>
  <si>
    <t>914911</t>
  </si>
  <si>
    <t>SLOUPKY A STOJKY DOPRAVNÍCH ZNAČEK Z OCEL TRUBEK SE ZABETONOVÁNÍM - DODÁVKA A MONTÁŽ</t>
  </si>
  <si>
    <t>80+15=95,000 [A]</t>
  </si>
  <si>
    <t>položka zahrnuje:  
- sloupky a upevňovací zařízení včetně jejich osazení (betonová patka, zemní práce)</t>
  </si>
  <si>
    <t>914961</t>
  </si>
  <si>
    <t>SLOUPKY A STOJKY DZ Z "I" PROFILŮ OCEL ZABETON DOD A MONT</t>
  </si>
  <si>
    <t>dle pol. 914511</t>
  </si>
  <si>
    <t>12*2=24,000 [A]</t>
  </si>
  <si>
    <t>915111</t>
  </si>
  <si>
    <t>VODOROVNÉ DOPRAVNÍ ZNAČENÍ BARVOU HLADKÉ - DODÁVKA A POKLÁDKA</t>
  </si>
  <si>
    <t>(2*131)*0,25+(48+19+62)*0,125+(25+16+21+75)*0,25+(14+177+15+18+171+15)*0,25+(21+23+21+63)*0,25+(55+18+30+18)*0,125+(100+11+99+17)*0,125+(15+523+23+18+526+22+20+37+21+20+21+16)*0,25+(19+17+21+25)*0,125+(35+565+13+35+562+24)*0,25+(28+19+22+75+41)*0,25+(16+102+100+21+15+75+76+15)*0,125=1 026,875 [A]    V4 
(122+51+177+90+34+536+11+183+240+210+30+80)*0,125=220,500 [B]    V1a 
(4,0*0,5)*7=14,000 [C]   V7 
12=12,000 [D]    V13 
(66+65+71+51)*0,25*0,5=31,625 [E]    V2b (1,5/1,5/0,25) 
Celkem: A+B+C+D+E=1 305,000 [F]</t>
  </si>
  <si>
    <t>915221</t>
  </si>
  <si>
    <t>VODOR DOPRAV ZNAČ PLASTEM STRUKTURÁLNÍ NEHLUČNÉ - DOD A POKLÁDKA</t>
  </si>
  <si>
    <t>1026,875=1 026,875 [A]    V4 
220,5=220,500 [B]   V1a 
14+12=26,000 [C]    V7 + V13 
31,625=31,625 [D]   V2b 
Celkem: A+B+C+D=1 305,000 [E]</t>
  </si>
  <si>
    <t>SO 191</t>
  </si>
  <si>
    <t>Dopravní značení ve správě města</t>
  </si>
  <si>
    <t>6=6,000 [A]</t>
  </si>
  <si>
    <t>dle B.1-191.2</t>
  </si>
  <si>
    <t>10=10,000 [A]</t>
  </si>
  <si>
    <t>2=2,000 [A]   A4 a B20a</t>
  </si>
  <si>
    <t>dle B.1. - 191.2</t>
  </si>
  <si>
    <t>2*(2*3)=12,000 [A]    2 kusy x odhad plochy</t>
  </si>
  <si>
    <t>12+4=16,000 [A]</t>
  </si>
  <si>
    <t>2*2=4,000 [A]</t>
  </si>
  <si>
    <t>(98+97)*0,125=24,375 [A]   V4 (0,125) 
(96+15)*0,125=13,875 [B]    V1a 
16*0,125*2/3=1,333 [C]   V2b(3,0/1,5/0,125) 
19*0,25*0,5=2,375 [D]   V2b (1,5/1,5/0,25) 
Celkem: A+B+C+D=41,958 [E]</t>
  </si>
  <si>
    <t>41,958=41,958 [A]</t>
  </si>
  <si>
    <t>SO 201</t>
  </si>
  <si>
    <t>Most přes Žákův náhon v km 0,275</t>
  </si>
  <si>
    <t>483,705*2=967,410 [A]    dle pol. 17120.1</t>
  </si>
  <si>
    <t>nákup zeminy pro zásypy a násypy</t>
  </si>
  <si>
    <t>236,507=236,507 [A]    dle pol. 125738</t>
  </si>
  <si>
    <t>029412</t>
  </si>
  <si>
    <t>OSTATNÍ POŽADAVKY - VYPRACOVÁNÍ MOSTNÍHO LISTU</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</si>
  <si>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</si>
  <si>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</si>
  <si>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</si>
  <si>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11526</t>
  </si>
  <si>
    <t>PŘEVEDENÍ VODY POTRUBÍM DN 800 NEBO ŽLABY R.O. DO 2,8M</t>
  </si>
  <si>
    <t>provizorní zatrubnění vodoteče - zřízení a odstranění</t>
  </si>
  <si>
    <t>26,0=26,000 [A]    dle příl. 03</t>
  </si>
  <si>
    <t>Položka převedení vody na povrchu zahrnuje zřízení, udržování a odstranění příslušného zařízení. Převedení vody se uvádí buď průměrem potrubí (DN) nebo délkou rozvinutého obvodu žlabu (r.o.).</t>
  </si>
  <si>
    <t>12273</t>
  </si>
  <si>
    <t>ODKOPÁVKY A PROKOPÁVKY OBECNÉ TŘ. I</t>
  </si>
  <si>
    <t>zemina pro zpětný zásyp na mezideponii SO 201</t>
  </si>
  <si>
    <t>59,8=59,800 [D]    odtěžení obsypu provizorní přeložky po její demontáži dle pol. 17511</t>
  </si>
  <si>
    <t>124738</t>
  </si>
  <si>
    <t>VYKOPÁVKY PRO KORYTA VODOTEČÍ TŘ. I, ODVOZ DO 20KM</t>
  </si>
  <si>
    <t>odkop zemních hrázek po dokončení stavby mostu vč. odvozu na skládku</t>
  </si>
  <si>
    <t>40,0=40,000 [A]    dle pol. 17750</t>
  </si>
  <si>
    <t>124739</t>
  </si>
  <si>
    <t>40*10=400,000 [A]</t>
  </si>
  <si>
    <t>z mezideponie</t>
  </si>
  <si>
    <t>z mezideponie SO 001 - natěžení a dovoz ornice pro ohumusování 
0,15*68,394=10,259 [A]    tl. x plocha dle pol. 18222 
z mezideponie SO 201 pro zpětný zásyp rýhy provizorního zatrubnění  
59,8=59,800 [B]    pro obsyp provizorního obtoku - objem dle pol. 17511 (nedostatek cca 5,2 m3 bude řešen z výkopu stav. rampy) 
54,6=54,600 [C]    pro zpětný zásyp rýhy provizorního obtoku - objem dle pol. 17411.2 
mezisoučet MDP: B+C=114,400 [D] 
Celkem: A+D=124,659 [E]</t>
  </si>
  <si>
    <t>172,023=172,023 [A]    zemina pro zásyp dle pol. 17411.1 
64,484=64,484 [B]    zemina pro násyp dle pol. 17110 
Celkem: A+B=236,507 [C]</t>
  </si>
  <si>
    <t>13173</t>
  </si>
  <si>
    <t>HLOUBENÍ JAM ZAPAŽ I NEPAŽ TŘ. I</t>
  </si>
  <si>
    <t>2,1*26,0=54,600 [C]    výkop pro zřízení provizorní přeložky vodoteče - plocha v příč. řezu a dl. dle pol. 11526</t>
  </si>
  <si>
    <t>nevhodný výkop vč. odvozu na skládku</t>
  </si>
  <si>
    <t>329,344=329,344 [A]    stavební jáma pro založení mostu - dle výkresu výkopů 
54,561=54,561 [B]    staveništní rampa - dtto 
59,8=59,800 [C]    odtěžený obsyp provizorního zatrubnění dle pol. 17511 
Celkem: A+B+C=443,705 [D]</t>
  </si>
  <si>
    <t>443,705*10=4 437,050 [A]</t>
  </si>
  <si>
    <t>násyp silničního tělesa pod přechodovou oblastí z vhodné zeminy dle ČSN 73 6244 - zemina ze zemníku</t>
  </si>
  <si>
    <t>(2,28+1,48)*17,15=64,484 [A]    součet ploch z podél.řezu (měřeno od stáv. terénu) x střední dl. dle příl. 03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</si>
  <si>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</si>
  <si>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na skládku</t>
  </si>
  <si>
    <t>443,705=443,705 [A]    zemina z výkopů dle pol. 131738 
40,0=40,000 [B]    zemina z odstraněných zemních hrázek dle pol. 124738 
Celkem: A+B=483,705 [C]</t>
  </si>
  <si>
    <t>na mezideponii SO 201</t>
  </si>
  <si>
    <t>54,6=54,600 [A]    zemina z provizorního výkopu dle pol. 13173 
59,8=59,800 [B]    zemina z provizorního obsypu dle pol. 12273 
Celkem: A+B=114,400 [C]</t>
  </si>
  <si>
    <t>17411</t>
  </si>
  <si>
    <t>ZÁSYP JAM A RÝH ZEMINOU SE ZHUTNĚNÍM</t>
  </si>
  <si>
    <t>zásyp přechodové oblasti a zásyp staveništní rampy z vhodné nenamrzavé zeminy dle ČSN 73 6244 zeminou ze zemníku</t>
  </si>
  <si>
    <t>(4,05+3,76)*15,04=117,462 [A]    zásyp v přechodové oblasti - plochy z podél. řezu x dl.  
54,561=54,561 [B]    zásyp stav. rampy dle pol. 131738 
Celkem: A+B=172,023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</si>
  <si>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</si>
  <si>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zpětný zásyp rýhy pro provizorní zatrubnění po dokončení stavby a zrušení obtoku zeminou z mezideponie</t>
  </si>
  <si>
    <t>54,6=54,600 [A]    dle pol. 13173</t>
  </si>
  <si>
    <t>obsyp a zásyp proviozorního zatrubnění vodoteče zeminou z mezideponie</t>
  </si>
  <si>
    <t>(3,2-0,9)*26,0=59,800 [A]    cca plocha v příč.řezu (odečteno potrubí) x dl. dle pol. 11526 
(nedostatek zeminy pro obsyp</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</si>
  <si>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</si>
  <si>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SE ZHUTNĚNÍM 
štěrkopískový hutněný zásyp ocel. roury min. 98% PS frakce 0-32 mm hutněný symetricky po max. 150 mm</t>
  </si>
  <si>
    <t>13,1*17,15=224,665 [A]    plocha z podél. řezu x střední dl. - dle přílohy 03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</si>
  <si>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</si>
  <si>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BEZ ZHUTNĚNÍ 
štěrkopískový nehutněný podsyp a obsyp ocelové roury frakce 0-32 mm</t>
  </si>
  <si>
    <t>dle přílohy 03 
0,33*2*19,2=12,672 [A]    vytvoření "sedla" ocelové trouby - 2x plocha z podél. řezu x dl. roury 
1,71*17,15=29,327 [B]    obsyp roury - plocha z podél. řezu x střední délka 
Celkem: A+B=41,999 [C]</t>
  </si>
  <si>
    <t>17680</t>
  </si>
  <si>
    <t>VÝPLNĚ Z NAKUPOVANÝCH MATERIÁLŮ</t>
  </si>
  <si>
    <t>výměna podloží - zhutněná vrstva ze vhodných nenamrzavých zemin 
Součástí položky je zhutňovací pokus statickou zatěžovací deskou, položka bude odsouhlasena TDI.</t>
  </si>
  <si>
    <t>4,54*20,20=91,708 [A]    výměna podloží - plocha z podél. řezu x dl. - dle příl. 03 
0,55*6,1*2=6,710 [B]    dosyp vně bet. prahů v korytě - plocha z příč. řezu x š. x vtok a výtok 
Celkem: A+B=98,418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</si>
  <si>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</si>
  <si>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17750</t>
  </si>
  <si>
    <t>ZEMNÍ HRÁZKY ZE ZEMIN NEPROPUSTNÝCH</t>
  </si>
  <si>
    <t>hrázky pro přeložku vodoteče  vč. nákupu materiálu</t>
  </si>
  <si>
    <t>2,5*8,0*2=40,000 [A]    cca plocha v příč.řezu x dl. x 2 hrázky</t>
  </si>
  <si>
    <t>ohumusování násypů v tl. 150 mm</t>
  </si>
  <si>
    <t>(16,0+12,5)*1,202=34,257 [A]    na vtoku - součet ploch z půdorysu x koef. sklonu 
(11,7+16,7)*1,202=34,137 [B]    na výtoku - dtto 
Celkem: A+B=68,394 [C]</t>
  </si>
  <si>
    <t>položka zahrnuje: 
nutné přemístění ornice z dočasných skládek vzdálených do 50m 
rozprostření ornice v předepsané tloušťce ve svahu přes 1:5</t>
  </si>
  <si>
    <t>21330</t>
  </si>
  <si>
    <t>DRENÁŽNÍ VRSTVY Z KAMENIVA</t>
  </si>
  <si>
    <t>drenážní vrtsva zásypu z kameniva frakce 13-63 mm tl. cca 250 mm</t>
  </si>
  <si>
    <t>2*0,5*18,7=18,700 [A]    2x plocha z podél. řezu x dl. - dle přílohy 03</t>
  </si>
  <si>
    <t>Položka zahrnuje: 
- dodávku předepsaného materiálu pro drenážní vrstvu, včetně nákupu a dopravy materiálu dle zadávací dokumentace 
- provedení drenážní vrstvy předepsaných rozměrů a předepsaného tvaru</t>
  </si>
  <si>
    <t>429173</t>
  </si>
  <si>
    <t>MOSTNÍ KONSTRUKCE PŘESÝPANÉ Z VLNITÝCH PLECHŮ, OBVOD 8M-10M</t>
  </si>
  <si>
    <t>flexibilní tenkostěnná ocelová konstrukce tlamového profilu z plechu min. tl. 3,5 mm 
kompletní konstrukce vč. spojení jednotlivých dílů NK páskovými pískotěsnými nebo páskovými vodotěsnými spojkami s těsnící pryží, šikmého seříznutí čel a kompletní PKO</t>
  </si>
  <si>
    <t>19,2=19,200 [A]    dle příč. řezu - příl. 03</t>
  </si>
  <si>
    <t>Položka zahrnuje dodání, montáž, osazení konstrukce z vlnitého plechu bez ohledu na tvar a na typ vlny, předepsanou protikorozní ochranu, spojovací materiál, mimostaveništní a vnitrostaveništní dopravu 
nezahrnuje zemní práce, podkladní konstrukce a izolaci</t>
  </si>
  <si>
    <t>434125</t>
  </si>
  <si>
    <t>SCHODIŠŤOVÉ STUPNĚ, Z DÍLCŮ ŽELEZOBETON DO C30/37</t>
  </si>
  <si>
    <t>obslužné schodiště šířky 750 mm z betonových stupňů 18x500x750 mm z betonu C30/37-XF4, XD3, XC4</t>
  </si>
  <si>
    <t>(0,18*0,50*0,75)*(15+16)=2,093 [A]    objem 1 ks stupně x součet ks</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</si>
  <si>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</si>
  <si>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podkladní beton pod dlažbou kynety z betonu C25/30n-XF3</t>
  </si>
  <si>
    <t>1,102*19,2=21,158 [A]    plocha z podél. řezu x dl.</t>
  </si>
  <si>
    <t>podkladní beton pod schodištěm a dlažbou čel min. 100 mm z betonu C20/25n-XF3</t>
  </si>
  <si>
    <t>0,1*10,54=1,054 [A]    tl. x celková plocha schodiště 
0,1*29,66=2,966 [B]    tl. x celková plocha čel 
Celkem: A+B=4,020 [C]</t>
  </si>
  <si>
    <t>45152</t>
  </si>
  <si>
    <t>PODKLADNÍ A VÝPLŇOVÉ VRSTVY Z KAMENIVA DRCENÉHO</t>
  </si>
  <si>
    <t>SE ZHUTNĚNÍM 
zhutněné lože z nenamrzavé zeminy písčité nebo štěrkovité frakce 0-22 mm, se zhutněním min 98% PS</t>
  </si>
  <si>
    <t>2,9*19,2=55,680 [A]    plocha v podé. řezu x dl. - dle přílohy 03</t>
  </si>
  <si>
    <t>položka zahrnuje dodávku předepsaného kameniva, mimostaveništní a vnitrostaveništní dopravu a jeho uložení 
není-li v zadávací dokumentaci uvedeno jinak, jedná se o nakupovaný materiál</t>
  </si>
  <si>
    <t>BEZ ZHUTNĚNÍ 
nezhutněné ŠP lože fr. 0-8 mm tl. 50 mm vyprofilované do tvaru "V" pode dnem ocelové trouby</t>
  </si>
  <si>
    <t>0,15*19,2=2,880 [A]    plocha z podé. řezu x dl. - dle přílohy 03</t>
  </si>
  <si>
    <t>ŠP podsyp pod betonovým ložem schodiště tl. 100 mm</t>
  </si>
  <si>
    <t>0,1*10,54=1,054 [A]    tl. x celková plocha schodiště</t>
  </si>
  <si>
    <t>461315</t>
  </si>
  <si>
    <t>PATKY Z PROSTÉHO BETONU C30/37</t>
  </si>
  <si>
    <t>betonové patky sloupků zábradlí z betonu C30/37-XF4, XD3, XC4</t>
  </si>
  <si>
    <t>patky sloupků zábradlí dle detailu 3b 
0,146*8=1,168 [A]    patky v šikmé části čela - objem 1 ks x 8 ks 
1,545*2=3,090 [B]    souvislá patka (římsa) - objem 1 ks x 2 ks 
Celkem: A+B=4,258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</si>
  <si>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</si>
  <si>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opevnění čel a kynety lom. kamenem tl. 200 mm</t>
  </si>
  <si>
    <t>0,542*19,2=10,406 [A]    kyneta - plocha z podél. řezu x dl. 
0,2*29,66=5,932 [B]    čela - tl. x celková plocha obou čel 
Celkem: A+B=16,338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</si>
  <si>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</si>
  <si>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467385</t>
  </si>
  <si>
    <t>STUPNĚ A PRAHY VOD KORYT ZE ŽELBET DO C30/37 VČET VÝZT</t>
  </si>
  <si>
    <t>betonové koncové prahy vodního koryta z betonu C30/37-XF4, XD3, XC4</t>
  </si>
  <si>
    <t>7,89*0,5*2=7,890 [A]    plocha v podél.řezu x š. x 2 ks - dle detailu 2</t>
  </si>
  <si>
    <t>položka zahrnuje: 
- nutné zemní práce (hloubení rýh apod.)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</si>
  <si>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Přidružená stavební výroba</t>
  </si>
  <si>
    <t>711137</t>
  </si>
  <si>
    <t>IZOLACE BĚŽN KONSTR PROTI VOL STÉK VODĚ Z PE FÓLIÍ</t>
  </si>
  <si>
    <t>izolační souvrství nad ocel. rourou - HDPE fólie min. 1,5 mm</t>
  </si>
  <si>
    <t>7,51*13,3=99,883 [A]    š. x dl. dle přílohy 03</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</si>
  <si>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</si>
  <si>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711509</t>
  </si>
  <si>
    <t>OCHRANA IZOLACE NA POVRCHU TEXTILIÍ</t>
  </si>
  <si>
    <t>izolační souvrství nad ocel. rourou - 2x geotextilie min. 500 g/m2</t>
  </si>
  <si>
    <t>2*99,883=199,766 [A]    2x dle pol. 711137</t>
  </si>
  <si>
    <t>položka zahrnuje: 
- dodání  předepsaného ochranného materiálu 
- zřízení ochrany izolace</t>
  </si>
  <si>
    <t>87534</t>
  </si>
  <si>
    <t>POTRUBÍ DREN Z TRUB PLAST DN DO 200MM</t>
  </si>
  <si>
    <t>drenážní potrubí DN min. 150 mm - vyvedení plnou trubkou do odláždění čel a do skluzů vč. zakončení tzv. "kapličkou" dle VL4 204.02</t>
  </si>
  <si>
    <t>0,5*4=2,000 [A]    ukončení v dlažbě - dl. x ks 
1,5*8=12,000 [B]    ukončení do skluzů - dtto 
Celkem: A+B=14,000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</si>
  <si>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</si>
  <si>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875342</t>
  </si>
  <si>
    <t>POTRUBÍ DREN Z TRUB PLAST DN DO 200MM DĚROVANÝCH</t>
  </si>
  <si>
    <t>drenážní potrubí DN min. 150 mm</t>
  </si>
  <si>
    <t>dle přílohy 03 
14,9*2=29,800 [A]    nad izolačním souvrstvím - dl. x 2 ks 
18,7*4=74,800 [B]    v drenážní vrstvě - dl. x 4 ks 
Celkem: A+B=104,600 [C]</t>
  </si>
  <si>
    <t>kompozitní vč. ukotvení sloupků pomocí ocelového trnu přes ocelovou patní desku dodatečně vrtanými a vlepenými chemickými kotvami (min. 2, lépe 4 ks) a vyrovnání podélného sklonu pod patní deskou z jemnozrnné polymermalty průměrné tl. 15 mm</t>
  </si>
  <si>
    <t>dle detailu 3b 
4,85*2=9,700 [A]    2x středový panel 
2,64*4=10,560 [B]    4x krajní panel 
Celkem: A+B=20,260 [C]</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</si>
  <si>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</si>
  <si>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9113C1</t>
  </si>
  <si>
    <t>SVODIDLO OCEL SILNIČ JEDNOSTR, ÚROVEŇ ZADRŽ H2 - DODÁVKA A MONTÁŽ</t>
  </si>
  <si>
    <t>svodidla na mostě se zesílenou úrovní zadržení H2 se zkrácenými sloupky zaberaněnými do ŽB základu a s plynulým napojením na silniční svodidla SO 101</t>
  </si>
  <si>
    <t>2*8,0=16,000 [A]    svodidlo - 2x délka 
Součástí položky je dolní pásnice s náběhy do nezpevněnéé krajnice v celkové délce 2x 19,0 m.</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</si>
  <si>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</si>
  <si>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91355</t>
  </si>
  <si>
    <t>EVIDENČNÍ ČÍSLO MOSTU</t>
  </si>
  <si>
    <t>vč. sloupku a ukotvení</t>
  </si>
  <si>
    <t>položka zahrnuje štítek s evidenčním číslem mostu, sloupek dopravní značky včetně osazení a nutných zemních prací a zabetonování</t>
  </si>
  <si>
    <t>917223</t>
  </si>
  <si>
    <t>SILNIČNÍ A CHODNÍKOVÉ OBRUBY Z BETONOVÝCH OBRUBNÍKŮ ŠÍŘ 100MM</t>
  </si>
  <si>
    <t>obrubníky podél schodišť vč. bet. lože s opěrkou</t>
  </si>
  <si>
    <t>2*(4,50+4,88)=18,760 [A]</t>
  </si>
  <si>
    <t>Položka zahrnuje: 
dodání a pokládku betonových obrubníků o rozměrech předepsaných zadávací dokumentací 
betonové lože i boční betonovou opěrku.</t>
  </si>
  <si>
    <t>betonové žlabovky v místě vyústění drenáže</t>
  </si>
  <si>
    <t>(2,66+2,53)*2*1,202=12,477 [A]    součet délek dle půdorysu x koef. sklonu</t>
  </si>
  <si>
    <t>SO 202</t>
  </si>
  <si>
    <t>Most přes Červený potok v km 0,343</t>
  </si>
  <si>
    <t>952,969*2=1 905,938 [A]    dle pol. 17120.1</t>
  </si>
  <si>
    <t>31,2*1,9=59,280 [A]    dle pol. 113328</t>
  </si>
  <si>
    <t>939,783=939,783 [A]    dle pol. 125738</t>
  </si>
  <si>
    <t>02912</t>
  </si>
  <si>
    <t>OSTATNÍ POŽADAVKY - VYTYČOVACÍ BOD MIKROSÍTĚ</t>
  </si>
  <si>
    <t>Mikrosíť, body s nucenou centrací, hloubka založení 7,5 m vč. majetkoprávního vypořádání</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</si>
  <si>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</si>
  <si>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odstranění vrstvy ŠD pod vrtacími plošinami vč. odvozu a uložení na skládku</t>
  </si>
  <si>
    <t>31,2=31,200 [A]    dle pol. 45152</t>
  </si>
  <si>
    <t>31,2*1,9*30=1 778,400 [A]</t>
  </si>
  <si>
    <t>z mezideponie SO 001 - natěžení a dovoz ornice pro ohumusování 
0,15*245,58=36,837 [A]    tl. x plocha dle pol. 18222 
z mezideponie SO 202 
36,9=36,900 [B]    pro zpětný zásyp sjezdů dle pol. 17411 
Celkem: A+B=73,737 [C]</t>
  </si>
  <si>
    <t>125,100=125,100 [A]    dle pol. 17411.1a 
415,988=415,988 [B]    dle pol. 17411.1b 
398,695=398,695 [C]    dle pol. 17110 
Celkem: A+B+C=939,783 [D]</t>
  </si>
  <si>
    <t>36,9=36,900 [A]    výkop pro sjezdy k vrtacím plošinám</t>
  </si>
  <si>
    <t>výkop pro založení opěr a křídel - nevhodný výkop vč. odvozu na skládku</t>
  </si>
  <si>
    <t>celkový výkop pro založení opěr a křídel a sjezdy 
337,0=337,000 [A]    pro opěru O1 - dle výkr.č. 08 
518,0=518,000 [B]    pro opěru O2 - dtto 
mezisoučet: A+B=855,000 [C] 
-36,9=-36,900 [D]    odečet zpětného zásypu dle pol. 17411 
Celkem na skládku: C+D=818,100 [E]</t>
  </si>
  <si>
    <t>818,10*10=8 181,000 [A]</t>
  </si>
  <si>
    <t>násypy kuželů u křídel a násypy za křídly až k rozhraní mezi SO 202 a SO 101 zeminou vhodnou do násypů</t>
  </si>
  <si>
    <t>násypy kuželů u křídel - odměřeno z výkresu příčných řezů 
90,8/4=22,700 [A]    O1 vlevo (z pohledu na opěru) - cca objem komolého kužele x 1/4 
64,8/4=16,200 [B]    O1 vpravo - dtto 
114,5/4=28,625 [C]    O2 vlevo - dtto 
99,2/4=24,800 [D]    O2 vpravo - dtto 
mezisoučet: A+B+C+D=92,325 [E] 
násypy za křídly - odměřeno z výkresu příčných řezů 
7,6*10,4=79,040 [F]    O1 vlevo (z pohledu na opěru) - plocha z příč. řezu x dl. k rozhraní objektů 
6,1*8,1=49,410 [G]    O1 vpravo - dtto 
10,0*10,2=102,000 [H]    O2 vlevo - dtto 
7,3*10,4=75,920 [I]    O2 vpravo - dtto 
mezisoučet: F+G+H+I=306,370 [J] 
Celkem: E+J=398,695 [K]</t>
  </si>
  <si>
    <t>818,1=818,100 [A]    zemina z výkopů dle pol. 13173.1 
(3,1416*0,45*0,45*202,0)=128,507 [B]    zemina z vrtů dle pol. 264741 
(3,1416*0,45*0,45*10,0)=6,362 [C]    zemina z vrtů dle pol. 264341 
Celkem: A+B+C=952,969 [D]</t>
  </si>
  <si>
    <t>na mezideponii SO 202</t>
  </si>
  <si>
    <t>36,9=36,900 [A]    vytříděná vhodná zemina dle pol. 13173</t>
  </si>
  <si>
    <t>1a</t>
  </si>
  <si>
    <t>zásyp přechodové oblastí za opěrou nad těsnící vrstvou dle ČSN 73 6244 čl. 5.4., zeminou vhodnou pro stavbu zemního tělesa podle ČSN 73 6133 hutněnou po vrstvách max. 300 mm se zhutněním D = 100% PS</t>
  </si>
  <si>
    <t>5,7*9,0=51,300 [A]    za opěrou O1 - plocha z podél. řezu x š. mezi křídly 
8,2*9,0=73,800 [B]    za opěrou O2 - dtto 
Celkem: A+B=125,100 [C]</t>
  </si>
  <si>
    <t>1b</t>
  </si>
  <si>
    <t>zásyp základů za opěrou pod těsnící vrstvou, před opěrou a zásyp boků opěr do úrovně cca stávajícího terénu z materiálu dle ČSN 73 6244 čl. 5.1., zeminou vhodnou s mírou zhutnění D = 95% PS</t>
  </si>
  <si>
    <t>(6,7+1,4)*10,5=85,050 [A]    O1 - za opěrou pod těsnící vrstvou a před opěrou - plochy v podél. řezu x š.  
13,4*(2,3+2,3)=61,640 [B]    O1 - boky základů opěr a křídel - plocha v podél. řezu x cca součet š. 
(11,135+2,2)*10,5=140,018 [C]    O2 - za opěrou pod těsnící vrstvou a před opěrou - plochy v podél. řezu x š. 
20,2*(3,0+3,4)=129,280 [D]    O2 - boky základů opěr a křídel - plocha v podél. řezu x cca součet š. 
Celkem: A+B+C+D=415,988 [E]</t>
  </si>
  <si>
    <t>zpětný zásyp výkopu pro sjezdy k vrt. plošinám do úrovně stáv. terénu zeminou z mezideponie SO 202</t>
  </si>
  <si>
    <t>6,9*4,6=31,740 [A]    u opěry O1 - plocha z podél. řezu a š.  
1,2*4,3=5,160 [B]    u opěry O2 - dtto 
Celkem: A+B=36,900 [C]</t>
  </si>
  <si>
    <t>obsyp a lože dešťové kanalizace pod vozovkou a potrubí pro vyústění drenáže ve svahovém kuželu za opěrou O2 ze ŠP</t>
  </si>
  <si>
    <t>0,5*1,0*15,5=7,750 [A]    dešťová kanalizace - š. x v. x dl. dle pol. 87434 
0,5*0,6*4,0=1,200 [B]    vyústění drenáže - š. x v. x dl. dle pol. 87534 
Celkem: A+B=8,950 [C]</t>
  </si>
  <si>
    <t>urovnání a přehutnění základové spáry před položením podkladního betonu opěr a křídel 
Požadovaná míra zhutnění zemin v podloží přechodových oblastí je dle ČSN 73 6133, tab. 10a, 95% PS</t>
  </si>
  <si>
    <t>7,3*12,5*2=182,500 [A]    cca  dl. x š. x 2 opěry</t>
  </si>
  <si>
    <t>ohumusování kuželů u křídel a násypů za křídly až k rozhraní mezi SO 202 a SO 101  v tl. 150 mm</t>
  </si>
  <si>
    <t>odměřeno z výkresu příčných řezů 
21,2+3,8*10,4=60,720 [A]    O1 vlevo (z pohledu na opěru) - plocha kužele + š. povrchu svahu x dl. k rozhraní objektů 
18,0+3,8*8,1=48,780 [B]    O1 vpravo - dtto 
24,3+4,7*10,2=72,240 [C]    O2 vlevo - dtto 
21,2+4,1*10,4=63,840 [D]    O2 vpravo - dtto 
Celkem: A+B+C+D=245,580 [E]</t>
  </si>
  <si>
    <t>21331</t>
  </si>
  <si>
    <t>DRENÁŽNÍ VRSTVY Z BETONU MEZEROVITÉHO (DRENÁŽNÍHO)</t>
  </si>
  <si>
    <t>obetonování drenážního potrubí za opěrami</t>
  </si>
  <si>
    <t>0,3*0,3*9,2*2=1,656 [A]    š. x v. x dl. x 2 opěry</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</si>
  <si>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</si>
  <si>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</si>
  <si>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</si>
  <si>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0,15*0,045*21,0=0,142 [A]    drenážní proužek v úžlabí mostovky - š. x v. x dl. 
0,075*0,055*9,5=0,039 [B]    drenáž. proužek v příčném úžlabí MZ u opěry O2 - dtto 
0,4*0,5*0,07*4=0,056 [C]    drenáž. žebra u odvodň. trubiček - š. x dl. x v. x 4 ks 
0,6*0,6*0,045=0,016 [D]    drenáž. žebro u most. odvodňovače - š. x dl. x v. 
Celkem: A+B+C+D=0,253 [E]</t>
  </si>
  <si>
    <t>213411</t>
  </si>
  <si>
    <t>DRENÁŽNÍ HLINÍKOVÝ PROFIL</t>
  </si>
  <si>
    <t>podélný drenážní hliníkový profil pro odvodnění mostní izolace dle VL 4 406.13 v příčném úžlabí před mostním závěrem u O2</t>
  </si>
  <si>
    <t>21361</t>
  </si>
  <si>
    <t>DRENÁŽNÍ VRSTVY Z GEOTEXTILIE</t>
  </si>
  <si>
    <t>obalení drenážního potrubí za opěrami geotextilií</t>
  </si>
  <si>
    <t>(3,1416*0,16)*9,2*2=9,249 [A]    obvod x dl. x 2 opěry</t>
  </si>
  <si>
    <t>Položka zahrnuje: 
- dodávku předepsané geotextilie (včetně nutných přesahů) pro drenážní vrstvu, včetně mimostaveništní a vnitrostaveništní dopravy 
- provedení drenážní vrstvy předepsaných rozměrů a předepsaného tvaru</t>
  </si>
  <si>
    <t>21461F</t>
  </si>
  <si>
    <t>SEPARAČNÍ GEOTEXTILIE DO 600G/M2</t>
  </si>
  <si>
    <t>izolace rubu opěr - ochrana izolace z geotextilie min. 600 g/m2</t>
  </si>
  <si>
    <t>2,25*9,2=20,700 [A]    O1 - v. x š. 
2,60*9,2=23,920 [B]    O2 - dtto 
Celkem: A+B=44,620 [C]</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</si>
  <si>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</si>
  <si>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224325</t>
  </si>
  <si>
    <t>PILOTY ZE ŽELEZOBETONU C30/37</t>
  </si>
  <si>
    <t>piloty D 900 mm z betonu C 30/37-XA1</t>
  </si>
  <si>
    <t>(3,1416*0,45*0,45)*(9,1+0,55)*10=61,391 [A]    O1 - objem 1,0 m piloty x délka x 10 ks 
(3,1416*0,45*0,45)*(8,2+0,55)*10=55,665 [B]    O2 - dtto 
mezisoučet: A+B=117,056 [C]    celkový objem betonu vč. hlav pilot 
-((3,1416*0,45*0,45)*0,5*20)=-6,362 [D]    odečet ubouraných hlav pilot 
Celkem: C+D=110,694 [E]    celkem  beton pilot</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</si>
  <si>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</si>
  <si>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</si>
  <si>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t>
  </si>
  <si>
    <t>110,694*0,090=9,962 [A]    cca 90 kg/m3 betonu</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</si>
  <si>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</si>
  <si>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264341</t>
  </si>
  <si>
    <t>VRTY PRO PILOTY TŘ. III D DO 1000MM</t>
  </si>
  <si>
    <t>Vrty pro piloty D 900 - piloty jsou vrtány s pomocí ocelových, spojovatelných pažnic vnějšího průměru 900 mm, které budou během betonáže vytaženy 
vč. odvozu vyvrtané zeminy na skládku</t>
  </si>
  <si>
    <t>0,5*10=5,000 [A]    O1 - dl. x ks - dle výkr.č. 08 
0,5*10=5,000 [B]    O2 - dtto 
Celkem vrty ve tř. III: A+B=10,000 [C]</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</si>
  <si>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</si>
  <si>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264741</t>
  </si>
  <si>
    <t>VRTY PRO PILOTY TŘ I A II D DO 1000MM</t>
  </si>
  <si>
    <t>Vrty pro piloty D 900 - piloty jsou vrtány z upraveného terénu s průběžným pažením s pomocí ocelových, spojovatelných pažnic vnějšího průměru 900 mm, které budou během betonáže vytaženy 
Součástí položky je zřízení a odstranění šablon pro vrtání pilot z betonu C12/15-X0 v celkovém objemu 15,6 m3 pro obě opěry vyztužené v jedné vrstvě KARI sítí . 
vč. odvozu vyvrtané zeminy na skládku</t>
  </si>
  <si>
    <t>(6,0+4,0)*10=100,000 [A]    O1 - součet délek vrtů ve tř. I a II x ks - dle výkr.č. 08 
(6,4+3,8)*10=102,000 [B]    O2 - dtto 
mezisoučet: A+B=202,000 [C]    celková délka vrtů ve tř. I a II 
-(1,4*10+2,5*10)=-39,000 [D]    odečet hluchých vrtů pro O1 a O2 
Celkem: C+D=163,000 [E]</t>
  </si>
  <si>
    <t>272325</t>
  </si>
  <si>
    <t>ZÁKLADY ZE ŽELEZOBETONU DO C30/37</t>
  </si>
  <si>
    <t>základy opěr a křídel z betonu C30/37 - XF1,XC2,XA1, vč. izolace proti zemní vlhkosti 1x ALP + 2x ALN a vč. výplně a těsnění pracovních, dilatačních a smršťovacích spar</t>
  </si>
  <si>
    <t>základy 
44,012*1,0=44,012 [A]    O1 - plocha dle  tvaru opěry x v. základu 
44,012*1,0=44,012 [B]    O2 - dtto 
nadbetonování základu k pracovní spáře mezi základem a dříkem opěr 
23,514*0,1*2=4,703 [C]     plocha x tl. x 2 opěry 
Celkem: A+B+C=92,727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</si>
  <si>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</si>
  <si>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</si>
  <si>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</si>
  <si>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92,727*0,160=14,836 [A]     cca 160 kg/m3 betonu</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</si>
  <si>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</si>
  <si>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Svislé konstrukce</t>
  </si>
  <si>
    <t>31717</t>
  </si>
  <si>
    <t>KOVOVÉ KONSTRUKCE PRO KOTVENÍ ŘÍMSY</t>
  </si>
  <si>
    <t>KG</t>
  </si>
  <si>
    <t>kotvy říms ve vývrtu na desce NK - kompletní dodávka a montáž vč. vrtů dle VL4 - 402.02</t>
  </si>
  <si>
    <t>8,0*22*2=352,000 [A]    cca hmotnost 1 ks x 22 ks x 2 římsy (kotvy cca po 1,0 m)</t>
  </si>
  <si>
    <t>Položka zahrnuje dodávku (výrobu) kotevního prvku předepsaného tvaru a jeho osazení do předepsané polohy včetně nezbytných prací (vrty, zálivky apod.)</t>
  </si>
  <si>
    <t>317325</t>
  </si>
  <si>
    <t>ŘÍMSY ZE ŽELEZOBETONU DO C30/37</t>
  </si>
  <si>
    <t>římsy z betonu C30/37 - XF4, XD3, XC4 vč. výplně a těsnění pracovních, dilatačních a smršťovacích spar</t>
  </si>
  <si>
    <t>na mostě 
0,28*21,61=6,051 [A]    levá římsa - plocha v příč. řezu a dl. 
0,32*21,59=6,909 [B]    pravá římsa - dtto 
na křídlech 
0,28*(4,94+5,57)=2,943 [C]    levé římsy - dtto 
0,32*(5,03+5,52)=3,376 [D]    pravé římsy - dtto 
Celkem: A+B+C+D=19,279 [E]</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</si>
  <si>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</si>
  <si>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</si>
  <si>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</si>
  <si>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18,636*0,140=2,609 [A]    cca 140 kg/m3 betonu</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</si>
  <si>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</si>
  <si>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</si>
  <si>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t>
  </si>
  <si>
    <t>opěry a křídla z betonu C30/37 - XF4,XD3,XC4, vč. izolace zasypaných částí konstrukce proti zemní vlhkosti 1x ALP + 2x ALN a vč. výplně a těsnění pracovních, dilatačních a smršťovacích spar</t>
  </si>
  <si>
    <t>dříky opěr 
3,048*10,0=30,480 [A]    O1 - plocha v podél. řezu x š. 
5,867*10,0=58,670 [B]    O2 - dtto 
závěrné zídky 
0,89*(10,69+10,79)=19,117 [C]    plocha v podél. řezu x š. 
mezisoučet opěry: A+B+C=108,267 [D] 
křídla 
(8,026+8,726)*0,5=8,376 [E]    O1 - plocha levého a pravého křídla x tl. 
1,281*0,39+0,535*0,34=0,681 [F]    dopočet 
mezisoučet křídla O1: E+F=9,057 [G] 
(11,479+11,470)*0,5=11,475 [H]    O2 - plocha levého a pravého křídla x tl. 
1,995*0,41+1,042*0,355=1,188 [I]    dopočet 
mezisoučet křídla O2:  H+I=12,663 [J] 
Celkem opěry a křídla: D+G+J=129,987 [K] 
dobetonávka kapes mostních závěrů u záv. zídek 
0,0867*10,69=0,927 [L]    O1 - plocha x dl. ZZ 
0,0875*10,79=0,944 [M]    O2 - dtto 
mezisoučet MZ:  L+M=1,871 [N] 
Celkem: K+N=131,858 [O]</t>
  </si>
  <si>
    <t>333326</t>
  </si>
  <si>
    <t>MOSTNÍ OPĚRY A KŘÍDLA ZE ŽELEZOVÉHO BETONU DO C40/50</t>
  </si>
  <si>
    <t>podložiskové bloky z betonu C 40/50 - XF4, XD3, XC4</t>
  </si>
  <si>
    <t>(0,6*0,6*0,24)+(0,75*0,75*0,18)=0,188 [A]    O1 - š. x dl. x v. + dtto    
(0,6*0,6*0,24)+(0,65*0,6*0,19)=0,161 [B]    O2 - dtto 
Celkem: A+B=0,349 [C]</t>
  </si>
  <si>
    <t>333365</t>
  </si>
  <si>
    <t>VÝZTUŽ MOSTNÍCH OPĚR A KŘÍDEL Z OCELI 10505, B500B</t>
  </si>
  <si>
    <t>výztuž opěr, křídel a podložiskových bloků</t>
  </si>
  <si>
    <t>(129,987+0,349)*0,120=15,640 [A]    cca 120 kg/m3 betonu</t>
  </si>
  <si>
    <t>420325</t>
  </si>
  <si>
    <t>PŘECHODOVÉ DESKY MOSTNÍCH OPĚR ZE ŽELEZOBETONU C30/37</t>
  </si>
  <si>
    <t>z betonu C30/37 - XF2,XC2 vč. ukotvení do závěrné zídky pomocí vrubového kloubu, výplně a těsnění spáry mezi záv. zídkou resp. křídlem a přechodovou deskou (extrud.polystyren tl. 20 mm) a vč. izolace proti zemní vhkosti 1x ALP + 2x ALN</t>
  </si>
  <si>
    <t>0,942*8,96=8,440 [A]    O1 - plocha v podél. řezu x šířka 
1,070*8,96=9,587 [B]    O2 - dtto 
Celkem: A+B=18,027 [C]</t>
  </si>
  <si>
    <t>420365</t>
  </si>
  <si>
    <t>VÝZTUŽ PŘECHODOVÝCH DESEK MOSTNÍCH OPĚR Z OCELI 10505, B500B</t>
  </si>
  <si>
    <t>18,027*0,200=3,605 [A]    cca 200 kg/m3 betonu</t>
  </si>
  <si>
    <t>421325</t>
  </si>
  <si>
    <t>MOSTNÍ NOSNÉ DESKOVÉ KONSTRUKCE ZE ŽELEZOBETONU C30/37</t>
  </si>
  <si>
    <t>spřažená betonová mostní deska z betonu C30/37 - XF2, XD1</t>
  </si>
  <si>
    <t>nosná konstrukce 
3,113*18,773=58,440 [A]    deska NK - plocha v příč. řezu x dl. mezi příčníky 
1,571*10,5*2=32,991 [B]    podporové příčníky - plocha v podél. řezu x š. x 2 ks 
mezisoučet NK: A+B=91,431 [C] 
dobetonávka kapes mostních závěrů na příčnících 
0,1*10,783*2=2,157 [D] 
Celkem: C+D=93,588 [E]</t>
  </si>
  <si>
    <t>421365</t>
  </si>
  <si>
    <t>VÝZTUŽ MOSTNÍ DESKOVÉ KONSTRUKCE Z OCELI 10505, B500B</t>
  </si>
  <si>
    <t>výztuž desky NK a podporových příčníků 
Součástí položky jsou pruty vodorovného montážního ztužení (v desce NK) z betonářské výztuže - zřízení a odstranění</t>
  </si>
  <si>
    <t>91,431*0,180=16,458 [A]    cca 180 kg/m3 betonu 
(pruty vodorovného montážního ztužení - cca 700 kg)</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</si>
  <si>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</si>
  <si>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42417B</t>
  </si>
  <si>
    <t>MOSTNÍ NOSNÍKY Z OCELI S 355</t>
  </si>
  <si>
    <t>ocelová NK vč. spřahovacích trnů, svarů a spojovacího materiálu, vč. kompletní PKO - kompletní dodávka a montáž 
Součástí položky je i montážní ztužení - zřízení a odstranění 
Součástí položky je zřízení a odstranění provizorních podpor u opěr pro montáž OK vč. dopravy, nájmu a údržby.</t>
  </si>
  <si>
    <t>20,736=20,736 [A]    dle výkazu materiálu 
(svislé montážní ztužení příčného řezu - cca 5 t)</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</si>
  <si>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</si>
  <si>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428731</t>
  </si>
  <si>
    <t>KALOTOVÉ LOŽISKO PRO ZATÍŽ. DO 5MN, VŠESMĚRNÉ</t>
  </si>
  <si>
    <t>2=2,000 [A]    ložisko všesměrně pohyblivé - dle detailu 02</t>
  </si>
  <si>
    <t>- výrobní dokumentaci 
- dodání kompletních ložisek požadované kvality 
- přípravu, očištění a úpravy úložných ploch 
- osazení ložisek podle předepsaného technologického předpisu bez ohledu na způsob uložení a kotvení 
- nastavení ložisek, protokolárního měření a vyhodnocení kyvné a kluzné spáry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dočasné zpevnění nebo naopak dočasné uvolnění ložisek 
- opatření ložisek znakem výrobce a typovým číslem 
- úpravy, očištění a ošetření okolí ložisek 
- přiměřeným způsobem je nutné zahrnout ustanovení pro TMCH 94 pro kovové konstrukce.</t>
  </si>
  <si>
    <t>428732</t>
  </si>
  <si>
    <t>KALOTOVÉ LOŽISKO PRO ZATÍŽ. DO 5MN, JEDNOSMĚRNÉ</t>
  </si>
  <si>
    <t>1=1,000 [A]    ložisko podélně pohyblivé - dle detailu 02</t>
  </si>
  <si>
    <t>428733</t>
  </si>
  <si>
    <t>KALOTOVÉ LOŽISKO PRO ZATÍŽ. DO 5MN, PEVNÉ</t>
  </si>
  <si>
    <t>1=1,000 [A]    ložisko všesměrně pevné - dle detailu 02</t>
  </si>
  <si>
    <t>43131A</t>
  </si>
  <si>
    <t>SCHODIŠŤ KONSTR Z PROST BETONU DO C20/25</t>
  </si>
  <si>
    <t>služební schodiště - podkladní beton pod schodišťovými stupni C 20/25n-XF3 v min. tl. 150 mm</t>
  </si>
  <si>
    <t>1,3*0,75=0,975 [A]    O1 - plocha z podél. řezu x š. 
1,6*0,75=1,200 [B]    O2 - dtto 
Celkem: A+B=2,175 [C]</t>
  </si>
  <si>
    <t>služební schodiště - schodišťové stupně 180/600/750 z betonu C 30/37-XF4</t>
  </si>
  <si>
    <t>0,18*0,6*0,75*17=1,377 [A]    O1 
0,18*0,6*0,75*21=1,701 [B]    O2 
Celkem: A+B=3,078 [C]</t>
  </si>
  <si>
    <t>451312</t>
  </si>
  <si>
    <t>PODKLADNÍ A VÝPLŇOVÉ VRSTVY Z PROSTÉHO BETONU C12/15</t>
  </si>
  <si>
    <t>podkladní beton C 12/15 - X0</t>
  </si>
  <si>
    <t>pod základy opěr a křídel dle výkr.č. 06.1. a 06.2 
0,15*62,42=9,363 [A]   O1 - tl. x plocha   
0,15*62,42=9,363 [B]    O2 - dtto 
mezisoučet: A+B=18,726 [C] 
pod přechodovou deskou 
0,10*3,7*9,0=3,330 [D]    O1 - tl. x dl. x š. 
0,10*4,2*9,0=3,780 [E]    O2 - dtto 
mezisoučet: D+E=7,110 [F] 
pod drenáží za opěrou 
0,3*0,95*9,2=2,622 [G]    O1 - tl. x průměrná výška x dl. 
0,3*1,75*9,2=4,830 [H]    O2 - dtto 
mezisoučet: G+H=7,452 [I] 
Celkem: C+F+I=33,288 [J]</t>
  </si>
  <si>
    <t>podkladní beton C 20/25n-XF3 pod kamennou dlažbu</t>
  </si>
  <si>
    <t>opevnění pod mostem a zádlažba za římsami 
125,614*0,1=12,561 [A]    celková plocha dlažby dle pol. 465512 x tl. 100 mm 
zaústění skluzů do příkopu dle VL4 504.82a 
0,2*1,8*1,5*2=1,080 [B]    tl. 200 mm x dl. x š. x 2 skluzy - odměřeno z půdorysu 
Celkem: A+B=13,641 [C]</t>
  </si>
  <si>
    <t>podkladní vrstva ze ŠD tl. 100 mm pod bet. lože kamenné dlažby</t>
  </si>
  <si>
    <t>125,614*0,1=12,561 [A]    celková plocha dlažby dle pol. 465512.1 x tl.</t>
  </si>
  <si>
    <t>dočasné zpevnění plochy pod vrtací šablony ze ŠD fr. 32-64  tl. 300 mm</t>
  </si>
  <si>
    <t>52,0*0,3*2=31,200 [A]    plocha x tl, x 2 opěry</t>
  </si>
  <si>
    <t>těsnící vrstva za opěrami ze 2 vrstev ŠP tl. 2x 150 mm</t>
  </si>
  <si>
    <t>2*0,15*4,84*9,0=13,068 [A]    O1 - 2x tl. x dl. z podél. řezu x š. mezi křídly 
2*0,15*5,75*9,0=15,525 [B]    O2 - dtto 
Celkem: A+B=28,593 [C]</t>
  </si>
  <si>
    <t>45734</t>
  </si>
  <si>
    <t>VYROVNÁVACÍ A SPÁD BETON ZVLÁŠTNÍ (PLASTBETON)</t>
  </si>
  <si>
    <t>ukončení vozovkových vrstev na přechodové desce - klíny z polymerbetonu</t>
  </si>
  <si>
    <t>0,0834*9,0=0,751 [A]    O1 - plocha x dl. 
0,0654*9,0=0,589 [B]    O2 - dtto 
Celkem: A+B=1,340 [C]</t>
  </si>
  <si>
    <t>položka zahrnuje: 
- dodání zvláštního betonu (plastbetonu) předepsané kvality a jeho rozprostření v předepsané tloušťce a v předepsaném tvaru</t>
  </si>
  <si>
    <t>458523</t>
  </si>
  <si>
    <t>VÝPLŇ ZA OPĚRAMI A ZDMI Z KAMENIVA DRCENÉHO, INDEX ZHUTNĚNÍ ID DO 0,9</t>
  </si>
  <si>
    <t>podkladní přechodový klín a ochranný zásyp za opěrou dle VL4 201.01 ze ŠDa 0-32, hutněno na ID 0,85</t>
  </si>
  <si>
    <t>4,1*9,0=36,900 [A]    za opěrou O1 - plocha z podél. řezu x š. mezi křídly 
4,6*9,0=41,400 [B]    za opěrou O2 - dtto 
Celkem: A+B=78,300 [C]</t>
  </si>
  <si>
    <t>zpevnění pod mostem a podél křídel, zádlažba za římsami - kamenná dlažba tl. 200 mm spárovaná cementovou maltou MC 25 
Dlažba bude u výtoku z obrubníkového odvodňovače u levé římsy (ve směru staničení) na křídle O1 vytvarována do tvaru žlabu.</t>
  </si>
  <si>
    <t>dlažba pod mostem a podél křídel - výpočet plochy 
4,3*12,0=51,600 [A]    O1 - dl. dle podél. řezu (vč. reviz. chodníku) x š. 
1,63*(1,5+0,95)=3,994 [B]    O1 - boky křídel - dl. z podél. řezu x součet š. 
5,52*(0,55+0,95)=8,280 [C]    O1 - dlažba podél křídel - dtto 
(0,8+1,37)*12,0=26,040 [D]    O2 - součet dl. dle podél. řezu (vč. reviz. chodníku) x š. 
0,60*(1,5+0,95) =1,470 [E]    O2 - boky křídel - dl. z podél. řezu x součet š. 
6,82*(0,55+0,95)=10,230 [F]    O2 - dlažba podél křídel - dtto 
mezisoučet: A+B+C+D+E+F=101,614 [G] 
zádlažba za křídly - výpočet plochy 
4,5+7,1=11,600 [H]    za O1 - součet ploch dle půdorysu 
7,6+4,8=12,400 [I]    za O2 - dtto 
mezisoučet: H+I=24,000 [J] 
Celkem plocha dlažby:  G+J=125,614 [K] 
Celkem objem dlažby:  0,2*K=25,123 [L]</t>
  </si>
  <si>
    <t>zaústění skluzů do příkopu z kamenné dlažby tl. 150 mm dle VL4 504.82a</t>
  </si>
  <si>
    <t>0,15*1,8*1,5*2=0,810 [A]    tl. x dl. x š. x 2 skluzy - odměřeno z půdorysu</t>
  </si>
  <si>
    <t>467314</t>
  </si>
  <si>
    <t>STUPNĚ A PRAHY VODNÍCH KORYT Z PROSTÉHO BETONU C25/30</t>
  </si>
  <si>
    <t>betonové prahy v patě opevnění pod opěrami z betonu C 25/30-XF3 500x800 mm</t>
  </si>
  <si>
    <t>0,453*12,5*2=11,325 [A]    plocha dle podél. řezu x dl. x 2 opěry</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</si>
  <si>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</si>
  <si>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60</t>
  </si>
  <si>
    <t>dosypávka pod cyklostezkou, objem bude upřesněn podle skutečného stavu</t>
  </si>
  <si>
    <t>0,1*2,7*13,0=3,510 [A]    cca tl. x š. x dl.</t>
  </si>
  <si>
    <t>61</t>
  </si>
  <si>
    <t>vozovka na mostovce SMA 11 S</t>
  </si>
  <si>
    <t>9,5*21,6=205,200 [A]    š. x dl. - dle podél. a příč. řezu</t>
  </si>
  <si>
    <t>62</t>
  </si>
  <si>
    <t>575C55</t>
  </si>
  <si>
    <t>LITÝ ASFALT MA IV (OCHRANA MOSTNÍ IZOLACE) 16 TL. 40MM</t>
  </si>
  <si>
    <t>na přechodových deskách</t>
  </si>
  <si>
    <t>(2,175+1,825)*9,0=36,000 [A]    součet délek na obou deskách x š. přech. desky</t>
  </si>
  <si>
    <t>63</t>
  </si>
  <si>
    <t>575C65</t>
  </si>
  <si>
    <t>LITÝ ASFALT MA IV (OCHRANA MOSTNÍ IZOLACE) 16 TL. 45MM</t>
  </si>
  <si>
    <t>na mostovce</t>
  </si>
  <si>
    <t>(9,5-0,15)*21,6=201,960 [A]    š.(odečet drenáž. proužku) x dl. - dle podél. a příč. řezu</t>
  </si>
  <si>
    <t>64</t>
  </si>
  <si>
    <t>711132</t>
  </si>
  <si>
    <t>IZOLACE BĚŽNÝCH KONSTRUKCÍ PROTI VOLNĚ STÉKAJÍCÍ VODĚ ASFALTOVÝMI PÁSY</t>
  </si>
  <si>
    <t>izolace rubu opěr 1x NAIP tl. 5 mm</t>
  </si>
  <si>
    <t>65</t>
  </si>
  <si>
    <t>těsnící vrstva za opěrami - 2x geomembrána dle požadavků ČSN 73 6244</t>
  </si>
  <si>
    <t>4,84*2*9,0=87,120 [A]    O1 - dl. z podél. řezu x 2 vrstvy x š. mezi křídly 
5,75*2*9,0=103,500 [B]    O2 - dtto 
Celkem: A+B=190,620 [C]</t>
  </si>
  <si>
    <t>66</t>
  </si>
  <si>
    <t>711432</t>
  </si>
  <si>
    <t>IZOLACE MOSTOVEK POD ŘÍMSOU ASFALTOVÝMI PÁSY</t>
  </si>
  <si>
    <t>izoace pod římsou na NK - NAIP s hliníkovou vložkou</t>
  </si>
  <si>
    <t>(0,70+0,65)*21,45=28,958 [A]    součet š. vlevo a vpravo x dl.</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</si>
  <si>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</si>
  <si>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67</t>
  </si>
  <si>
    <t>711442</t>
  </si>
  <si>
    <t>IZOLACE MOSTOVEK CELOPLOŠNÁ ASFALTOVÝMI PÁSY S PEČETÍCÍ VRSTVOU</t>
  </si>
  <si>
    <t>10,5*21,45=225,225 [A]    deska  mostovky 
1,6*9,0*2=28,800 [B]    přetažení na hlavu záv. zídky a na přech. desku - dl. x š. x 2 opěry 
Celkem: A+B=254,025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</si>
  <si>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</si>
  <si>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68</t>
  </si>
  <si>
    <t>78382</t>
  </si>
  <si>
    <t>NÁTĚRY BETON KONSTR TYP S2 (OS-B)</t>
  </si>
  <si>
    <t>nátěr boků NK pod římsou</t>
  </si>
  <si>
    <t>(0,305+0,25)*18,773*2=20,838 [A]    boky NK - součet šířky x dl. mezi příčníky x 2 boky 
(0,30+0,29+0,9+0,25)*1,34*4=9,326 [B]    O1 - boky příčníků - součet v. x š. příčníku x 4 boky 
Celkem: A+B=30,164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</si>
  <si>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</si>
  <si>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69</t>
  </si>
  <si>
    <t>78383</t>
  </si>
  <si>
    <t>NÁTĚRY BETON KONSTR TYP S4 (OS-C)</t>
  </si>
  <si>
    <t>ochranný nátěr říms a obrubníků</t>
  </si>
  <si>
    <t>nátěry obrubníků říms  
0,35*21,45*2=15,015 [A]   římsy na NK - š. x dl. x 2 římsy 
0,35*5,0*2=3,500 [B]    římsy na křídlech O1 - š. x dl. x 2 římsy 
0,35*5,4*2=3,780 [C]    římsy na křídlech O2 - dtto 
nátěry silničních obrubníků (zpevnění za římsami) 
0,35*(5,0*3+4,4)=6,790 [D]    š. x součet délek 
Celkem: A+B+C+D=29,085 [E]</t>
  </si>
  <si>
    <t>70</t>
  </si>
  <si>
    <t>84913</t>
  </si>
  <si>
    <t>POTRUBÍ ODPADNÍ MOSTNÍCH OBJEKTŮ ZE SKLOLAM TRUB DN DO 150MM</t>
  </si>
  <si>
    <t>svod odvodnění DN 150 vč. tvarovek a závěsného systému z nerez. oceli</t>
  </si>
  <si>
    <t>7,0=7,000 [A]    podélný svod pro odvodnění mostního odv. soupravy u opěry O2 
0,5=0,500 [B]    svislý svod pro obrubík. soupravu na křídle opěry O1 
Celkem: A+B=7,500 [C]</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</si>
  <si>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 úprava, očištění a ošetření prostoru kolem instalace 
- provedení požadovaných zkoušek vodotěsnosti</t>
  </si>
  <si>
    <t>71</t>
  </si>
  <si>
    <t>87434</t>
  </si>
  <si>
    <t>POTRUBÍ Z TRUB PLASTOVÝCH ODPADNÍCH DN DO 200MM</t>
  </si>
  <si>
    <t>převedení dešťové kanalizace z UV potrubím HDPE DN 200 pod vozovkou za O2 na pravou stranu silničního násypu vč. ukončení před skluzem tzv. kapličkou</t>
  </si>
  <si>
    <t>15,5=15,500 [A]    dle půdorysu</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</si>
  <si>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</si>
  <si>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72</t>
  </si>
  <si>
    <t>875332</t>
  </si>
  <si>
    <t>POTRUBÍ DREN Z TRUB PLAST DN DO 150MM DĚROVANÝCH</t>
  </si>
  <si>
    <t>drenáž za opěrami z trub DN 150 dle VL4 204.01a vč. tvarovek a zaslepení konců</t>
  </si>
  <si>
    <t>9,2*2=18,400 [A]    dl. za O1 a O2</t>
  </si>
  <si>
    <t>73</t>
  </si>
  <si>
    <t>vyústění drenáže za opěrami - prostupy bet. konstrukcí vč. těsnění a příruby dle VL4 204.01, vyústění drenáže ve svahovém kuželu dle VL4 204.02 vč. ukončení ztv. kapličkou</t>
  </si>
  <si>
    <t>2,5=2,500 [A]    O1 - prostup opěrou 
0,9=0,900 [B]    O2 - prostup pravým křídlem 
4,0=4,000 [C]    O2 - vyústění do násypu za opěrou 
Celkem: A+B+C=7,400 [D]</t>
  </si>
  <si>
    <t>74</t>
  </si>
  <si>
    <t>korugované chráničky HDPE 110/94 v římsách a za římsami (1 chránička v levé římse, 3 chráničky v pravé římse) vč. provizorního zavíčkování</t>
  </si>
  <si>
    <t>(21,6+5,0+5,4)*4=128,000 [A]    chráničky v římsách na NK a na křídlech 
6,0*4*2=48,000 [B]    chráničky pod odlážděním za římsami 
Celkem: A+B=176,000 [C]</t>
  </si>
  <si>
    <t>75</t>
  </si>
  <si>
    <t>87634</t>
  </si>
  <si>
    <t>CHRÁNIČKY Z TRUB PLASTOVÝCH DN DO 200MM</t>
  </si>
  <si>
    <t>chráničky HDPE vložené do bednění pro vyústění drenáže za opěrami dle VL4 204.01</t>
  </si>
  <si>
    <t>2,35=2,350 [A]    O1 - prostup opěrou 
0,753=0,753 [B]    O2 - prostup pravým křídlem 
Celkem: A+B=3,103 [C]</t>
  </si>
  <si>
    <t>76</t>
  </si>
  <si>
    <t>uliční vpušť v odláždění za levou římsou O2</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</si>
  <si>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</si>
  <si>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77</t>
  </si>
  <si>
    <t>9117C1</t>
  </si>
  <si>
    <t>SVOD OCEL ZÁBRADEL ÚROVEŇ ZADRŽ H2 - DODÁVKA A MONTÁŽ</t>
  </si>
  <si>
    <t>nadobrubníkové mostní zábradelní svodidlo se svislou výplní vč. ukotvení chemickými kotvami přes patní desky do říms vč. vrtů a podlití patních desek polymermaltou a vč. plynulého napojení  na svodidla náležející k SO 101</t>
  </si>
  <si>
    <t>(21,6+5,0+5,4)*2=64,000 [A]    NK a na křídlech 
5,0*4=20,000 [B]    na odláždění za římsami 
Celkem: A+B=84,000 [C]</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</si>
  <si>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</si>
  <si>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78</t>
  </si>
  <si>
    <t>91345</t>
  </si>
  <si>
    <t>NIVELAČNÍ ZNAČKY KOVOVÉ</t>
  </si>
  <si>
    <t>2*2=4,000 [A]    na opěrách 
2*3=6,000 [B]    na římsách (na úložných přímkách + uprostřed rozpětí) 
Celkem: A+B=10,000 [C]</t>
  </si>
  <si>
    <t>položka zahrnuje: 
- dodání a osazení nivelační značky včetně nutných zemních prací 
- vnitrostaveništní a mimostaveništní dopravu</t>
  </si>
  <si>
    <t>79</t>
  </si>
  <si>
    <t>80</t>
  </si>
  <si>
    <t>obrubníky pro lem kamenné dlažby, schodiště a cyklostezku vč. bet. lože s opěrkami</t>
  </si>
  <si>
    <t>obrubníky u kam. dlažby a schodišť 
5,52*2+6,82*2=24,680 [A]    podél schodiště O1+O2 
(4,3+1,63)*2+5,52+0,56=17,940 [B]    lem dlažeb u O1 
(0,8+1,37+0,6)*2+6,82=12,360 [C]    lem dlažeb u O2 
5,9+6,2+1,0+0,7=13,800 [D]    za římsami O1 
6,4+5,9+0,75+1,0+2,1=16,150 [E]    za římsami O2 
mezisoučet: A+B+C+D+E=84,930 [F] 
obrubníky podél cyklostezky před lícem opěry O2 
13,0*2=26,000 [G] 
Celkem:  F+G=110,930 [H]</t>
  </si>
  <si>
    <t>81</t>
  </si>
  <si>
    <t>obruníky za římsami mezi kam. dlažbou a vozovkovým souvrstvím</t>
  </si>
  <si>
    <t>5,0*3+4,4=19,400 [A]</t>
  </si>
  <si>
    <t>82</t>
  </si>
  <si>
    <t>931326</t>
  </si>
  <si>
    <t>TĚSNĚNÍ DILATAČ SPAR ASF ZÁLIVKOU MODIFIK PRŮŘ DO 800MM2</t>
  </si>
  <si>
    <t>těsnění spáry mezi římsou a vozovkovým souvrstvím vč. nátěru pro zvýšení přilnavosti zálivky dle VL4 403.42</t>
  </si>
  <si>
    <t>21,45*2*2=85,800 [A]   římsy na NK - dl. x 2 římsy x 2 vrstvy zálivek</t>
  </si>
  <si>
    <t>položka zahrnuje dodávku a osazení předepsaného materiálu, očištění ploch spáry před úpravou, očištění okolí spáry po úpravě 
nezahrnuje těsnící profil</t>
  </si>
  <si>
    <t>83</t>
  </si>
  <si>
    <t>931328</t>
  </si>
  <si>
    <t>TĚSNĚNÍ DILATAČ SPAR ASF ZÁLIVKOU MODIFIK PRŮŘ DO 1200MM2</t>
  </si>
  <si>
    <t>těsnění spáry mezi římsou resp. obrubníkem a vozovkovým souvrstvím vč. nátěru pro zvýšení přilnavosti zálivky dle VL4 403.42</t>
  </si>
  <si>
    <t>zálivka u obrubníků říms  
5,0*2=10,000 [A]    římsy na křídlech O1 - dtto 
5,4*2=10,800 [B]    římsy na křídlech O2 - dtto 
zálivka u silničních obrubníků (zpevnění za římsami) 
5,0*3+4,4=19,400 [C]    součet délek 
Celkem: A+B+C=40,200 [D]</t>
  </si>
  <si>
    <t>84</t>
  </si>
  <si>
    <t>93135</t>
  </si>
  <si>
    <t>TĚSNĚNÍ DILATAČ SPAR PRYŽ PÁSKOU NEBO KRUH PROFILEM</t>
  </si>
  <si>
    <t>předtěsnění spáry mezi římsou a vozovkovým souvrstvím dle VL4 403.42</t>
  </si>
  <si>
    <t>21,45*2=42,900 [A]   římsy na NK - dl. x 2 římsy</t>
  </si>
  <si>
    <t>položka zahrnuje dodávku a osazení předepsaného materiálu, očištění ploch spáry před úpravou, očištění okolí spáry po úpravě</t>
  </si>
  <si>
    <t>85</t>
  </si>
  <si>
    <t>93152</t>
  </si>
  <si>
    <t>MOSTNÍ ZÁVĚRY POVRCHOVÉ POSUN DO 100MM</t>
  </si>
  <si>
    <t>povrchový mostní závěr s jednoduchým těsněním spáry dle TP 86  pro posun do 80 mm, vč. těsnících zálivek podél MZ</t>
  </si>
  <si>
    <t>11,302=11,302 [A]    u opěry O1 - dle detailu 01.A 
11,399=11,399 [B]    u opěry O2 - dtto 
Celkem: A+B=22,701 [C]</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</si>
  <si>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</si>
  <si>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86</t>
  </si>
  <si>
    <t>933331</t>
  </si>
  <si>
    <t>ZKOUŠKA INTEGRITY ULTRAZVUKEM V TRUBKÁCH PILOT SYSTÉMOVÝCH</t>
  </si>
  <si>
    <t>zkoušky pilot CHA</t>
  </si>
  <si>
    <t>5=5,000 [A]    každá 4. pilota</t>
  </si>
  <si>
    <t>Položka zahrnuje kompletní dodávku se všemi pomocnými a doplňujícími pracemi a součástmi;  
- veškeré potřebné mechanismy;  
- podklady a dokumentaci zkoušky;  
- případné stavební práce spojené s přípravou a provedením zkoušky;  
- veškerá zkušební a měřící zařízení vč. opotřebení a nájmu;  
- výpomoce při vlastní zkoušce;  
- provedení vlastní zkoušky a její vyhodnocení, včetně všech měření a dalších potřebných činností;  
-  dodávka a montáž měřících trubek.</t>
  </si>
  <si>
    <t>87</t>
  </si>
  <si>
    <t>933333</t>
  </si>
  <si>
    <t>ZKOUŠKA INTEGRITY ULTRAZVUKEM ODRAZ METOD PIT PILOT SYSTÉMOVÝCH</t>
  </si>
  <si>
    <t>2*10=20,000 [A]    100% pilot</t>
  </si>
  <si>
    <t>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</si>
  <si>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88</t>
  </si>
  <si>
    <t>skluzy v pravém silničním násypu u opěry O2 pro vyústění dešťové kanalizace a vyústění drenáže za opěrou</t>
  </si>
  <si>
    <t>(3,55+2,12)*1,202=6,815 [A]    součet délek dle půdorysu x koef. sklonu</t>
  </si>
  <si>
    <t>89</t>
  </si>
  <si>
    <t>93653</t>
  </si>
  <si>
    <t>MOSTNÍ ODVODŇOVACÍ SOUPRAVA</t>
  </si>
  <si>
    <t>odvodňovací souprava s odtokem DN 150 (před mostním závěrem u opěry O2) - kompletní dodávka a montáž, zaústění do podélného svodu (pol. 84913)</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</si>
  <si>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</si>
  <si>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90</t>
  </si>
  <si>
    <t>936534</t>
  </si>
  <si>
    <t>MOSTNÍ ODVODŇOVACÍ OBRUBNÍKOVÁ SOUPRAVA</t>
  </si>
  <si>
    <t>mostní odvodňovač obrubníkový s odtokem DN 150 (na křídle opěry O1) - kompletní dodávka a montáž vč. těsnících zálivek</t>
  </si>
  <si>
    <t>91</t>
  </si>
  <si>
    <t>936541</t>
  </si>
  <si>
    <t>MOSTNÍ ODVODŇOVACÍ TRUBKA (POVRCHŮ IZOLACE) Z NEREZ OCELI</t>
  </si>
  <si>
    <t>vč. svislého vyústění skrz desku mostovky na terén pod mostem dle VL4-406.11 a u opěry O2 vč. těsnících zálivek a  vč. šikmého prodlouženého vyústění skrz betonový příčník (rovněž na terén pod mostem dle detailu 04.C</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</si>
  <si>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</si>
  <si>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SO 221</t>
  </si>
  <si>
    <t>Lávka pro pěší a cyklisty v km 0,906</t>
  </si>
  <si>
    <t>985,794*2=1 971,588 [A]    dle pol. 17120</t>
  </si>
  <si>
    <t>1504,750=1 504,750 [A]    dle pol. 125738</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</si>
  <si>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</si>
  <si>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položka zahrnuje :  
- úkony dle ČSN 73 6221  
- provedení hlavní mostní prohlídky oprávněnou fyzickou nebo právnickou osobou  
- vyhotovení záznamu (protokolu), který jednoznačně definuje stav mostu</t>
  </si>
  <si>
    <t>z mezideponie SO 001 - natěžení a dovoz ornice pro ohumusování</t>
  </si>
  <si>
    <t>0,15*467,685=70,153 [A]    tl. x plocha dle pol. 18222</t>
  </si>
  <si>
    <t>731,420=731,420 [A]    dle pol. 17110 
343,790=343,790 [B]    dle pol. 17411 
429,540=429,540 [C]    dle pol. 17910 
Celkem: A+B+C=1 504,750 [D]</t>
  </si>
  <si>
    <t>I. fáze - výkop pro vrtání pilot (měřeno k rozhraní SO 101 a SO 221) 
25,6*8,5=217,600 [A]    O1 - plocha odměř. z podél. řezu x střední š. 
53,3*9,4=501,020 [B]    O2 - dtto 
mezisoučet: A+B=718,620 [C] 
II. fáze - výkop pro založení opěr 
8,3*6,9=57,270 [D]    O1 - dtto 
9,0*6,7=60,300 [E]    O2 - dtto 
26,7*3,7=98,790 [F] 
mezisoučet: D+E+F=216,360 [G] 
Celkem: C+G=934,980 [H]</t>
  </si>
  <si>
    <t>934,98*10=9 349,800 [A]</t>
  </si>
  <si>
    <t>rýhy pro betonové prahy v patě dlažby před opěrami - nevhodný výkop vč. odvozu na skládku</t>
  </si>
  <si>
    <t>0,5*0,8*(7,0+6,7)=5,480 [A]    š. x v. x součet dl. dle pol. 272314 
0,6*0,7*21,6=9,072 [B]    dtto (rýha pro základový práh opěrné stěny) 
Celkem: A+B=14,552 [C]</t>
  </si>
  <si>
    <t>14,552*10=145,520 [A]</t>
  </si>
  <si>
    <t>násypy kuželů u křídel a násypy za křídly v dl. cca 5,0 m za konec křídel</t>
  </si>
  <si>
    <t>násypy kuželů u křídel - odměřeno z výkresu příčných řezů 
2,25+9,9=12,150 [A]    O1 vlevo (z pohledu na opěru) - cca objem komolého kužele 
422/4=105,500 [B]    O1 vpravo - cca objem komolého kužele x 1/4 
333/4=83,250 [C]    O2 vlevo - dtto 
406/4=101,500 [D]    O2 vpravo - dtto 
mezisoučet: A+B+C+D=302,400 [E] 
násypy za křídly - odměřeno z výkresu příčných řezů 
6,16*22,0=135,520 [F]    O1 vlevo (z pohledu na opěru) - plocha z příč. řezu x dl. k rozhraní objektů 
18,6*5,0=93,000 [G]    O1 vpravo - dtto 
20,4*5,0=102,000 [H]    O2 vlevo - dtto 
19,7*5,0=98,500 [I]    O2 vpravo - dtto 
mezisoučet: F+G+H+I=429,020 [J] 
Celkem: E+J=731,420 [K]</t>
  </si>
  <si>
    <t>934,98=934,980 [A]    zemina z výkopů dle pol. 131738 
14,552=14,552 [B]    zemina z rýh dle pol. 132738 
(3,1416*0,45*0,45)*27,075=17,224 [C]    zemina z vrtů dle pol. 264241 
(3,1416*0,45*0,45)*29,925=19,038 [D]    zemina z vrtů dle pol. 264341 
Celkem: A+B+C+D=985,794 [E]</t>
  </si>
  <si>
    <t>5,8*4,0+1,1*4,6=28,260 [A]    O1 - za opěrou pod těsnící vrstvou a před opěrou - plochy v podél. řezu x š.  
24,9*(2,4+2,5)=122,010 [B]    O1 - boky základů opěr a křídel - plocha v podél. řezu x cca součet š. 
18,5*4,0+1,1*4,6=79,060 [C]    O2 - za opěrou pod těsnící vrstvou a před opěrou - plochy v podél. řezu x š. 
19,4*(3,1+2,8)=114,460 [D]    O2 - boky základů opěr a křídel - plocha v podél. řezu x cca součet š. 
Celkem: A+B+C+D=343,790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</si>
  <si>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</si>
  <si>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a lože potrubí pro vyústění drenáže do strany na terén ve svahu silničního násypu</t>
  </si>
  <si>
    <t>0,5*0,5*12,6=3,150 [A]    vyústění drenáže - š. x v. x dl. dle pol. 87533</t>
  </si>
  <si>
    <t>17910</t>
  </si>
  <si>
    <t>NÁSYPY Z ARMOVANÝCH ZEMIN SE ZHUTNĚNÍM</t>
  </si>
  <si>
    <t>zásyp přechodové oblastí za opěrou nad těsnící vrstvou z armovaných zemin zeminou vhodnou pro stavbu zemního tělesa podle ČSN 73 6133 hutněnou po vrstvách max. 300 mm se zhutněním D = 100% PS</t>
  </si>
  <si>
    <t>44,5*3,4+49*3=298,300 [A]    O1 - plocha z podél. řezu x š. 
38,6*3,4=131,240 [B]    O2 - dtto 
Celkem: A+B=429,540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</si>
  <si>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nezahrnuje armovací sítě</t>
  </si>
  <si>
    <t>ohumusování kuželů u křídel a násypů za křídly v délce úpravy 5,0 m za konec křídel</t>
  </si>
  <si>
    <t>odměřeno z výkresu příčných řezů 
68,3+3*1,202*21,6=146,190 [A]    O1 vlevo (z pohledu na opěru) - plocha kužele + š. svahu dle půdorysu x koef. sklonu x dl. úpravy 
80,3+9,6*1,202*5,0=137,996 [B]    O1 vpravo - dtto 
57,0+4,7*1,202*5,0=85,247 [C]    O2 vlevo - dtto 
67,0+5,2*1,202*5,0=98,252 [D]    O2 vpravo - dtto 
Celkem: A+B+C+D=467,685 [E]</t>
  </si>
  <si>
    <t>0,3*0,3*4,6*2=0,828 [A]    š. x v. x dl. x 2 opěry</t>
  </si>
  <si>
    <t>Položka zahrnuje:  
- dodávku předepsaného materiálu pro drenážní vrstvu, včetně mimostaveništní a vnitrostaveništní dopravy  
- provedení drenážní vrstvy předepsaných rozměrů a předepsaného tvaru</t>
  </si>
  <si>
    <t>obalení drenážního potrubí za opěrami geotextiliímin. 600 g/m2</t>
  </si>
  <si>
    <t>(3,1416*0,16)*4,6*2=4,624 [A]    obvod x dl. x 2 opěry</t>
  </si>
  <si>
    <t>Položka zahrnuje:  
- dodávku předepsané geotextilie (včetně nutných přesahů) pro drenážní vrstvu, včetně mimostaveništní a vnitrostaveništní dopravy  
- provedení drenážní vrstvy předepsaných rozměrů a předepsaného tvaru</t>
  </si>
  <si>
    <t>ochrana izolace z geotextilie min. 600 g/m2</t>
  </si>
  <si>
    <t>ochrana izolace rubu opěr 
49,772=49,772 [A]    dle pol. 711132 
ochrana těsnící fólie za opěrami nad a pod fólií 
7,6*4,0*2=60,800 [B]    O1 - dl. z podél. řezu x š. mezi křídly x 2 vrstvy 
8,6*4,0*2=68,800 [C]    O2 - dtto 
Celkem: A+B+C=179,372 [D]</t>
  </si>
  <si>
    <t>piloty D 900 mm z betonu C 30/37 - XC2, XA1</t>
  </si>
  <si>
    <t>(3,1416*0,45*0,45)*(8,60+0,55)*3=17,463 [A]    O1 - objem 1,0 m piloty x délka x 3 ks 
(3,1416*0,45*0,45)*(8,22+0,55)*3=16,738 [B]    O2 - dtto 
mezisoučet: A+B=34,201 [C]    celkový objem betonu vč. hlav pilot 
-((3,1416*0,45*0,45)*0,5*6)=-1,909 [D]    odečet ubouraných hlav pilot 
Celkem: C+D=32,292 [E]    celkem  beton pilot</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</si>
  <si>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</si>
  <si>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5,879=5,879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</si>
  <si>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</si>
  <si>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22694</t>
  </si>
  <si>
    <t>ZÁPOROVÉ PAŽENÍ Z KOVU DOČASNÉ</t>
  </si>
  <si>
    <t>Předběžná položka - přesný rozsah pažení bude určen v dalším stupni PD  
zápory vč. zabetonování nebo zasypání konců zápor a odstranění a odvozu po dokončení stavby</t>
  </si>
  <si>
    <t>6,1*11*0,12=8,052 [A]   odhad - dl. x ks x hmotnost t/bm</t>
  </si>
  <si>
    <t>položka zahrnuje opotřebení ocelových zápor, jejich osazení do připravených vrtů včetně zabetonování konců a obsypu, případně jejich zaberanění a jejich odstranění. Ocelová převázka se započítá do výsledné hmotnosti.</t>
  </si>
  <si>
    <t>22695A</t>
  </si>
  <si>
    <t>VÝDŘEVA ZÁPOROVÉHO PAŽENÍ DOČASNÁ (PLOCHA)</t>
  </si>
  <si>
    <t>Předběžná položka - přesný rozsah pažení bude určen v dalším stupni PD  
zřízení a odstranění vč. likvidace odpadu</t>
  </si>
  <si>
    <t>37=37,000 [A]    odhad</t>
  </si>
  <si>
    <t>položka zahrnuje osazení pažin bez ohledu na druh, jejich opotřebení a jejich odstranění</t>
  </si>
  <si>
    <t>264127-01</t>
  </si>
  <si>
    <t>VRTY PRO ZÁPORY TŘ. I D DO 500MM</t>
  </si>
  <si>
    <t>Předběžná položka - přesný rozsah pažení bude určen v dalším stupni PD  
vč. odvozu a uložení vyvrtané zeminy na skládku a vč. poplatku za skládku</t>
  </si>
  <si>
    <t>6,1*11=67,100 [A]   odhad - dl. x ks</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</si>
  <si>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</si>
  <si>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264241</t>
  </si>
  <si>
    <t>VRTY PRO PILOTY TŘ. II D DO 1000MM</t>
  </si>
  <si>
    <t>Vrty pro piloty D 900 dl. 9,5 m - piloty jsou vrtány z upraveného terénu s průběžným pažením s pomocí ocelových, spojovatelných pažnic vnějšího průměru 900 mm, které budou během betonáže vytaženy  
Součástí položky je zřízení a odstranění šablon pro vrtání pilot z betonu C12/15-X0 v celkovém objemu 4,95 m3 pro obě opěry   
vč. odvozu vyvrtané zeminy na skládku</t>
  </si>
  <si>
    <t>9,5*3*0,55=15,675 [A]    O1 - dl. x 3 piloty x 55% ve tř. II 
9,5*3*0,40=11,400 [B]    O2 - dl. x 3 piloty x 40% ve tř. II 
Celkem: A+B=27,075 [C]   celková délka vrtů ve tř. II 
-(9,5-8,6)*3=-2,700 [D]     O1 - odečet hluchých vrtů 
-(9,5-8,22)*3=-3,840 [E]    O2 - dtto 
Celkem: C+D+E=20,535 [F]</t>
  </si>
  <si>
    <t>Vrty pro piloty D 900 dl. 9,5 m - piloty jsou vrtány s pomocí ocelových, spojovatelných pažnic vnějšího průměru 900 mm, které budou během betonáže vytaženy  
vč. odvozu vyvrtané zeminy na skládku</t>
  </si>
  <si>
    <t>9,5*3*0,45=12,825 [A]    O1 - dl. x 3 piloty x 45% ve tř. III 
9,5*3*0,60=17,100 [B]    O2 - dl. x 3 piloty x 60% ve tř. III 
Celkem: A+B=29,925 [C]</t>
  </si>
  <si>
    <t>272314</t>
  </si>
  <si>
    <t>ZÁKLADY Z PROSTÉHO BETONU DO C25/30</t>
  </si>
  <si>
    <t>0,45*(7,0+6,7)=6,165 [A]    cca  plocha dle podél. řezu x součet délek</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</si>
  <si>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</si>
  <si>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základy opěr a křídel z betonu C30/37 - XF2, XC2, XA1, vč. izolace proti zemní vlhkosti 1x ALP + 2x ALN a vč. výplně a těsnění pracovních, dilatačních a smršťovacích spar a jejich zakrytí z rubové strany ochranným pásem NAIP</t>
  </si>
  <si>
    <t>základy opěr 
0,8*2,3*5,0*2=18,400 [A]    v. x dl. x š. x 2 opěry 
základové prahy pod křídly 
0,6*0,5*7,0*2=4,200 [B]    O1 - š. x v. x dl. x 2 prahy 
0,6*0,5*8,0*2+0,6*0,5*21,6=11,280 [C]    O2 - dtto 
Celkem: A+B+C=33,880 [D]</t>
  </si>
  <si>
    <t>2,300*2=4,600 [A]    výztuž základů opěr 
3,870=3,870 [B]    výztuž základových prahů 
Celkem: A+B=8,470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</si>
  <si>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</si>
  <si>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28995</t>
  </si>
  <si>
    <t>KOTEVNÍ SÍTĚ PRO GABIONY A ARMOVANÉ ZEMINY</t>
  </si>
  <si>
    <t>výztužná mříž R 400/50-30</t>
  </si>
  <si>
    <t>4*4,0*7,0=112,000 [A]    O1 - 4 ks x š. x dl. 
4*4,0*8,0=128,000 [B]    O2 - dtto 
Celkem: A+B=240,000 [C]</t>
  </si>
  <si>
    <t>Položka zahrnuje:  
- dodávku předepsané kotevní sítě  
- úpravu, očištění a ochranu podkladu  
- přichycení k podkladu, případně zatížení  
- úpravy spojů a zajištění okrajů  
- nutné přesahy  
- mimostaveništní a vnitrostaveništní dopravu</t>
  </si>
  <si>
    <t>výztužná mříž R 110/30-20</t>
  </si>
  <si>
    <t>44*4,0*7,0=1 232,000 [A]    O1 - 44 ks x š. x dl.  
44*4,0*8,0=1 408,000 [B]    O2 - dtto 
(8+3)*3,0*21,6=712,800 [C]    O1 opěrná stěna - dtto 
Celkem: A+B+C=3 352,800 [D]</t>
  </si>
  <si>
    <t>311325</t>
  </si>
  <si>
    <t>ZDI A STĚNY PODP A VOL ZE ŽELEZOBET DO C30/37</t>
  </si>
  <si>
    <t>úhlové zdi z betonu C30/37 - XF2, XC2, XA1, vč. izolace zasypaných částí konstrukce proti zemní vlhkosti 1x ALP + 2x ALN a vč. výplně a těsnění pracovních, dilatačních a smršťovacích spar a jejich zakrytí z rubové strany ochranným pásem NAIP</t>
  </si>
  <si>
    <t>1,24*7,0-0,2*2,6*1,0*3+0,45*21,6=16,840 [A]    O1 - plocha z příč. řezu x dl, odečteny otvory - tl. x š. x dl. x ks 
1,24*8,0-0,2*2,6*1,0*4=7,840 [B]    O2 - dtto 
Celkem: A+B=24,680 [C]</t>
  </si>
  <si>
    <t>311365</t>
  </si>
  <si>
    <t>VÝZTUŽ ZDÍ A STĚN PODP A VOL Z OCELI 10505, B500B</t>
  </si>
  <si>
    <t>3,702=3,702 [A]</t>
  </si>
  <si>
    <t>8,0*4*2=64,000 [A]    cca hmotnost 1 ks x 4 ks x 2 římsy (kotvy cca po 1,0 m)</t>
  </si>
  <si>
    <t>římsy na opěrách a křídlech z betonu C30/37 - XF4, XD3, XC4 vč. výplně a těsnění pracovních, dilatačních a smršťovacích spar</t>
  </si>
  <si>
    <t>(400*100+165*500)*((8820+800)*2+(800+9820)*2)*10^-9+(400*100+165*300)*21600*10^-9=6,892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</si>
  <si>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</si>
  <si>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1,379=1,379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</si>
  <si>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</si>
  <si>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33327</t>
  </si>
  <si>
    <t>MOSTNÍ OPĚRY A KŘÍDLA Z CIHEL A TVÁRNIC NEPÁLENÝCH</t>
  </si>
  <si>
    <t>robnoběžná křídla z betonových tvárnic C30/37  tl. 300 mm</t>
  </si>
  <si>
    <t>0,3*6,35*7,0*2=26,670 [A]    na O1 - tl. x průměrná v. x dl. x 2 křídla 
0,3*2,67*(6,75+5,36+3,97)*2+0,3*(2,9+1,75)*10,8*1=40,826 [B]    na O2 - dtto 
Celkem: A+B=67,496 [C]</t>
  </si>
  <si>
    <t>Položka zahrnuje veškerý materiál, výrobky a polotovary, včetně mimostaveništní a vnitrostaveništní dopravy (rovněž přesuny), včetně naložení a složení, případně s uložením.</t>
  </si>
  <si>
    <t>opěry a křídla z betonu C30/37 - XF4, XD3, XC4, XA1, vč. izolace zasypaných částí konstrukce proti zemní vlhkosti 1x ALP + 2x ALN a vč. výplně a těsnění pracovních, dilatačních a smršťovacích spar a jejich zakrytí z rubové strany ochranným pásem NAIP</t>
  </si>
  <si>
    <t>dříky opěr 
6,51*1,2*4,6+0,47*0,3*5,0=36,640 [A]    O1 - v. x tl. x š. + ozub dtto 
6,80*1,2*4,6+0,47*0,3*5,0=38,241 [B]    O2 - dtto 
vetknutá křídla 
6,51*0,6*0,7=2,734 [C]    O1 - v. x dl. x tl. 
6,80*0,6*0,7=2,856 [D]    O2 - dtto 
Celkem: A+B+C+D=80,471 [E]</t>
  </si>
  <si>
    <t>333325-01</t>
  </si>
  <si>
    <t>betonáž části cihel v oblasti bez navázání na výztužnou geomríž z betonu C30/37-XF2,XC2,XA1</t>
  </si>
  <si>
    <t>1,6*0,2*(8*2+7*2+21,6)=16,512 [A]    v. x tl. x dl.</t>
  </si>
  <si>
    <t>výztuž opěr a křídel</t>
  </si>
  <si>
    <t>12,071=12,071 [A]    výztuž ŽB opěr a křídel 
1,982=1,982 [B]    výztuž betonáže části cihel v oblasti bez navázání na výztužnou geomríž (pol. 333325-01) 
Celkem: A+B=14,053 [C]</t>
  </si>
  <si>
    <t>vlečená přechodová deska z betonu C30/37 - XF2, XC2 vč. ukotvení do závěrné zídky pomocí vrubového kloubu, výplně a těsnění spáry mezi závěrnou zídkou a přechodovou deskou (extrud.polystyren tl. 20 mm) a vč. izolace proti zemní vhkosti 1x ALP + 2x ALN</t>
  </si>
  <si>
    <t>(3,05*0,25+1*0,2)*3,5*2=6,738 [A]     výpočet plochy v podél. řezu x šířka x 2 desky</t>
  </si>
  <si>
    <t>0,424*2=0,848 [A]</t>
  </si>
  <si>
    <t>spřažená betonová mostní deska z betonu C30/37 - XF2,XD1,XC4</t>
  </si>
  <si>
    <t>nosná konstrukce 
0,695*22,0=15,290 [A]    deska NK - plocha v příč. řezu x dl. mezi opěrami</t>
  </si>
  <si>
    <t>výztuž desky NK</t>
  </si>
  <si>
    <t>3,364=3,364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</si>
  <si>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</si>
  <si>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ocelová NK vč. spřahovacích trnů, svarů a spojovacího materiálu, vč. kompletní PKO - kompletní dodávka a montáž  
Součástí položky je i montážní ztužení - zřízení a odstranění</t>
  </si>
  <si>
    <t>11,482=11,482 [A]    dle výkazu materiálu 
(montážní ztužení - cca 0,52 t)</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</si>
  <si>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</si>
  <si>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služební schodiště - podkladní beton pod schodišťovými stupni C 20/25n - XF3 v tl. 100 mm dle VL4 206.21</t>
  </si>
  <si>
    <t>2,8*0,75=2,100 [A]    O1 - plocha z podél. řezu x š. 
3,2*0,75=2,400 [B]    O2 - dtto 
Celkem: A+B=4,500 [C]</t>
  </si>
  <si>
    <t>služební schodiště podél křídel - schodišťové stupně 180x600x750 mm dle VL4 206.21</t>
  </si>
  <si>
    <t>0,18*0,6*0,75*31=2,511 [A]    O1 - v. x dl. x š. x ks 
0,18*0,6*0,75*35=2,835 [B]    O2 - dtto 
Celkem: A+B=5,346 [C]</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</si>
  <si>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</si>
  <si>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pod základem opěr 
0,15*2,85*5,15*2=4,403 [A]     tl. x dl. x š. x 2 opěry 
pod úhlovými zídkami 
0,1*(4,0*7,0-2,6*1,0*3)=2,020 [B]    O1 - tl. x (š. x dl., odečet otvorů - dl. x š. x ks) 
0,1*(4,0*8,0-2,6*1,0*4)=2,160 [C]    O2 - dtto 
0,1*1,23*21,6=2,657 [D]    O2 - dtto 
pod přechodovými deskami 
0,1*2,9*3,5*2=2,030 [E]    tl. x dl. x š. x 2 desky 
pod drenáží za opěrami 
1,4*0,28*4,0*2=3,136 [F]    v. x š. x dl. x 2 opěry 
pod drenáží za opěrnou stěnou 
0,15*0,3*21,6=0,972 [G]     v. x š. x dl. 
podkladní prahy pod základovými pasy křídel 
0,45*7,5*2=6,750 [H]    O1 - plocha v příč. řezu x dl. x 2 křídla  
0,45*(8,5*2+21,6)=17,370 [I]    O2 - dtto  
Celkem: A+B+C+D+E+F+G+H+I=41,498 [J]</t>
  </si>
  <si>
    <t>opevnění pod mostem a zádlažba za římsami 
57,73*0,1=5,773 [A]    celková plocha dlažby dle pol. 465512.1 x tl. 100 mm 
zaústění skluzů do příkopu dle VL4 504.82a 
0,2*1,8*1,5*2=1,080 [B]    tl. 200 mm x dl. x š. x 2 skluzy - odměřeno z půdorysu 
Celkem: A+B=6,853 [C]</t>
  </si>
  <si>
    <t>49,63*0,1=4,963 [A]    celková plocha dlažby před opěrami dle pol. 465512 x tl.</t>
  </si>
  <si>
    <t>0,003*4,0*2*2=0,048 [A]    plocha v podél. řezu x š. x 2 klíny x 2 desky</t>
  </si>
  <si>
    <t>položka zahrnuje:  
- dodání zvláštního betonu (plastbetonu) předepsané kvality a jeho rozprostření v předepsané tloušťce a v předepsaném tvaru</t>
  </si>
  <si>
    <t>podkladní přechodový klín a ochranný zásyp za opěrou ze ŠDa 0-32 min. tl. 600 mm od rubu opěr, hutněno na I=0,85 nebo D=100%</t>
  </si>
  <si>
    <t>4,3*4,0=17,200 [A]    za opěrou O1 - plocha z podél. řezu x š. mezi křídly 
4,9*4,0=19,600 [B]    za opěrou O2 - dtto 
Celkem: A+B=36,800 [C]</t>
  </si>
  <si>
    <t>zpevnění pod mostem a podél křídel, zádlažba za římsami - kamenná dlažba tl. 200 mm spárovaná cementovou maltou MC 25</t>
  </si>
  <si>
    <t>dlažba pod mostem a podél křídel - výpočet plochy 
12,5*1,1=13,750 [A]    O1 - před opěrou vč. lavičky - plocha dle půdorysu x cca koef. sklonu 
(9,5+20,35)*(0,5+0,1)=17,910 [B]    O1 - podél křídel - dl. dle tvaru opěr x součet š. 
10,5*1,1=11,550 [C]    O2 - před opěrou vč. lavičky - plocha dle půdorysu x cca koef. sklonu 
10,7*(0,5+0,1)=6,420 [D]    O2 - podél křídel - dl. dle tvaru opěr x součet š. 
mezisoučet: A+B+C+D=49,630 [E] 
zádlažba za křídly - výpočet plochy 
2,7+1,4=4,100 [F]    za O1 - součet ploch dle půdorysu 
1,4+2,6=4,000 [G]    za O2 - dtto 
mezisoučet: F+G=8,100 [H] 
Celkem plocha dlažby:  E+H=57,730 [I] 
Celkem objem dlažby: 0,2*I=11,546 [J]  tl. x celková plocha</t>
  </si>
  <si>
    <t>57473</t>
  </si>
  <si>
    <t>VOZOVKOVÉ VÝZTUŽNÉ VRSTVY ZE SÍTÍ</t>
  </si>
  <si>
    <t>výztužný prvek nad přechodovými deskami proti vzniku trhlin ve vozovce dle TP 115 a TP 261 v min. délce 5,0 m</t>
  </si>
  <si>
    <t>5,0*4,0*2=40,000 [A]    dl. x š. x 2 opěry</t>
  </si>
  <si>
    <t>- dodání sítě v požadované kvalitě a v množství včetně přesahů (přesahy započteny v jednotkové ceně)  
- očištění podkladu  
- pokládka sítě dle předepsaného technologického předpisu</t>
  </si>
  <si>
    <t>574B31</t>
  </si>
  <si>
    <t>ASFALTOVÝ BETON PRO OBRUSNÉ VRSTVY MODIFIK ACO 8 TL. 40MM</t>
  </si>
  <si>
    <t>vozovka na NK a závěrné zídce - ACO 8 CH tl. 35 mm s použitím do chodníku</t>
  </si>
  <si>
    <t>22,0*3,0+1,2*4,0*2=75,600 [A]    dl. x š. na NK + dl. x š. na záv. zídkách</t>
  </si>
  <si>
    <t>(4,765+0,4+0,245)*4,6*2=49,772 [A]    součet š. x dl. x 2 opěry</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</si>
  <si>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</si>
  <si>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těsnící vrstva za opěrami - 2x geomembrána s pevností min. 20 kN/m</t>
  </si>
  <si>
    <t>7,6*2*4,0=60,800 [A]    O1 - dl. z podél. řezu x 2 vrstvy x š. mezi křídly 
8,6*2*4,0=68,800 [B]    O2 - dtto 
Celkem: A+B=129,600 [C]</t>
  </si>
  <si>
    <t>711425</t>
  </si>
  <si>
    <t>IZOLACE MOSTOVEK POD VOZOVKOU POLYMERNÍ</t>
  </si>
  <si>
    <t>vozovka na NK a závěrné zídce - celoplošná hydroizolace desky mostovky PMMA tl. 5 mm dle TP 178 vč. kotevně impregnačního nátěru</t>
  </si>
  <si>
    <t>75,6=75,600 [A]    na vozovce dle pol. 574B31 
0,12*22,0*2=5,280 [B]    na ocelových římsách - v. x dl. x 2 římsy 
Celkem: A+B=80,880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</si>
  <si>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</si>
  <si>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nátěry obrubníků říms  
0,35*(18,81+42,41)=21,427 [A]    š. x součet délek říms na O1 a O2 dle pol. 931328 
nátěry silničních obrubníků (zpevnění za římsami) 
0,35*10,0=3,500 [B]    š. x součet dl. dle pol. 931328 
Celkem: A+B=24,927 [C]</t>
  </si>
  <si>
    <t>84912</t>
  </si>
  <si>
    <t>POTRUBÍ ODPADNÍ MOSTNÍCH OBJEKTŮ ZE SKLOLAM TRUB DN DO 100MM</t>
  </si>
  <si>
    <t>svod odvodnění v nice opěry DN 100 vč. tvarovek a kotevního systému z nerez. oceli</t>
  </si>
  <si>
    <t>5,5+6,3=11,800 [A]    dl. u O1 a O2</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</si>
  <si>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 úprava, očištění a ošetření prostoru kolem instalace  
- provedení požadovaných zkoušek vodotěsnosti</t>
  </si>
  <si>
    <t>87533</t>
  </si>
  <si>
    <t>POTRUBÍ DREN Z TRUB PLAST DN DO 150MM</t>
  </si>
  <si>
    <t>vyústění drenáže za opěrami do strany na terén ve svahu silničního násypu vč. ukončení tzv. kapličkou</t>
  </si>
  <si>
    <t>(0,63+1,45)+(3,0+1,5)+12*0,5=12,580 [A]    součet dl. u O1 a O2 + dl. u opěrné stěny</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</si>
  <si>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</si>
  <si>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drenáž za opěrami z trub HD-PE DN 150 dle VL4 204.01a vč. tvarovek a zaslepení konců</t>
  </si>
  <si>
    <t>4,6*2+21,6=30,800 [A]    dl. za O1 a O2</t>
  </si>
  <si>
    <t>9112B1</t>
  </si>
  <si>
    <t>ZÁBRADLÍ MOSTNÍ SE SVISLOU VÝPLNÍ - DODÁVKA A MONTÁŽ</t>
  </si>
  <si>
    <t>mostní zábradlí se svislou výplní výšky 1,3 m dle TP 258, vč. ukotvení do bet. konstrukce chemickými kotvami přes patní desky do bet. říms vč. vrtů a podlití patních desek polymermaltou, podél mostovky budou sloupky kotveny pomocí předem zabetonovaných kotevních přípravků dle detailu 04 výkr. dokumentace</t>
  </si>
  <si>
    <t>(40+2*0,6)*2+21,6=104,000 [A]    součet délek x vlevo a vpravo</t>
  </si>
  <si>
    <t>položka zahrnuje:  
dodání zábradlí včetně předepsané povrchové úpravy  
kotvení sloupků, t.j. kotevní desky, šrouby z nerez oceli, vrty a zálivku, pokud zadávací dokumentace nestanoví jinak  
případné nivelační hmoty pod kotevní desky</t>
  </si>
  <si>
    <t>2*2=4,000 [A]    na opěrách 
2*3=6,000 [B]    na římsách (na úložných přímkách + uprostřed rozpětí) 
2*2+2=6,000 [C]    na křídlech a opěrné stěně  
Celkem: A+B+C=16,000 [D]</t>
  </si>
  <si>
    <t>položka zahrnuje:  
- dodání a osazení nivelační značky včetně nutných zemních prací  
- vnitrostaveništní a mimostaveništní dopravu</t>
  </si>
  <si>
    <t>obrubníky pro zpevnění za římsami, lem kamenné dlažby a schodiště vč. bet. lože s opěrkami</t>
  </si>
  <si>
    <t>obrubníky u kam. dlažby a schodišť 
9,5*2+10,7*2=40,400 [A]    podél schodiště O1+O2 
(0,6+3,5)*1,202=4,928 [B]    lem dlažeb před O1 
(0,6+2,8)*1,202=4,087 [C]    lem dlažeb před O2 
9,5+10,7+21,6=41,800 [D]    lem dlažby podél křídel O1 a O2 
(2,5*3+0,3+0,4+2,6+1,0*3)*2=27,600 [E]    za římsami O1a O2 
Celkem: A+B+C+D+E=118,815 [F]</t>
  </si>
  <si>
    <t>řezaná spára v obrusné vrstvě vozovky š. 15 mm mezi hranou NK a přechodovou deskou</t>
  </si>
  <si>
    <t>3,6*2=7,200 [A]</t>
  </si>
  <si>
    <t>931325</t>
  </si>
  <si>
    <t>TĚSNĚNÍ DILATAČ SPAR ASF ZÁLIVKOU MODIFIK PRŮŘ DO 600MM2</t>
  </si>
  <si>
    <t>těsnění řezané spáry v obrusné vrstvě vozovky š. 15 mm mezi hranou NK a přechodovou deskou</t>
  </si>
  <si>
    <t>7,2=7,200 [A]    dle pol. 919111</t>
  </si>
  <si>
    <t>položka zahrnuje dodávku a osazení předepsaného materiálu, očištění ploch spáry před úpravou, očištění okolí spáry po úpravě  
nezahrnuje těsnící profil</t>
  </si>
  <si>
    <t>zálivka u obrubníků říms  
(0,4+0,485+8,52)*2=18,810 [A]    O1 - součet dl. x 2 římsy 
(0,4+0,485+9,52)*2+21,6=42,410 [B]    O2 - dtto 
zálivka u silničních obrubníků (zpevnění za římsami) 
2,5*4=10,000 [C]    součet délek 
Celkem: A+B+C=71,220 [D]</t>
  </si>
  <si>
    <t>1*2=2,000 [A]    1 ks/ 1 opěru</t>
  </si>
  <si>
    <t>Položka zahrnuje kompletní dodávku se všemi pomocnými a doplňujícími pracemi a součástmi;   
- veškeré potřebné mechanismy;   
- podklady a dokumentaci zkoušky;   
- případné stavební práce spojené s přípravou a provedením zkoušky;   
- veškerá zkušební a měřící zařízení vč. opotřebení a nájmu;   
- výpomoce při vlastní zkoušce;   
- provedení vlastní zkoušky a její vyhodnocení, včetně všech měření a dalších potřebných činností;   
-  dodávka a montáž měřících trubek.</t>
  </si>
  <si>
    <t>2*3=6,000 [A]    100% pilot</t>
  </si>
  <si>
    <t>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</si>
  <si>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skluzy v silničním násypu pro odvodnění přechodových oblastí</t>
  </si>
  <si>
    <t>(9,2+5,1)*1,202=17,189 [A]    součet délek dle půdorysu x koef. sklonu</t>
  </si>
  <si>
    <t>93650</t>
  </si>
  <si>
    <t>DROBNÉ DOPLŇK KONSTR KOVOVÉ</t>
  </si>
  <si>
    <t>ocelová římsa s okopovým plechem z oceli S235J0 vč. kompletní PKO dle TZ a vč. ukotvení k NK</t>
  </si>
  <si>
    <t>0,5*0,015*23*2*7850=2 708,250 [A]    š. x tl. x dl. x vlevo a vpravo x hmotnost</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</si>
  <si>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</si>
  <si>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936532</t>
  </si>
  <si>
    <t>MOSTNÍ ODVODŇOVACÍ SOUPRAVA 300/500</t>
  </si>
  <si>
    <t>mostní lávkový odvodňovač s odtokem DN 100 - kompletní provedení vč. těsnění a zálivek</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</si>
  <si>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</si>
  <si>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SO 301</t>
  </si>
  <si>
    <t>Úpravy vodovodu DN 80 v km 0,237</t>
  </si>
  <si>
    <t>zemina, přebytek z výkopu 
119-71,4=47,600 [A] 
47,6*2=95,200 [B]</t>
  </si>
  <si>
    <t>mimo komunikaci - 45,2 m 
(45,2*3,5)*0,3=47,460 [A]</t>
  </si>
  <si>
    <t>položka zahrnuje sejmutí ornice bez ohledu na tloušťku vrstvy a její vodorovnou dopravu 
nezahrnuje uložení na trvalou skládku</t>
  </si>
  <si>
    <t>ornice 
47,46=47,460 [A] 
výkopek 
71,4=71,400 [B] 
Celkem: A+B=118,860 [C]</t>
  </si>
  <si>
    <t>mimo komunikaci - 45,2 m 
(45,2*1)*1,25=56,500 [A]  
pod novou komunikací - 50 m 
(50*1)*1,25=62,500 [B] 
Celkem: A+B=119,000 [C]</t>
  </si>
  <si>
    <t>119*10=1 190,000 [A]</t>
  </si>
  <si>
    <t>ornice 
47,46=47,460 [A] 
výkopek 
119=119,000 [B] 
Celkem: A+B=166,460 [C]</t>
  </si>
  <si>
    <t>vhodná zemina 
(56,5+62,5)-(9,52+38,08)=71,400 [A]</t>
  </si>
  <si>
    <t>tříděný štěrkopísek 0-16 mm 
(95,2*1)*0,4=38,080 [A]</t>
  </si>
  <si>
    <t>18230</t>
  </si>
  <si>
    <t>ROZPROSTŘENÍ ORNICE V ROVINĚ</t>
  </si>
  <si>
    <t>45,2*3,5*0,3=47,460 [A]</t>
  </si>
  <si>
    <t>položka zahrnuje: 
nutné přemístění ornice z dočasných skládek vzdálených do 50m 
rozprostření ornice v předepsané tloušťce v rovině a ve svahu do 1:5</t>
  </si>
  <si>
    <t>18241</t>
  </si>
  <si>
    <t>ZALOŽENÍ TRÁVNÍKU RUČNÍM VÝSEVEM</t>
  </si>
  <si>
    <t>45,2*3,5=158,200 [A]</t>
  </si>
  <si>
    <t>Zahrnuje dodání předepsané travní směsi, její výsev na ornici, zalévání, první pokosení, to vše bez ohledu na sklon terénu</t>
  </si>
  <si>
    <t>18247</t>
  </si>
  <si>
    <t>OŠETŘOVÁNÍ TRÁVNÍKU</t>
  </si>
  <si>
    <t>158,2=158,200 [A]</t>
  </si>
  <si>
    <t>Zahrnuje pokosení se shrabáním, naložení shrabků na dopravní prostředek, s odvozem a se složením, to vše bez ohledu na sklon terénu 
zahrnuje nutné zalití a hnojení</t>
  </si>
  <si>
    <t>18351</t>
  </si>
  <si>
    <t>CHEMICKÉ ODPLEVELENÍ</t>
  </si>
  <si>
    <t>položka zahrnuje celoplošný postřik a chemickou likvidace nežádoucích rostlin nebo jejích částí a zabránění jejich dalšímu růstu na urovnaném volném terénu</t>
  </si>
  <si>
    <t>kopaný písek 
(95,2*1)*0,1=9,520 [A]</t>
  </si>
  <si>
    <t>85126</t>
  </si>
  <si>
    <t>POTRUBÍ Z TRUB LITINOVÝCH TLAKOVÝCH HRDLOVÝCH DN DO 80MM</t>
  </si>
  <si>
    <t>potrubí LT DN 80 
95,2=95,200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</si>
  <si>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</si>
  <si>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85826</t>
  </si>
  <si>
    <t>NASUNUTÍ LITIN TRUB DN DO 80MM DO CHRÁNIČKY</t>
  </si>
  <si>
    <t>LT DN 80 do plast DN 250 
50,5=50,500 [A]</t>
  </si>
  <si>
    <t>položka zahrnuje: 
pojízdná sedla (objímky) 
případně předepsané utěsnění konců chráničky 
nezahrnuje dodávku potrubí</t>
  </si>
  <si>
    <t>87644</t>
  </si>
  <si>
    <t>CHRÁNIČKY Z TRUB PLASTOVÝCH DN DO 250MM</t>
  </si>
  <si>
    <t>chránička plast DN 250 
50,5=50,500 [A]</t>
  </si>
  <si>
    <t>899523</t>
  </si>
  <si>
    <t>OBETONOVÁNÍ POTRUBÍ Z PROSTÉHO BETONU DO C16/20</t>
  </si>
  <si>
    <t>bloky na potrubí 2*0,5*0,5*0,5=0,250 [A]</t>
  </si>
  <si>
    <t>899611</t>
  </si>
  <si>
    <t>TLAKOVÉ ZKOUŠKY POTRUBÍ DN DO 80MM</t>
  </si>
  <si>
    <t>95,2=95,200 [A]</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</si>
  <si>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</si>
  <si>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89971</t>
  </si>
  <si>
    <t>PROPLACH A DEZINFEKCE VODOVODNÍHO POTRUBÍ DN DO 80MM</t>
  </si>
  <si>
    <t>- napuštění a vypuštění vody, dodání vody a dezinfekčního prostředku, bakteriologický rozbor vody.</t>
  </si>
  <si>
    <t>899901</t>
  </si>
  <si>
    <t>PŘEPOJENÍ PŘÍPOJEK</t>
  </si>
  <si>
    <t>napojení na stáv. řad 
2=2,000 [A]</t>
  </si>
  <si>
    <t>položka zahrnuje řez na potrubí, dodání a osazení příslušných tvarovek a armatur</t>
  </si>
  <si>
    <t>93658</t>
  </si>
  <si>
    <t>OCHRANNÉ TYČOVÉ ZNAKY - ORIENTAČNÍ SLOUPKY</t>
  </si>
  <si>
    <t>- Položka zahrnuje veškerý materiál, výrobky a polotovary, včetně mimostaveništní a vnitrostaveništní dopravy (rovněž přesuny), včetně naložení a složení,případně s uložením.</t>
  </si>
  <si>
    <t>SO 311</t>
  </si>
  <si>
    <t>Úpravy kanalizace VaK Beroun km 0,300</t>
  </si>
  <si>
    <t>zemina, přebytek z výkopu 
9,6+998,41-714,83=293,180 [A] 
293,8*2=587,600 [B]</t>
  </si>
  <si>
    <t>provizorní obtok vodoteče 
20=20,000 [A]</t>
  </si>
  <si>
    <t>mimo komunikaci - 21,9 m 
(21,9*4,5)*0,3=29,565 [A]</t>
  </si>
  <si>
    <t>odkop zemní hrázky 
9,6=9,600 [A]</t>
  </si>
  <si>
    <t>9,6*10=96,000 [A]</t>
  </si>
  <si>
    <t>ornice 29,57=29,570 [A] 
zemina 714,83=714,830 [B] 
Celkem: A+B=744,400 [C]</t>
  </si>
  <si>
    <t>(37*2,5)*2,9-(3,14*0,5*0,5*37)=239,205 [A]  obetonování potrubí DN 1000 - ručně 37,0 m 
(24*1,95*5,2)=243,360 [B]  kanal pod komunikací - 24 m 
(43,4*1,95*5,2)=440,076 [C]  kanal mimo komunikaci - 43,4 m 
(18,5*1,95*2,1)3=75,758 [D]  pod vodním tokem - 18,5 m 
Celkem: A+B+C+D=998,399 [E]</t>
  </si>
  <si>
    <t>998,399*10=9 983,990 [A]</t>
  </si>
  <si>
    <t>29,57+9,6+998,41=1 037,580 [A]</t>
  </si>
  <si>
    <t>17250</t>
  </si>
  <si>
    <t>ZŘÍZENÍ TĚSNĚNÍ ZE ZEMIN NEPROPUSTNÝCH</t>
  </si>
  <si>
    <t>křížení s vodním tokem  
2*(2,5*1*3)=15,000 [A]</t>
  </si>
  <si>
    <t>239,21-109,71=129,500 [A] obetonování potrubí DN 1000 
(243,36+440,08+75,76)- 34,45-44,16-95,26=585,330 [B]   kanalizace 
Celkem: A+B=714,830 [C]</t>
  </si>
  <si>
    <t>ochranný zemní prstenec šachet 
4*((3,14*1,05*1,05*0,3)-(3,14*0,5*0,5*0,3))=3,212 [A]</t>
  </si>
  <si>
    <t>(64,7*1,95)*0,9-(3,14*0,3*0,3*64,7)=95,264 [A]</t>
  </si>
  <si>
    <t>provizorní obtok vodoteče 
(8*1*1,2)=9,600 [A]</t>
  </si>
  <si>
    <t>21,9*4,5*0,3=29,565 [A]</t>
  </si>
  <si>
    <t>21,9*4,5=98,550 [A]</t>
  </si>
  <si>
    <t>98,55=98,550 [A]</t>
  </si>
  <si>
    <t>kanal mimo vodní tok 
(64,7*1,95)*0,35=44,158 [A]</t>
  </si>
  <si>
    <t>45169</t>
  </si>
  <si>
    <t>PODKL A VÝPLŇ VRSTVY ZE STABILIZOVANÉHO POPÍLKU</t>
  </si>
  <si>
    <t>zafoukání potrubí  
3,14*0,25*0,25*82=16,093 [A]</t>
  </si>
  <si>
    <t>Položka zahrnuje dodávku stabilizovaného popílku a jeho uložení se zhutněním, včetně mimostaveništní a vnitrostaveništní dopravy (rovněž přesuny)</t>
  </si>
  <si>
    <t>81458</t>
  </si>
  <si>
    <t>POTRUBÍ Z TRUB BETONOVÝCH DN DO 600MM</t>
  </si>
  <si>
    <t>85,9=85,900 [A]</t>
  </si>
  <si>
    <t>894158</t>
  </si>
  <si>
    <t>ŠACHTY KANALIZAČNÍ Z BETON DÍLCŮ NA POTRUBÍ DN DO 600MM</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</si>
  <si>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</si>
  <si>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896158</t>
  </si>
  <si>
    <t>SPADIŠTĚ KANALIZAČ Z BETON DÍLCŮ NA POTRUBÍ DN DO 600MM</t>
  </si>
  <si>
    <t>položka zahrnuje: 
- poklopy s rámem, mříže s rámem, stupadla, žebříky, stropy z bet. dílců a pod. 
- předepsané betonové skruže pro vstup, prefabrikované nebo monolitické betonové dno, případně předepsané obložení dna čedičem a není-li uvedeno jinak i podkladní vrstvu (z kameniva nebo betonu) 
- monolitickou betonovou část spadiště předepsaných rozměrů, 
- dodání  čerstvého  betonu  (betonové  směsi)  požadované  kvality, 
- bednění  požadovaných  konstr. (i ztracené) s úpravou  dle požadované  kvality povrchu betonu, včetně odbedňovacích a odskružovacích prostředků, 
- nátěry zabraňující soudržnost betonu a bednění, 
- opatření  povrchů  betonu  izolací  proti zemní vlhkosti v částech, kde přijdou do styku se zeminou nebo kamenivem,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úpravy dílce pro dodržení požadované přesnosti jeho osazení, včetně případných měření 
- předepsané podkladní konstrukce</t>
  </si>
  <si>
    <t>(37*2,5*1,5)-(3,14*0,5*0,5*37) =109,705 [A]  obetonování DN 1000 
(18,5*1,95*1,1)-(3,14*0,3*0,3*18,5) =34,454 [B]  pod vodním tokem DN 600 - 18,5 m 
1*1*0,8*2=1,600 [D] blok na rušeném potrubí 
Celkem: A+B=144,159 [C]</t>
  </si>
  <si>
    <t>899672</t>
  </si>
  <si>
    <t>ZKOUŠKA VODOTĚSNOSTI POTRUBÍ DN DO 600MM</t>
  </si>
  <si>
    <t>2=2,000 [A] napojení na stávající potrubí</t>
  </si>
  <si>
    <t>96688</t>
  </si>
  <si>
    <t>VYBOURÁNÍ KANALIZAČ ŠACHET KOMPLETNÍCH</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</si>
  <si>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</si>
  <si>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321</t>
  </si>
  <si>
    <t>Dešťová kanalizace</t>
  </si>
  <si>
    <t>zemina, přebytek z výkopu 
419,09-271,93=147,160 [A] 
147,160*2=294,320 [B]</t>
  </si>
  <si>
    <t>11524</t>
  </si>
  <si>
    <t>PŘEVEDENÍ VODY POTRUBÍM DN 400 NEBO ŽLABY R.O. DO 1,4M</t>
  </si>
  <si>
    <t>mimo komunikaci -77,8 m 
(77,8*4,5)*0,3=105,030 [A]</t>
  </si>
  <si>
    <t>ornice 105,03=105,030 [A] 
zemina 271,13+0,8=271,930 [B] 
Celkem: A+B=376,960 [C]</t>
  </si>
  <si>
    <t>stoka A - mimo komunikaci - 77,8 m 
(77,8*1,2)*2,6=242,736 [A] 
kanal pod komunikací - 28,36 m 
(28,36*1,2)*1,7=57,854 [B] 
pro jednotlivé UV - celkem 10 ks 
79*1,5*1=118,500 [C] 
Celkem: A+B+C=419,090 [D]</t>
  </si>
  <si>
    <t>419,09*10=4 190,900 [A]</t>
  </si>
  <si>
    <t>105,03+419,09=524,120 [A]</t>
  </si>
  <si>
    <t>křížení s vodním tokem  
2*(1,2*0,8*2,6)=4,992 [A]</t>
  </si>
  <si>
    <t>419,09-22,34-80,94-44,68=271,130 [A]</t>
  </si>
  <si>
    <t>ochranný zemní prstenec šachet 
1*((3,14*1,05*1,05*0,3)-(3,14*0,5*0,5*0,3))=0,803 [A]</t>
  </si>
  <si>
    <t>obsyp potrubí - štěrkopísek 0-8 mm 
((186,15*1,2)*0,4)-(3,14*0,12*0,12*186,15)=80,935 [A] 
obsyp potrubí - štěrkopísek 0-22 mm 
(186,15*1,2)*0,2=44,676 [B] 
Celkem: A+B=125,611 [C]</t>
  </si>
  <si>
    <t>(3,5*1*1,2)=4,200 [A]</t>
  </si>
  <si>
    <t>77,8*4,5*0,3=105,030 [A]</t>
  </si>
  <si>
    <t>77,8*4,5=350,100 [A]</t>
  </si>
  <si>
    <t>350,1=350,100 [A]</t>
  </si>
  <si>
    <t>(186,15*1,2)*0,1 =22,338 [A]</t>
  </si>
  <si>
    <t>dlažba z lomového kamene do betonového lože s vyspárováním tl. 250 mm 
9*5*0,25=11,250 [A]</t>
  </si>
  <si>
    <t>10*(0,3*0,8*1,6)=3,840 [A]</t>
  </si>
  <si>
    <t>přípojky UV a propoj HV potrubí plast DN 200, SN min. 16 
28,36+79=107,360 [A]</t>
  </si>
  <si>
    <t>87445</t>
  </si>
  <si>
    <t>POTRUBÍ Z TRUB PLASTOVÝCH ODPADNÍCH DN DO 300MM</t>
  </si>
  <si>
    <t>stoka A, potrubí plast DN 300, SN min. 12 
77,8=77,800 [A]</t>
  </si>
  <si>
    <t>894145</t>
  </si>
  <si>
    <t>ŠACHTY KANALIZAČNÍ Z BETON DÍLCŮ NA POTRUBÍ DN DO 300MM</t>
  </si>
  <si>
    <t>89516</t>
  </si>
  <si>
    <t>DRENÁŽNÍ VÝUSŤ Z BETON DÍLCŮ</t>
  </si>
  <si>
    <t>UV DN 200 - prefabrikované čelo výtokové pro žlabovky 
11=11,000 [A]</t>
  </si>
  <si>
    <t>položka zahrnuje: 
- dodání  a osazení dílce  požadovaného  tvaru  a  vlastností,  jeho  skladování,  doprava  vnitrostaveništní i mimosatveništní 
- u dílců železobetonových výztuž, případně i tuhé kovové prvky a závěsná oka, 
- výplň, těsnění a tmelení spár a spojů</t>
  </si>
  <si>
    <t>89536</t>
  </si>
  <si>
    <t>DRENÁŽNÍ VÝUSŤ Z PROST BETONU</t>
  </si>
  <si>
    <t>stoka A DN 300 - šikmý dle svahu vodoteče  
11=11,000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</si>
  <si>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</si>
  <si>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poklop uliční vpusti - uliční 5=5,000 [A] 
poklop uliční vpusti - curbking 6=6,000 [B] 
Celkem: A+B=11,000 [C]</t>
  </si>
  <si>
    <t>899642</t>
  </si>
  <si>
    <t>ZKOUŠKA VODOTĚSNOSTI POTRUBÍ DN DO 200MM</t>
  </si>
  <si>
    <t>107,36=107,360 [A]</t>
  </si>
  <si>
    <t>899652</t>
  </si>
  <si>
    <t>ZKOUŠKA VODOTĚSNOSTI POTRUBÍ DN DO 300MM</t>
  </si>
  <si>
    <t>77,8=77,800 [A]</t>
  </si>
  <si>
    <t>935222</t>
  </si>
  <si>
    <t>PŘÍKOPOVÉ ŽLABY Z BETON TVÁRNIC ŠÍŘ DO 900MM DO BETONU TL 100MM</t>
  </si>
  <si>
    <t>příkopový dílec spádový š. 600 mm 
121,5=121,500 [A]</t>
  </si>
  <si>
    <t>93641</t>
  </si>
  <si>
    <t>LAPAČ SPLAVENIN</t>
  </si>
  <si>
    <t>odtok DN 200 (HV2), odtok DN 300 (HV2) 
1+1=2,000 [A]</t>
  </si>
  <si>
    <t>SO 331</t>
  </si>
  <si>
    <t>Úpravy meliorací km  0,345-0,680</t>
  </si>
  <si>
    <t>438,24-243,48-0,8=193,960 [A] 
193,66*2=387,320 [B]</t>
  </si>
  <si>
    <t>mimo komunikaci - 352,2 m 
(352,2*3,5)*0,3=369,810 [A]</t>
  </si>
  <si>
    <t>ornice 
369,81=369,810 [A] 
zemina 
243,29+2,1=245,390 [B] 
Celkem: A+B=615,200 [C]</t>
  </si>
  <si>
    <t>kanal pod komunikací - 13,0 m 
(13*1*1,2)=15,600 [A] 
kanal mimo komunikaci - 352,2 m 
(352,2*1*1,2)=422,640 [B] 
Celkem: A+B=438,240 [C]</t>
  </si>
  <si>
    <t>438,24*10=4 382,400 [A]</t>
  </si>
  <si>
    <t>ornice 
369,81=369,810 [A] 
zemina 
438,24=438,240 [B] 
Celkem: A+B=808,050 [C]</t>
  </si>
  <si>
    <t>438,24-52,76-135-7,0=243,480 [A]</t>
  </si>
  <si>
    <t>ochranný zemní prstenec šachet 
3*((3,14*0,95*0,95*0,3)-(3,14*0,4*0,4*0,3))=2,098 [A]</t>
  </si>
  <si>
    <t>perforované potrubí - 351,7 m 
(351,7*1)*0,4-(3,14*0,075*0,075*321,7)=134,998 [A]</t>
  </si>
  <si>
    <t>(352,2*3,5)*0,3=369,810 [A]</t>
  </si>
  <si>
    <t>18242</t>
  </si>
  <si>
    <t>ZALOŽENÍ TRÁVNÍKU HYDROOSEVEM NA ORNICI</t>
  </si>
  <si>
    <t>352,2*3,5=1 232,700 [A]</t>
  </si>
  <si>
    <t>Zahrnuje dodání předepsané travní směsi, hydroosev na ornici, zalévání, první pokosení, to vše bez ohledu na sklon terénu</t>
  </si>
  <si>
    <t>perforované potrubí - 351,7 m 
351,7*1*0,15=52,755 [A]</t>
  </si>
  <si>
    <t>potrubí plast perforované 120° DN 150 SN 8 
351,7=351,700 [A]</t>
  </si>
  <si>
    <t>potrubí plast plné SN 12 DN 200 SN 12 
13,5=13,500 [A]</t>
  </si>
  <si>
    <t>895122</t>
  </si>
  <si>
    <t>DRENÁŽNÍ ŠACHTICE KONTROLNÍ Z BETON DÍLCŮ ŠK 80</t>
  </si>
  <si>
    <t>položka zahrnuje: 
- poklopy s rámem předepsaného materiálu a tvaru 
- dodání a osazení předepsaných skruží  požadovaného  tvaru  a  vlastností,  jejich  skladování,  dopravu  vnitrostaveništní i mimostaveništní 
- výplň, těsnění a tmelení spár a spojů, 
- očištění a ošetření úložných ploch 
- předepsané podkladní konstrukce</t>
  </si>
  <si>
    <t>šikmý dle svahu vodoteče - opevnění v rámci SO 341 
1=1,000 [A]</t>
  </si>
  <si>
    <t>plné potrubí - 13,5 m 
(13,5*1)*0,55-(3,14*0,1*0,1*13,5)=7,001 [A]</t>
  </si>
  <si>
    <t>13,5=13,500 [A]</t>
  </si>
  <si>
    <t>napojení stávajících drenáží 
30=30,000 [A]</t>
  </si>
  <si>
    <t>3=3,000 [A] pro šachty</t>
  </si>
  <si>
    <t>SO 332</t>
  </si>
  <si>
    <t>Úpravy meliorací km 0,785-1,450</t>
  </si>
  <si>
    <t>438,24-245,39=192,850 [A] 
192,85*2=385,700 [B]</t>
  </si>
  <si>
    <t>mimo komunikaci - 352,2 m 
(738,1*3,5)*0,3=775,005 [A]</t>
  </si>
  <si>
    <t>kanal pod komunikací - 33,5 m 
(33,5*1*2,5)=83,750 [A] 
kanal mimo komunikaci - 738,1 m 
(738,1*1*1,2)=885,720 [B] 
Celkem: A+B=969,470 [C]</t>
  </si>
  <si>
    <t>969,47*10=9 694,700 [A]</t>
  </si>
  <si>
    <t>438,24-52,76-135-7,19=243,290 [A]</t>
  </si>
  <si>
    <t>perforované potrubí - 699,6 m 
(699,6*1)*0,4-(3,14*0,075*0,075*321,7)=274,158 [A]</t>
  </si>
  <si>
    <t>(738,1*3,5)*0,3=775,005 [A]</t>
  </si>
  <si>
    <t>738,1*3,5=2 583,350 [A]</t>
  </si>
  <si>
    <t>2583,35=2 583,350 [A]</t>
  </si>
  <si>
    <t>perforované potrubí - 351,7 m 
699,6*1*0,15=104,940 [A]</t>
  </si>
  <si>
    <t>(15+13)*0,25=7,000 [A]</t>
  </si>
  <si>
    <t>ukončení dlažby opevnění 
0,3*0,6*9,5=1,710 [A]</t>
  </si>
  <si>
    <t>potrubí plast plné SN 12 DN 150 SN 12 
42=42,000 [A]</t>
  </si>
  <si>
    <t>potrubí plast perforované 120° DN 150 SN 8 
410,6+258,2=668,800 [A]</t>
  </si>
  <si>
    <t>potrubí plast plné SN 12 DN 200 SN  16 
39,40=39,400 [A]</t>
  </si>
  <si>
    <t>šikmý dle svahu vodoteče -  
3=3,000 [A]</t>
  </si>
  <si>
    <t>plné potrubí - 72 m 
(82*1)*0,55-(3,14*0,1*0,1*82)=42,525 [A]</t>
  </si>
  <si>
    <t>899632</t>
  </si>
  <si>
    <t>ZKOUŠKA VODOTĚSNOSTI POTRUBÍ DN DO 150MM</t>
  </si>
  <si>
    <t>42+9,4=51,400 [A]</t>
  </si>
  <si>
    <t>30=30,000 [A]</t>
  </si>
  <si>
    <t>napojení stávajících drenáží 
50=50,000 [A]</t>
  </si>
  <si>
    <t>SO 341</t>
  </si>
  <si>
    <t>Úprava koryta Červeného potoka km 0,343</t>
  </si>
  <si>
    <t>28,8*2=57,600 [A]</t>
  </si>
  <si>
    <t>11120</t>
  </si>
  <si>
    <t>ODSTRANĚNÍ KŘOVIN</t>
  </si>
  <si>
    <t>120=120,000 [A]</t>
  </si>
  <si>
    <t>odstranění křovin a stromů do průměru 100 mm 
doprava dřevin bez ohledu na vzdálenost 
spálení na hromadách nebo štěpkování</t>
  </si>
  <si>
    <t>50*3*0,3*2=90,000 [A]</t>
  </si>
  <si>
    <t>odkop zemní hrázky 
28,8=28,800 [A]</t>
  </si>
  <si>
    <t>28,8*10=288,000 [A]</t>
  </si>
  <si>
    <t>ornice  90=90,000 [A]</t>
  </si>
  <si>
    <t>12960</t>
  </si>
  <si>
    <t>ČIŠTĚNÍ VODOTEČÍ A MELIORAČ KANÁLŮ OD NÁNOSŮ</t>
  </si>
  <si>
    <t>0,25*4,7*50=58,750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</si>
  <si>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</si>
  <si>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90=90,000 [A] ornice 
28,8=28,800 [B] zemina 
Celkem: A+B=118,800 [C]</t>
  </si>
  <si>
    <t>(8*1*1,2)*3=28,800 [A]</t>
  </si>
  <si>
    <t>50*3*2=300,000 [A]</t>
  </si>
  <si>
    <t>300=300,000 [A]</t>
  </si>
  <si>
    <t>pod kamennou rovnaninu 
50*2,7*0,15*2=40,500 [A]</t>
  </si>
  <si>
    <t>461211</t>
  </si>
  <si>
    <t>PATKY Z LOMOVÉHO KAMENE NA SUCHO</t>
  </si>
  <si>
    <t>50*(0,8*1)*2=80,000 [A]</t>
  </si>
  <si>
    <t>položka zahrnuje: 
- nutné zemní práce (hloubení rýh a pod.) 
- dodání a uložení lomového kamene předepsané frakce do předepsaného tvaru, včetně mimostaveništní a vnitrostaveništní dopravy</t>
  </si>
  <si>
    <t>46321</t>
  </si>
  <si>
    <t>ROVNANINA Z LOMOVÉHO KAMENE</t>
  </si>
  <si>
    <t>50*2,7*0,45*2=121,500 [A]</t>
  </si>
  <si>
    <t>položka zahrnuje: 
- dodávku a vyrovnání lomového kamene předepsané frakce do předepsaného tvaru včetně mimostaveništní a vnitrostaveništní dopravy 
není-li v zadávací dokumentaci uvedeno jinak, jedná se o nakupovaný materiál</t>
  </si>
  <si>
    <t>pohoz dna tl. 500 mm- pouze v případě potřeby (počítáno pro 30% plochy) 
50*5*0,5* 0,3=37,500 [A]</t>
  </si>
  <si>
    <t>položka zahrnuje dodávku předepsaného kamene, mimostaveništní a vnitrostaveništní dopravu a jeho uložení 
není-li v zadávací dokumentaci uvedeno jinak, jedná se o nakupovaný materiál</t>
  </si>
  <si>
    <t>SO 342</t>
  </si>
  <si>
    <t>Úprava Žákova náhonu km 0,275</t>
  </si>
  <si>
    <t>1,6*2=3,200 [A]</t>
  </si>
  <si>
    <t>25=25,000 [A]</t>
  </si>
  <si>
    <t>(22,8*1,5*0,3)*2+(11,7*0,8*0,3)*2=26,136 [A]</t>
  </si>
  <si>
    <t>odkop zemní hrázky 
1,6=1,600 [A]</t>
  </si>
  <si>
    <t>1,6*10=16,000 [A]</t>
  </si>
  <si>
    <t>(22,8+11,7)*(0,6+1,6+1,6)*0,25=32,775 [A] 
100*1*0,25=25,000 [B] 
Celkem: A+B=57,775 [C]</t>
  </si>
  <si>
    <t>26,14=26,140 [A] ornice 
1,6=1,600 [B] zemina 
Celkem: A+B=27,740 [C]</t>
  </si>
  <si>
    <t>(1*0,8*1)*2=1,600 [A]</t>
  </si>
  <si>
    <t>(22,8*1,5)*2+(11,7*0,8)*2=87,120 [A]</t>
  </si>
  <si>
    <t>87,12=87,120 [A]</t>
  </si>
  <si>
    <t>(22,8+11,7)*(0,67+0,67+0,6)*0,1=6,693 [A]</t>
  </si>
  <si>
    <t>0,3*0,6*(7,5+8,5)=2,880 [A]</t>
  </si>
  <si>
    <t>(22,8+11,7)*(0,67+0,67+0,6)*0,25=16,733 [A]</t>
  </si>
  <si>
    <t>SO 430</t>
  </si>
  <si>
    <t>Veřejné osvětlení</t>
  </si>
  <si>
    <t>přebytečná zemina pol. 13373 + pol. 13273 - pol. 17411 
76,8+663,29-446,9=293,190 [A] 
293,19*2=586,380 [B]</t>
  </si>
  <si>
    <t>374*1*0,15=56,100 [A]</t>
  </si>
  <si>
    <t>pro zásypy 
446,9=446,900 [A] 
ornice 
56,1=56,100 [B] 
Celkem: A+B=503,000 [C]</t>
  </si>
  <si>
    <t>13273</t>
  </si>
  <si>
    <t>HLOUBENÍ RÝH ŠÍŘ DO 2M PAŽ I NEPAŽ TŘ. I</t>
  </si>
  <si>
    <t>rýha 35x60cm 2338m bez povrchů, rýha 35x60cm 374m s povrchy   
0,35*0,60*2338+0,35*0,45*374=549,885 [A] 
rýha 50x120cm 183m  
0,5*1,20*189=113,400 [B] 
Celkem: A+B=663,285 [C]</t>
  </si>
  <si>
    <t>13373</t>
  </si>
  <si>
    <t>HLOUBENÍ ŠACHET ZAPAŽ I NEPAŽ TŘ. I</t>
  </si>
  <si>
    <t>100x stožárový základ  
100*0,8*0,8*1,2=76,800 [A]</t>
  </si>
  <si>
    <t>141733</t>
  </si>
  <si>
    <t>PROTLAČOVÁNÍ POTRUBÍ Z PLAST HMOT DN DO 150MM</t>
  </si>
  <si>
    <t>protlak PE 110mm 
10=10,000 [A]</t>
  </si>
  <si>
    <t>položka zahrnuje dodávku protlačovaného potrubí a veškeré pomocné práce (startovací zařízení, startovací a cílová jáma, opěrné a vodící bloky a pod.)</t>
  </si>
  <si>
    <t>výkop na deponii i skládku 
76,80+663,29=740,090 [A] 
ornice 
56,10=56,100 [B] 
Celkem: A+B=796,190 [C]</t>
  </si>
  <si>
    <t>0,35*0,40*2338+0,35*0,25*374=360,045 [A] 
0,5*0,90*193=86,850 [B] 
Celkem: A+B=446,895 [C]</t>
  </si>
  <si>
    <t>obsyp kabelů - kopaný písek  2712x0,35x0,2  
2712*0,35*0,2=189,840 [A]</t>
  </si>
  <si>
    <t>374*1=374,000 [A]</t>
  </si>
  <si>
    <t>374=374,000 [A]</t>
  </si>
  <si>
    <t>stožárové základy  
100*(0,8*0,8*1,2-(3,14*0,1575*0,1575*1))=69,011 [A]</t>
  </si>
  <si>
    <t>702222</t>
  </si>
  <si>
    <t>KABELOVÁ CHRÁNIČKA ZEMNÍ UV STABILNÍ DN PŘES 100 DO 200 MM</t>
  </si>
  <si>
    <t>TRUBKA KORUG. PE 110mm 
390=390,000 [A]</t>
  </si>
  <si>
    <t>1. Položka obsahuje: 
 – přípravu podkladu pro osazení 
2. Položka neobsahuje: 
 X 
3. Způsob měření: 
Měří se metr délkový.</t>
  </si>
  <si>
    <t>702312</t>
  </si>
  <si>
    <t>ZAKRYTÍ KABELŮ VÝSTRAŽNOU FÓLIÍ ŠÍŘKY PŘES 20 DO 40 CM</t>
  </si>
  <si>
    <t>2895=2 895,000 [A]</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</si>
  <si>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</si>
  <si>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702332</t>
  </si>
  <si>
    <t>ZAKRYTÍ KABELŮ PLASTOVOU DESKOU/PÁSEM ŠÍŘKY PŘES 20 DO 40 CM</t>
  </si>
  <si>
    <t>2712=2 712,000 [A]</t>
  </si>
  <si>
    <t>741911</t>
  </si>
  <si>
    <t>UZEMŇOVACÍ VODIČ V ZEMI FEZN DO 120 MM2</t>
  </si>
  <si>
    <t>zemnící vodič FeZn10 
2920=2 920,000 [A]</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</si>
  <si>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</si>
  <si>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741931</t>
  </si>
  <si>
    <t>UZEMŇOVACÍ VODIČ V ZEMI MĚDĚNÝ DO 120 MM2</t>
  </si>
  <si>
    <t>zemnící vodič YY 50mm2 zelenožlutý  
130=130,000 [A]</t>
  </si>
  <si>
    <t>742H12</t>
  </si>
  <si>
    <t>KABEL NN ČTYŘ- A PĚTIŽÍLOVÝ CU S PLASTOVOU IZOLACÍ OD 4 DO 16 MM2</t>
  </si>
  <si>
    <t>CYKY 4-Jx16 
2740=2 740,000 [A]</t>
  </si>
  <si>
    <t>1. Položka obsahuje: 
 – manipulace a uložení kabelu (do země, chráničky, kanálu, na rošty, na TV a pod.) 
2. Položka neobsahuje: 
 – příchytky, spojky, koncovky, chráničky apod. 
3. Způsob měření: 
Měří se metr délkový.</t>
  </si>
  <si>
    <t>742H13</t>
  </si>
  <si>
    <t>KABEL NN ČTYŘ- A PĚTIŽÍLOVÝ CU S PLASTOVOU IZOLACÍ OD 25 DO 50 MM2</t>
  </si>
  <si>
    <t>CYKY 4-Jx35 
740=740,000 [A]</t>
  </si>
  <si>
    <t>CYKY 4-Jx25  
1505=1 505,000 [A]</t>
  </si>
  <si>
    <t>742L12</t>
  </si>
  <si>
    <t>UKONČENÍ DVOU AŽ PĚTIŽÍLOVÉHO KABELU V ROZVADĚČI NEBO NA PŘÍSTROJI OD 4 DO 16 MM2</t>
  </si>
  <si>
    <t>140=140,000 [A]</t>
  </si>
  <si>
    <t>1. Položka obsahuje: 
 – všechny práce spojené s úpravou kabelů pro montáž včetně veškerého příslušentsví 
2. Položka neobsahuje: 
 X 
3. Způsob měření: 
Udává se počet kusů kompletní konstrukce nebo práce.</t>
  </si>
  <si>
    <t>742L13</t>
  </si>
  <si>
    <t>UKONČENÍ DVOU AŽ PĚTIŽÍLOVÉHO KABELU V ROZVADĚČI NEBO NA PŘÍSTROJI OD 25 DO 50 MM2</t>
  </si>
  <si>
    <t>64=64,000 [A]</t>
  </si>
  <si>
    <t>743122</t>
  </si>
  <si>
    <t>OSVĚTLOVACÍ STOŽÁR  PEVNÝ ŽÁROVĚ ZINKOVANÝ DÉLKY PŘES 6,5 DO 12 M</t>
  </si>
  <si>
    <t>silniční stožár 8m  
100=100,000 [A]</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</si>
  <si>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</si>
  <si>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743311</t>
  </si>
  <si>
    <t>VÝLOŽNÍK PRO MONTÁŽ SVÍTIDLA NA STOŽÁR JEDNORAMENNÝ DÉLKA VYLOŽENÍ DO 1 M</t>
  </si>
  <si>
    <t>výložník jednoramenný  1,0m  
100=100,000 [A]</t>
  </si>
  <si>
    <t>1. Položka obsahuje: 
 – veškeré příslušenství a uzavírací nátěr, technický popis viz. projektová dokumentace 
2. Položka neobsahuje: 
 X 
3. Způsob měření: 
Udává se počet kusů kompletní konstrukce nebo práce.</t>
  </si>
  <si>
    <t>743553</t>
  </si>
  <si>
    <t>SVÍTIDLO VENKOVNÍ VŠEOBECNÉ LED, MIN. IP 44, PŘES 25 DO 45 W</t>
  </si>
  <si>
    <t>svítidlo LED 39W  
84=84,000 [A]</t>
  </si>
  <si>
    <t>1. Položka obsahuje: 
 – zdroj a veškeré příslušenství 
 – technický popis viz. projektová dokumentace 
2. Položka neobsahuje: 
 X 
3. Způsob měření: 
Udává se počet kusů kompletní konstrukce nebo práce.</t>
  </si>
  <si>
    <t>743554</t>
  </si>
  <si>
    <t>SVÍTIDLO VENKOVNÍ VŠEOBECNÉ LED, MIN. IP 44, PŘES 45 W</t>
  </si>
  <si>
    <t>svítidlo LED 45,5W  
16=16,000 [A]</t>
  </si>
  <si>
    <t>743711</t>
  </si>
  <si>
    <t>ROZVADĚČ PRO VEŘEJNÉ OSVĚTLENÍ S MĚŘENÍM SPOTŘEBY EL. ENERGIE DO 4 KS TŘÍFÁZOVÝCH VĚTVÍ</t>
  </si>
  <si>
    <t>zapínací místo ZM 1 dvoudveřové 2 ovládané vývody + 1 vývod rezervní 
1=1,000 [A]</t>
  </si>
  <si>
    <t>1. Položka obsahuje: 
 – instalaci rozvaděče do terénu/rozvodny včetně nastavení a oživení, zhotovení výrobní dokumentace 
 – technický popis viz. projektová dokumentace 
2. Položka neobsahuje: 
 – zemní práce 
3. Způsob měření: 
Udává se počet kusů kompletní konstrukce nebo práce.</t>
  </si>
  <si>
    <t>743721</t>
  </si>
  <si>
    <t>ROZVADĚČ PRO VEŘEJNÉ OSVĚTLENÍ BEZ MĚŘENÍ SPOTŘEBY EL. ENERGIE DO 4 KS TŘÍFÁZOVÝCH VĚTVÍ</t>
  </si>
  <si>
    <t>zapínací místo ZM 2 jednodveřové 2 ovládané vývody + 1 vývod rezervní 
1=1,000 [A]</t>
  </si>
  <si>
    <t>747213</t>
  </si>
  <si>
    <t>CELKOVÁ PROHLÍDKA, ZKOUŠENÍ, MĚŘENÍ A VYHOTOVENÍ VÝCHOZÍ REVIZNÍ ZPRÁVY, PRO OBJEM IN PŘES 500 DO 1000 TIS.</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</si>
  <si>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</si>
  <si>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747214</t>
  </si>
  <si>
    <t>CELKOVÁ PROHLÍDKA, ZKOUŠENÍ, MĚŘENÍ A VYHOTOVENÍ VÝCHOZÍ REVIZNÍ ZPRÁVY, PRO OBJEM IN - PŘÍPLATEK ZA KAŽDÝCH DALŠÍCH I ZAPOČATÝCH 500 TIS.</t>
  </si>
  <si>
    <t>13=13,000 [A]</t>
  </si>
  <si>
    <t>747705</t>
  </si>
  <si>
    <t>MANIPULACE NA ZAŘÍZENÍCH PROVÁDĚNÉ PROVOZOVATELEM</t>
  </si>
  <si>
    <t>HOD</t>
  </si>
  <si>
    <t>16=16,000 [A]</t>
  </si>
  <si>
    <t>1. Položka obsahuje: 
 – cenu za manipulace na zařízeních prováděné provozovatelem nutných pro další práce zhotovitele na technologickém souboru 
2. Položka neobsahuje: 
 X 
3. Způsob měření: 
Udává se čas v hodinách.</t>
  </si>
  <si>
    <t>87646</t>
  </si>
  <si>
    <t>CHRÁNIČKY Z TRUB PLASTOVÝCH DN DO 400MM</t>
  </si>
  <si>
    <t>100x stožárové pouzdro prům. 315mm  
100,0=100,000 [A]</t>
  </si>
  <si>
    <t>89952</t>
  </si>
  <si>
    <t>OBETONOVÁNÍ POTRUBÍ Z PROSTÉHO BETONU</t>
  </si>
  <si>
    <t>195x(0,5x0,3-(2x3,14x0,055x0,055))  
195*(0,5*0,3)=29,250 [A] 
-195*2*3,14*0,055*0,055=-3,704 [B] 
Celkem: A+B=25,546 [C]</t>
  </si>
  <si>
    <t>SO 501</t>
  </si>
  <si>
    <t>Ochrana stávajících STL plynovodů a přípojek</t>
  </si>
  <si>
    <t>vypracování dokumentace přeložky v případě potřeby 
1=1,000 [A]</t>
  </si>
  <si>
    <t>742P171</t>
  </si>
  <si>
    <t>VYHLEDÁNÍ STÁVAJÍCÍHO POTRUBÍ</t>
  </si>
  <si>
    <t>ověření polohy potrubí plyn 4 =4,000 [A] 
1,5*1,5*1,5*4=13,500</t>
  </si>
  <si>
    <t>1. Položka obsahuje: 
 – vyhledání stávajícího kabelu vn/nn v obvodu žel. stanice, na trati vč. výkopu sondy a veškerého příslušenství 
2. Položka neobsahuje: 
 X 
3. Způsob měření: 
Udává se počet kusů kompletní konstrukce nebo práce.</t>
  </si>
  <si>
    <t>SO 502</t>
  </si>
  <si>
    <t>Přeložka STL plynovodu ocel DN 80</t>
  </si>
  <si>
    <t>zemina, přebytek z výkopu 
89,68-0,88=88,800 [A] 
88,08*2=176,160 [B]</t>
  </si>
  <si>
    <t>01432</t>
  </si>
  <si>
    <t>POPLATKY ZA VYPUŠTĚNÝ PLYN</t>
  </si>
  <si>
    <t>1=1,000 [A] odplynění plynovodu OC DN 80</t>
  </si>
  <si>
    <t>zahrnuje náklady majiteli za způsobernou ztrátu</t>
  </si>
  <si>
    <t>mimo komunikaci - 45,2 m 
(79*3,5)*0,3=82,950 [A]</t>
  </si>
  <si>
    <t>ornice 
82,95=82,950 [A] 
výkopek 
0,88=0,880 [B] 
Celkem: A+B=83,830 [C]</t>
  </si>
  <si>
    <t>mimo komunikaci -  29+50 = 79 m 
(79*1)*0,8=63,200 [A]  
pod novou komunikací - 50 m 
(33,1*1)*0,8=26,480 [B] 
Celkem: A+B=89,680 [C]</t>
  </si>
  <si>
    <t>89,68*10=896,800 [A]</t>
  </si>
  <si>
    <t>ornice 
82,95=82,950 [A] 
výkopek 
89,68+26,48=116,160 [B] 
Celkem: A+B=199,110 [C]</t>
  </si>
  <si>
    <t>vhodná zemina 
(89,68)-(11,21+77,59)=0,880 [A]</t>
  </si>
  <si>
    <t>tříděný štěrkopísek 0-16 mm 
((112,1*1)*0,7)-(3,14*0,05*0,05*112,1)=77,590 [A]</t>
  </si>
  <si>
    <t>79*3,5*0,3=82,950 [A]</t>
  </si>
  <si>
    <t>79*3,5=276,500 [A]</t>
  </si>
  <si>
    <t>276,5=276,500 [A]</t>
  </si>
  <si>
    <t>kopaný písek 
(112,1*1)*0,1=11,210 [A]</t>
  </si>
  <si>
    <t>ověření polohy potrubí plyn 2 =2,000 [A] 
1,5*1,5*1,5*2=6,750 [A]</t>
  </si>
  <si>
    <t>87327</t>
  </si>
  <si>
    <t>POTRUBÍ Z TRUB PLASTOVÝCH TLAKOVÝCH SVAŘOVANÝCH DN DO 100MM</t>
  </si>
  <si>
    <t>potrubí PE100 RC dn 90, SDR 17,6 
112,1=112,100 [A] 
by-pass 
101=101,000 [B] 
Celkem: A+B=213,100 [C]</t>
  </si>
  <si>
    <t>chránička PE dn 160 39=39,000 [A]</t>
  </si>
  <si>
    <t>87827</t>
  </si>
  <si>
    <t>NASUNUTÍ PLAST TRUB DN DO 100MM DO CHRÁNIČKY</t>
  </si>
  <si>
    <t>39=39,000 [A]</t>
  </si>
  <si>
    <t>899302</t>
  </si>
  <si>
    <t>DOPLŇKY NA PLYN POTRUBÍ - ČICHAČKY</t>
  </si>
  <si>
    <t>2=2,000 [A] čichačka nadzemní</t>
  </si>
  <si>
    <t>- Položka zahrnuje veškerý materiál, výrobky a polotovary, včetně mimostaveništní a vnitrostaveništní dopravy (rovněž přesuny), včetně naložení a složení,případně s uložením.  
- položka čichačka zahrnuje i zaizolování podzemní části.</t>
  </si>
  <si>
    <t>899321</t>
  </si>
  <si>
    <t>DOPLŇKY NA PLYN POTRUBÍ DN DO 100MM - PROPOJE</t>
  </si>
  <si>
    <t>propojení nové přeložky propoj OC DN 80/PE dn 90 
2=2,000 [A] 
napojení by-passu 
2=2,000 [B] 
Celkem: A+B=4,000 [C]</t>
  </si>
  <si>
    <t>- položka propoje zahrnuje dodávku a montáž propojovacího mezikusu, vypracování technologického postupu a práce s ním spojené, dozor správce potrubí.</t>
  </si>
  <si>
    <t>899621</t>
  </si>
  <si>
    <t>TLAKOVÉ ZKOUŠKY POTRUBÍ DN DO 100MM</t>
  </si>
  <si>
    <t>112,1=112,100 [A]</t>
  </si>
  <si>
    <t>96932</t>
  </si>
  <si>
    <t>VYBOURÁNÍ POTRUBÍ DN DO 100MM PLYNOVÝCH</t>
  </si>
  <si>
    <t>101=101,000 [A] demontáž by-passu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</si>
  <si>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</si>
  <si>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701</t>
  </si>
  <si>
    <t>Protihluková stěna vpravo v km 0,000-0,200</t>
  </si>
  <si>
    <t>148,0*2=296,000 [A]    dle pol. 17120</t>
  </si>
  <si>
    <t>(5,0*3,1416*0,375*0,375)*67=147,999 [A]    zemina z vrtů - objem 1 ks vrtu x celkem ks - dle příl. 08</t>
  </si>
  <si>
    <t>224324</t>
  </si>
  <si>
    <t>PILOTY ZE ŽELEZOBETONU C25/30</t>
  </si>
  <si>
    <t>dříky pilot D 750 mm z betonu C25/30–XA1</t>
  </si>
  <si>
    <t>(4,3*3,1416*0,375*0,375)*67=127,279 [A]    objem 1 ks dříku piloty x ks - dle příl. 08</t>
  </si>
  <si>
    <t>hlavy pilot D 750 mm z betonu C30/37–XF4, XD3, XC4 
vč. dočasné skruže  z ocelového plechu, vč. odskružení</t>
  </si>
  <si>
    <t>(0,7*3,1416*0,375*0,375)*67=20,720 [A]    objem 1 ks hlavy piloty x ks - dle příl. 08</t>
  </si>
  <si>
    <t>0,13433*67=9,000 [A]    hmotnost výztuže/ks x ks - dle příl. 08</t>
  </si>
  <si>
    <t>264730</t>
  </si>
  <si>
    <t>VRTY PRO PILOTY TŘ I A II D DO 800MM</t>
  </si>
  <si>
    <t>vrty pro piloty D 750 mm pažené dočasnými ocelovými dvouplášťovými pažnicemi tl. 40 mm vč. odvozu vytěžené zeminy na skládku</t>
  </si>
  <si>
    <t>5,0*67=335,000 [A]    dl. x ks dle příl. 08</t>
  </si>
  <si>
    <t>33717</t>
  </si>
  <si>
    <t>SLOUPKY PROTIHLUK STĚN Z DÍLCŮ KOVOVÝCH</t>
  </si>
  <si>
    <t>č. veškerých druhů protikorozní ochrany a nátěrů konstrukcí dle TZ 
Celý systém PKO bude v délce 200 mm přetažen přes zabetonovanou ocelovou část sloupku. Zbývající zabetonovaná ocelová část sloupku v délce 500 mm bude opatřena nátěrovým povlakem bez PU (pouze žárovým zinkováním a mezivrstvami, bez krycí vrstvy).</t>
  </si>
  <si>
    <t>23*0,15097=3,472 [A]    HEA 180 - součet ks sloupků x hmotnost t/ks - dle příl. 06 
39*0,15985=6,234 [B]    HEA 180 - dtto 
3*0,2305=0,692 [C]    HEB 180 - dtto 
2*0,40023=0,800 [D]    HEM 180 - dtto 
Celkem: A+B+C+D=11,198 [E]</t>
  </si>
  <si>
    <t>34712</t>
  </si>
  <si>
    <t>STĚNY PROTIHLUKOVÉ Z DÍLCŮ ŽELEZOBETONOVÝCH</t>
  </si>
  <si>
    <t>SOKLOVÉ PANELY C30/37 - XF4, XD3, XC4, včetně izolace proti zemní vlhkosti 
Součástí položky je výrobně–technická dokumentace včetně výkresů tvaru a výztuže soklových panelů, dále průběžné expanzní PU pásky, klínovací pryž a gumové podložky pro vyrovnání výškových rozdílů dle TZ.</t>
  </si>
  <si>
    <t>14*1,76+6*1,82+3*1,86+3,56+3*3,16+5*3,37+34*3,51=190,370 [A]      součet ks panelů x plocha/ks - dle příl. 05</t>
  </si>
  <si>
    <t>34712-01</t>
  </si>
  <si>
    <t>ABSORPČNÍ PANELY C30/37 - XF4, XD3,XC4, železobetonová nosná část a dřevocementová pohltivá část, včetně barevného nátěru, zvuková pohltivost A3 (DLa = 8-11 dB), vzduchová neprůzvučnost B3 (DLr = 25-34 dB) 
Součástí položky je výrobně–technická dokumentace včetně výkresů tvaru a výztuže soklových panelů, dále průběžné expanzní PU pásky, klínovací pryž a gumové podložky pro vyrovnání vodorovných dle spar mezi panely dle TZ.</t>
  </si>
  <si>
    <t>23*0,98+46*1,95+1,98+86*3,95+42*2,96=578,240 [A]     součet ks panelů x plocha/ks - dle příl. 05</t>
  </si>
  <si>
    <t>SO 801</t>
  </si>
  <si>
    <t>Vegetační úpravy</t>
  </si>
  <si>
    <t>travobylinná směs s vyšším podílem bylin  
1346=1 346,000 [A]</t>
  </si>
  <si>
    <t>krajinná travní směs  
33871=33 871,000 [A]</t>
  </si>
  <si>
    <t>dleTZ 4 x 
(1346+33871)*4=140 868,000 [A]</t>
  </si>
  <si>
    <t>18249</t>
  </si>
  <si>
    <t>Následná péče o vegetaci po dobu tří let</t>
  </si>
  <si>
    <t>Rozvojová a dokončovací péče o výsadby (3 roky)  
1=1,000 [A]</t>
  </si>
  <si>
    <t>dle TZ 1,5 x 
(1346+33871)*1,5=52 825,500 [A]</t>
  </si>
  <si>
    <t>18461</t>
  </si>
  <si>
    <t>MULČOVÁNÍ</t>
  </si>
  <si>
    <t>205*1=205,000 [A] stromy 
62*0,5=31,000 [B] stromy ve svahu 
1310=1 310,000 [C]  keře na svazích 
1518=1 518,000 [D] záhony v rovine 
163*0,5=81,500 [E] záhon u PHS 
Celkem: A+B+C+D+E=3 145,500 [F]</t>
  </si>
  <si>
    <t>položka zahrnuje dodání a rozprostření mulčovací kůry nebo štěpky v předepsané tloušťce nebo mulčovací textilie bez ohledu na sklon terénu, stabilizaci mulče proti erozi, přísady proti vznícení mulče, naložení a odvoz odpadu</t>
  </si>
  <si>
    <t>18462</t>
  </si>
  <si>
    <t>OŠETŘENÍ MULČOVÁNÍ</t>
  </si>
  <si>
    <t>3145=3 145,000 [A]</t>
  </si>
  <si>
    <t>položka zahrnuje chemické odplevelení a doplnění chybějícího mulče</t>
  </si>
  <si>
    <t>18472</t>
  </si>
  <si>
    <t>OŠETŘENÍ DŘEVIN SOLITERNÍCH</t>
  </si>
  <si>
    <t>225+62=287,000 [A]</t>
  </si>
  <si>
    <t>odplevelení s nakypřením, vypletí, řezem, hnojením, odstranění poškozených částí dřevin s případným složením odpadu na hromady, naložením na dopravní prostředek, odvozem a složením</t>
  </si>
  <si>
    <t>184A1</t>
  </si>
  <si>
    <t>VYSAZOVÁNÍ KEŘŮ LISTNATÝCH S BALEM VČETNĚ VÝKOPU JAMKY</t>
  </si>
  <si>
    <t>listnaté keře - pro všechny výsadby - opadavý keř standardní výšky 60 - 80 cm a  20-30 cm v kontejneru o objemu 2 l, nejméně 3 výhony, před zakrácením 
Keře na svahy velikosti 60-80 v kontejneru -  2 624=2 624,000 [A]  ks 
Cornus sanguinea     366 ks  vel. 60-80  
Crataegus monogyna    98 ks  vel. 60-80  
Cytisus scoparius     105 ks  vel.60-80 
Euonymus europeus    100 ks  vel. 60-80  
Ligustrum vulgare     377 ks  vel. 60-80  
Lonicera xylosteum     343 ks  vel. 60-80 
Prunus spinosa     353 ks  vel. 60-80  
Ribes alpinum     311 ks  vel. 60-80   
Rosa canina     151 ks  vel. 60-80   
Viburnum opulus     416 ks  vel. 60-80 
Keře za protihlukovou zdí u obytné zóny velikosti 60-80 v kontejneru -  645=645,000 [B] ks 
Forsythia x intermedia    83 ks  vel.60-80 
Kolkwitzia amabilis     53 ks  vel.60-80 
Philadelphus coronarius    125 ks  vel.60-80 
Physocarpus opulifolius    103 ks  vel.60-80  
Ribes sanguineum     53 ks  vel.60-80 
Spiraea douglasii     125 ks  vel.60-80 
Spiraea x vanhouttei    103 ks  vel.60-80  
Popínavé dřeviny v kontejneru  K9 - 162=162,000 [C]  ks 
Parthenocissus tricuspidata     126 ks 
Parthenocissus quinquefolia     36 ks 
Celkem: A+B+C=3 431,000 [D]</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</si>
  <si>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</si>
  <si>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Keře na okružní křižovatky o velikosti 20-30 v kontejneru -  6507=6 507,000 [C] ks 
Caryopteris x clandonensis    80 ks  vel. 20-30 
Potentilla frutocosa ´Klondike´    1350 ks                 vel. 20-30 
Spiraea japonica ´Anthony Waterer´   696 ks  vel. 20-30 
Spiraea japonica ´Little Princess´   1458 ks                 vel. 20-30 
Spiraea japonica ´Shirobana´    396 ks  vel. 20-30 
Stephanandra incisa ´Crispa´    1610 ks                 vel. 20-30 
Rosa ´Gärtnerfreude´    727 ks  vel. 20-30 
Rosa rugosa ´Rotes Meer´    190 ks  vel. 20-30</t>
  </si>
  <si>
    <t>184B12</t>
  </si>
  <si>
    <t>VYSAZOVÁNÍ STROMŮ LISTNATÝCH S BALEM OBVOD KMENE DO 10CM, VÝŠ DO 1,7M</t>
  </si>
  <si>
    <t>vysokokmeny - pro výsadbu na svazích v okách křižovatek apod., o obvodu kmene 10-12 cm, výšky kmene nejméně 180 cm, balové, Airpot systém, nebo textilní vaky 
Stromy velikosti 10/12 s balem - 62=62,000 [A]  ks 
Acer campestre     8 ks  vel. 10/12 balem 
Acer campestre ´Elsrijk´    6 ks  vel. 10/12 balem 
Acer platanoides     5 ks  vel. 10/12 balem 
Amelanchier arborea ´Robin Hill´   6 ks  vel. 10/12 balem  
Betula pendula     3 ks  vel. 10/12 balem 
Fraxinus excelsior     4 ks  vel. 10/12 balem 
Malus ´Evereste´     5 ks  vel. 10/12 balem 
Prunus avium     8 ks  vel. 10/12 balem 
Prunus padus     8 ks  vel. 10/12 balem 
Quercus robur     5 ks  vel. 10/12 balem 
Tilia cordata     4 ks  vel. 10/12 balem</t>
  </si>
  <si>
    <t>Položka vysazování stromů zahrnuje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</si>
  <si>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Náhradní výsadba mimo území stavby  
vysokokmeny - o obvodu kmene 10-12 cm, výšky kmene nejméně 180 cm s balem 
k.ú. Hořovice 
p.č. 2279/9 - 19=19,000 [A] ks 
Fraxinus excelsior   6 ks   vel. 10/12 bal 
Prunus avium   3 ks   vel. 10/12 bal 
Quercus robur   5 ks   vel. 10/12 bal 
Tilia cordata   5 ks   vel. 10/12 bal 
p.č. 1112/54 - 4=4,000 [B] ks 
Fraxinus excelsior   2 ks   vel. 10/12 bal 
Prunus avium   1 ks   vel. 10/12 bal 
Tilia cordata   1 ks   vel. 10/12 bal 
p.č. 1112/48 - 12=12,000 [C] ks 
Fraxinus excelsior   7 ks   vel. 10/12 bal 
Prunus avium   2 ks   vel. 10/12 bal 
Quercus robur   1 ks   vel. 10/12 bal 
Tilia cordata   2 ks   vel. 10/12 bal 
p.č. 2282/1 - 31=31,000 [D] ks 
Fraxinus excelsior   13 ks   vel. 10/12 bal 
Prunus avium   7 ks   vel. 10/12 bal 
Quercus robur   3 ks   vel. 10/12 bal 
Tilia cordata   8 ks   vel. 10/12 bal 
p.č.2282/113 - 4=4,000 [E] ks  
Fraxinus excelsior   1 ks   vel. 10/12 bal 
Tilia cordata   3 ks   vel. 10/12 bal 
p.č.2331/17 - 20=20,000 [F] ks 
Fraxinus excelsior   8 ks   vel. 10/12 bal 
Prunus avium   2 ks   vel. 10/12 bal 
Quercus robur   4 ks   vel. 10/12 bal 
Tilia cordata   6 ks   vel. 10/12 bal  
p.č.2331/99 - 20=20,000 [G] ks 
Fraxinus excelsior   9 ks   vel. 10/12 bal 
Prunus avium   3 ks   vel. 10/12 bal 
Quercus robur   3 ks   vel. 10/12 bal 
Tilia cordata   5 ks   vel. 10/12 bal 
k.ú. Kotopeky 
p.č.859 - 2=2,000 [H] ks 
Quercus robur   2 ks   vel. 10/12 bal 
p.č. 861 6=6,000 [AA]  ks 
Quercus robur   6 ks   vel. 10/12 bal 
k.ú.Velká Víska - 1=1,000 [I] ks 
p.č. 900/13 - 1=1,000 [AB] ks 
Quercus robur    1 ks   vel. 10/12 bal 
900/11 - 1=1,000 [J] ks 
Quercus robur    1 ks   vel. 10/12 bal 
 900/14 - 2=2,000 [K] ks 
Quercus robur    2 ks   vel. 10/12 bal 
 899 -2=2,000 [L]  ks 
Quercus robur    2 ks   vel. 10/12 bal 
 911/6 - 1=1,000 [M] ks 
Quercus robur    1 ks   vel. 10/12 bal 
 912/27 - 2=2,000 [N] ks 
Quercus robur    2 ks   vel. 10/12 bal 
 912/25 - 2=2,000 [O] ks 
Quercus robur    2 ks   vel. 10/12 bal 
 912/22 - 2=2,000 [P] ks 
Quercus robur    2 ks   vel. 10/12 bal 
 912/18  - 10=10,000 [Q] ks 
Quercus robur    7 ks   vel. 10/12 bal 
Tilia cordata    3 ks   vel. 10/12 bal 
 912/14 - 3=3,000 [R] ks 
Tilia cordata    3 ks   vel. 10/12 bal 
 912/11 - 6=6,000 [S] ks 
Tilia cordata    6 ks   vel. 10/12 bal 
 912/10 - 4=4,000 [T] ks 
Tilia cordata    4 ks   vel. 10/12 bal 
 912/9 - 33=33,000 [U] ks 
Tilia cordata    33 ks   vel. 10/12 bal 
 912/6 - 7=7,000 [V] ks 
Tilia cordata    7 ks   vel. 10/12 bal 
 912/4 - 3=3,000 [W] ks 
Tilia cordata    3 ks   vel. 10/12 bal 
 912/37 - 7=7,000 [X] ks 
Tilia cordata    7 ks   vel. 10/12 bal 
pozemky podél hlavního tahu komunikace stavby II/114, II/117, Hořovice, východní obchvat"  -20=20,000 [Y] ks 
Fraxinus excelsior   4 ks   vel. 10/12 bal 
Prunus avium   7 ks   vel. 10/12 bal 
Quercus robur   5 ks   vel. 10/12 bal 
Tilia cordata   4 ks   vel. 10/12 bal 
Celkem: A+B+C+D+E+F+G+H+AA+I+AB+J+K+L+M+N+O+P+Q+R+S+T+U+V+W+X+Y=225,000 [AC]</t>
  </si>
  <si>
    <t>18600</t>
  </si>
  <si>
    <t>ZALÉVÁNÍ VODOU</t>
  </si>
  <si>
    <t>pro ruční osetí 5 l na m2 
1346*0,005=6,730 [A] 
stromy 50 l/strom 30x 
42*0,05*6=12,600 [B] 
keře 10 l keř 30x 
9938*0,01*6=596,280 [C] 
náhradní výsadba 
225*0,05*30=337,500 [D] 
Celkem: A+B+C+D=953,110 [E]</t>
  </si>
  <si>
    <t>SO 811</t>
  </si>
  <si>
    <t>Rekultivace dočasných ploch</t>
  </si>
  <si>
    <t>10876=10 876,000 [A]</t>
  </si>
  <si>
    <t>Ornice: 
10073=10 073,000 [A]    dle TZ pro dočasný zábor 
Podornice: 
803=803,000 [B]         dle TZ pro dočasný zábor 
Celkem: A+B=10 876,000 [C]</t>
  </si>
  <si>
    <t>18520</t>
  </si>
  <si>
    <t>BIOLOGICKÁ REKULTIVACE TŘÍLETÁ</t>
  </si>
  <si>
    <t>rekultivace celkem 13138+20329+2285=35 752,000  
orná půda dle TZ 32305=32 305,000 [A]</t>
  </si>
  <si>
    <t>rekultivace celkem 13138+20329+2285=35 752,000  
TTP a zahrady dle TZ 3447=3 447,000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</si>
</sst>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4" borderId="1" xfId="0" applyNumberFormat="1" applyFill="1" applyBorder="1" applyAlignment="1" applyProtection="1">
      <alignment horizontal="center"/>
      <protection locked="0"/>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0+C10+C11+C12+C13+C14+C15+C16+C17+C18+C19+C20+C21+C22+C23+C24+C25+C26+C27+C28+C29+C30+C31+C32+C33+C34+C35+C36+C37+C38+C39</f>
      </c>
      <c r="D6" s="1"/>
      <c r="E6" s="1"/>
    </row>
    <row r="7" spans="1:5" ht="12.75" customHeight="1">
      <c r="A7" s="1"/>
      <c r="B7" s="4" t="s">
        <v>5</v>
      </c>
      <c r="C7" s="7">
        <f>0+E10+E11+E12+E13+E14+E15+E16+E17+E18+E19+E20+E21+E22+E23+E24+E25+E26+E27+E28+E29+E30+E31+E32+E33+E34+E35+E36+E37+E38+E39</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25</v>
      </c>
      <c r="B10" s="20" t="s">
        <v>26</v>
      </c>
      <c r="C10" s="21">
        <f>'SO 000'!I3</f>
      </c>
      <c r="D10" s="21">
        <f>'SO 000'!O2</f>
      </c>
      <c r="E10" s="21">
        <f>C10+D10</f>
      </c>
    </row>
    <row r="11" spans="1:5" ht="12.75" customHeight="1">
      <c r="A11" s="20" t="s">
        <v>97</v>
      </c>
      <c r="B11" s="20" t="s">
        <v>98</v>
      </c>
      <c r="C11" s="21">
        <f>'SO 001'!I3</f>
      </c>
      <c r="D11" s="21">
        <f>'SO 001'!O2</f>
      </c>
      <c r="E11" s="21">
        <f>C11+D11</f>
      </c>
    </row>
    <row r="12" spans="1:5" ht="12.75" customHeight="1">
      <c r="A12" s="20" t="s">
        <v>197</v>
      </c>
      <c r="B12" s="20" t="s">
        <v>198</v>
      </c>
      <c r="C12" s="21">
        <f>'SO 101'!I3</f>
      </c>
      <c r="D12" s="21">
        <f>'SO 101'!O2</f>
      </c>
      <c r="E12" s="21">
        <f>C12+D12</f>
      </c>
    </row>
    <row r="13" spans="1:5" ht="12.75" customHeight="1">
      <c r="A13" s="20" t="s">
        <v>486</v>
      </c>
      <c r="B13" s="20" t="s">
        <v>487</v>
      </c>
      <c r="C13" s="21">
        <f>'SO 121'!I3</f>
      </c>
      <c r="D13" s="21">
        <f>'SO 121'!O2</f>
      </c>
      <c r="E13" s="21">
        <f>C13+D13</f>
      </c>
    </row>
    <row r="14" spans="1:5" ht="12.75" customHeight="1">
      <c r="A14" s="20" t="s">
        <v>538</v>
      </c>
      <c r="B14" s="20" t="s">
        <v>539</v>
      </c>
      <c r="C14" s="21">
        <f>'SO 122'!I3</f>
      </c>
      <c r="D14" s="21">
        <f>'SO 122'!O2</f>
      </c>
      <c r="E14" s="21">
        <f>C14+D14</f>
      </c>
    </row>
    <row r="15" spans="1:5" ht="12.75" customHeight="1">
      <c r="A15" s="20" t="s">
        <v>575</v>
      </c>
      <c r="B15" s="20" t="s">
        <v>576</v>
      </c>
      <c r="C15" s="21">
        <f>'SO 123'!I3</f>
      </c>
      <c r="D15" s="21">
        <f>'SO 123'!O2</f>
      </c>
      <c r="E15" s="21">
        <f>C15+D15</f>
      </c>
    </row>
    <row r="16" spans="1:5" ht="12.75" customHeight="1">
      <c r="A16" s="20" t="s">
        <v>607</v>
      </c>
      <c r="B16" s="20" t="s">
        <v>608</v>
      </c>
      <c r="C16" s="21">
        <f>'SO 124'!I3</f>
      </c>
      <c r="D16" s="21">
        <f>'SO 124'!O2</f>
      </c>
      <c r="E16" s="21">
        <f>C16+D16</f>
      </c>
    </row>
    <row r="17" spans="1:5" ht="12.75" customHeight="1">
      <c r="A17" s="20" t="s">
        <v>636</v>
      </c>
      <c r="B17" s="20" t="s">
        <v>637</v>
      </c>
      <c r="C17" s="21">
        <f>'SO 125'!I3</f>
      </c>
      <c r="D17" s="21">
        <f>'SO 125'!O2</f>
      </c>
      <c r="E17" s="21">
        <f>C17+D17</f>
      </c>
    </row>
    <row r="18" spans="1:5" ht="12.75" customHeight="1">
      <c r="A18" s="20" t="s">
        <v>683</v>
      </c>
      <c r="B18" s="20" t="s">
        <v>684</v>
      </c>
      <c r="C18" s="21">
        <f>'SO 131'!I3</f>
      </c>
      <c r="D18" s="21">
        <f>'SO 131'!O2</f>
      </c>
      <c r="E18" s="21">
        <f>C18+D18</f>
      </c>
    </row>
    <row r="19" spans="1:5" ht="12.75" customHeight="1">
      <c r="A19" s="20" t="s">
        <v>706</v>
      </c>
      <c r="B19" s="20" t="s">
        <v>707</v>
      </c>
      <c r="C19" s="21">
        <f>'SO 132'!I3</f>
      </c>
      <c r="D19" s="21">
        <f>'SO 132'!O2</f>
      </c>
      <c r="E19" s="21">
        <f>C19+D19</f>
      </c>
    </row>
    <row r="20" spans="1:5" ht="12.75" customHeight="1">
      <c r="A20" s="20" t="s">
        <v>772</v>
      </c>
      <c r="B20" s="20" t="s">
        <v>773</v>
      </c>
      <c r="C20" s="21">
        <f>'SO 141'!I3</f>
      </c>
      <c r="D20" s="21">
        <f>'SO 141'!O2</f>
      </c>
      <c r="E20" s="21">
        <f>C20+D20</f>
      </c>
    </row>
    <row r="21" spans="1:5" ht="12.75" customHeight="1">
      <c r="A21" s="20" t="s">
        <v>821</v>
      </c>
      <c r="B21" s="20" t="s">
        <v>822</v>
      </c>
      <c r="C21" s="21">
        <f>'SO 180'!I3</f>
      </c>
      <c r="D21" s="21">
        <f>'SO 180'!O2</f>
      </c>
      <c r="E21" s="21">
        <f>C21+D21</f>
      </c>
    </row>
    <row r="22" spans="1:5" ht="12.75" customHeight="1">
      <c r="A22" s="20" t="s">
        <v>937</v>
      </c>
      <c r="B22" s="20" t="s">
        <v>938</v>
      </c>
      <c r="C22" s="21">
        <f>'SO 190'!I3</f>
      </c>
      <c r="D22" s="21">
        <f>'SO 190'!O2</f>
      </c>
      <c r="E22" s="21">
        <f>C22+D22</f>
      </c>
    </row>
    <row r="23" spans="1:5" ht="12.75" customHeight="1">
      <c r="A23" s="20" t="s">
        <v>978</v>
      </c>
      <c r="B23" s="20" t="s">
        <v>979</v>
      </c>
      <c r="C23" s="21">
        <f>'SO 191'!I3</f>
      </c>
      <c r="D23" s="21">
        <f>'SO 191'!O2</f>
      </c>
      <c r="E23" s="21">
        <f>C23+D23</f>
      </c>
    </row>
    <row r="24" spans="1:5" ht="12.75" customHeight="1">
      <c r="A24" s="20" t="s">
        <v>990</v>
      </c>
      <c r="B24" s="20" t="s">
        <v>991</v>
      </c>
      <c r="C24" s="21">
        <f>'SO 201'!I3</f>
      </c>
      <c r="D24" s="21">
        <f>'SO 201'!O2</f>
      </c>
      <c r="E24" s="21">
        <f>C24+D24</f>
      </c>
    </row>
    <row r="25" spans="1:5" ht="12.75" customHeight="1">
      <c r="A25" s="20" t="s">
        <v>1138</v>
      </c>
      <c r="B25" s="20" t="s">
        <v>1139</v>
      </c>
      <c r="C25" s="21">
        <f>'SO 202'!I3</f>
      </c>
      <c r="D25" s="21">
        <f>'SO 202'!O2</f>
      </c>
      <c r="E25" s="21">
        <f>C25+D25</f>
      </c>
    </row>
    <row r="26" spans="1:5" ht="12.75" customHeight="1">
      <c r="A26" s="20" t="s">
        <v>1463</v>
      </c>
      <c r="B26" s="20" t="s">
        <v>1464</v>
      </c>
      <c r="C26" s="21">
        <f>'SO 221'!I3</f>
      </c>
      <c r="D26" s="21">
        <f>'SO 221'!O2</f>
      </c>
      <c r="E26" s="21">
        <f>C26+D26</f>
      </c>
    </row>
    <row r="27" spans="1:5" ht="12.75" customHeight="1">
      <c r="A27" s="20" t="s">
        <v>1652</v>
      </c>
      <c r="B27" s="20" t="s">
        <v>1653</v>
      </c>
      <c r="C27" s="21">
        <f>'SO 301'!I3</f>
      </c>
      <c r="D27" s="21">
        <f>'SO 301'!O2</f>
      </c>
      <c r="E27" s="21">
        <f>C27+D27</f>
      </c>
    </row>
    <row r="28" spans="1:5" ht="12.75" customHeight="1">
      <c r="A28" s="20" t="s">
        <v>1707</v>
      </c>
      <c r="B28" s="20" t="s">
        <v>1708</v>
      </c>
      <c r="C28" s="21">
        <f>'SO 311'!I3</f>
      </c>
      <c r="D28" s="21">
        <f>'SO 311'!O2</f>
      </c>
      <c r="E28" s="21">
        <f>C28+D28</f>
      </c>
    </row>
    <row r="29" spans="1:5" ht="12.75" customHeight="1">
      <c r="A29" s="20" t="s">
        <v>1749</v>
      </c>
      <c r="B29" s="20" t="s">
        <v>1750</v>
      </c>
      <c r="C29" s="21">
        <f>'SO 321'!I3</f>
      </c>
      <c r="D29" s="21">
        <f>'SO 321'!O2</f>
      </c>
      <c r="E29" s="21">
        <f>C29+D29</f>
      </c>
    </row>
    <row r="30" spans="1:5" ht="12.75" customHeight="1">
      <c r="A30" s="20" t="s">
        <v>1797</v>
      </c>
      <c r="B30" s="20" t="s">
        <v>1798</v>
      </c>
      <c r="C30" s="21">
        <f>'SO 331'!I3</f>
      </c>
      <c r="D30" s="21">
        <f>'SO 331'!O2</f>
      </c>
      <c r="E30" s="21">
        <f>C30+D30</f>
      </c>
    </row>
    <row r="31" spans="1:5" ht="12.75" customHeight="1">
      <c r="A31" s="20" t="s">
        <v>1824</v>
      </c>
      <c r="B31" s="20" t="s">
        <v>1825</v>
      </c>
      <c r="C31" s="21">
        <f>'SO 332'!I3</f>
      </c>
      <c r="D31" s="21">
        <f>'SO 332'!O2</f>
      </c>
      <c r="E31" s="21">
        <f>C31+D31</f>
      </c>
    </row>
    <row r="32" spans="1:5" ht="12.75" customHeight="1">
      <c r="A32" s="20" t="s">
        <v>1848</v>
      </c>
      <c r="B32" s="20" t="s">
        <v>1849</v>
      </c>
      <c r="C32" s="21">
        <f>'SO 341'!I3</f>
      </c>
      <c r="D32" s="21">
        <f>'SO 341'!O2</f>
      </c>
      <c r="E32" s="21">
        <f>C32+D32</f>
      </c>
    </row>
    <row r="33" spans="1:5" ht="12.75" customHeight="1">
      <c r="A33" s="20" t="s">
        <v>1878</v>
      </c>
      <c r="B33" s="20" t="s">
        <v>1879</v>
      </c>
      <c r="C33" s="21">
        <f>'SO 342'!I3</f>
      </c>
      <c r="D33" s="21">
        <f>'SO 342'!O2</f>
      </c>
      <c r="E33" s="21">
        <f>C33+D33</f>
      </c>
    </row>
    <row r="34" spans="1:5" ht="12.75" customHeight="1">
      <c r="A34" s="20" t="s">
        <v>1893</v>
      </c>
      <c r="B34" s="20" t="s">
        <v>1894</v>
      </c>
      <c r="C34" s="21">
        <f>'SO 430'!I3</f>
      </c>
      <c r="D34" s="21">
        <f>'SO 430'!O2</f>
      </c>
      <c r="E34" s="21">
        <f>C34+D34</f>
      </c>
    </row>
    <row r="35" spans="1:5" ht="12.75" customHeight="1">
      <c r="A35" s="20" t="s">
        <v>1986</v>
      </c>
      <c r="B35" s="20" t="s">
        <v>1987</v>
      </c>
      <c r="C35" s="21">
        <f>'SO 501'!I3</f>
      </c>
      <c r="D35" s="21">
        <f>'SO 501'!O2</f>
      </c>
      <c r="E35" s="21">
        <f>C35+D35</f>
      </c>
    </row>
    <row r="36" spans="1:5" ht="12.75" customHeight="1">
      <c r="A36" s="20" t="s">
        <v>1993</v>
      </c>
      <c r="B36" s="20" t="s">
        <v>1994</v>
      </c>
      <c r="C36" s="21">
        <f>'SO 502'!I3</f>
      </c>
      <c r="D36" s="21">
        <f>'SO 502'!O2</f>
      </c>
      <c r="E36" s="21">
        <f>C36+D36</f>
      </c>
    </row>
    <row r="37" spans="1:5" ht="12.75" customHeight="1">
      <c r="A37" s="20" t="s">
        <v>2034</v>
      </c>
      <c r="B37" s="20" t="s">
        <v>2035</v>
      </c>
      <c r="C37" s="21">
        <f>'SO 701'!I3</f>
      </c>
      <c r="D37" s="21">
        <f>'SO 701'!O2</f>
      </c>
      <c r="E37" s="21">
        <f>C37+D37</f>
      </c>
    </row>
    <row r="38" spans="1:5" ht="12.75" customHeight="1">
      <c r="A38" s="20" t="s">
        <v>2060</v>
      </c>
      <c r="B38" s="20" t="s">
        <v>2061</v>
      </c>
      <c r="C38" s="21">
        <f>'SO 801'!I3</f>
      </c>
      <c r="D38" s="21">
        <f>'SO 801'!O2</f>
      </c>
      <c r="E38" s="21">
        <f>C38+D38</f>
      </c>
    </row>
    <row r="39" spans="1:5" ht="12.75" customHeight="1">
      <c r="A39" s="20" t="s">
        <v>2094</v>
      </c>
      <c r="B39" s="20" t="s">
        <v>2095</v>
      </c>
      <c r="C39" s="21">
        <f>'SO 811'!I3</f>
      </c>
      <c r="D39" s="21">
        <f>'SO 811'!O2</f>
      </c>
      <c r="E39" s="21">
        <f>C39+D39</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3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0+O8+O17+O30</f>
      </c>
      <c r="P2" t="s">
        <v>22</v>
      </c>
    </row>
    <row r="3" spans="1:16" ht="15" customHeight="1">
      <c r="A3" t="s">
        <v>12</v>
      </c>
      <c r="B3" s="12" t="s">
        <v>14</v>
      </c>
      <c r="C3" s="13" t="s">
        <v>15</v>
      </c>
      <c r="D3" s="1"/>
      <c r="E3" s="14" t="s">
        <v>16</v>
      </c>
      <c r="F3" s="1"/>
      <c r="G3" s="9"/>
      <c r="H3" s="8" t="s">
        <v>683</v>
      </c>
      <c r="I3" s="39">
        <f>0+I8+I17+I30</f>
      </c>
      <c r="O3" t="s">
        <v>19</v>
      </c>
      <c r="P3" t="s">
        <v>23</v>
      </c>
    </row>
    <row r="4" spans="1:16" ht="15" customHeight="1">
      <c r="A4" t="s">
        <v>17</v>
      </c>
      <c r="B4" s="16" t="s">
        <v>18</v>
      </c>
      <c r="C4" s="17" t="s">
        <v>683</v>
      </c>
      <c r="D4" s="6"/>
      <c r="E4" s="18" t="s">
        <v>684</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24</v>
      </c>
      <c r="D8" s="19"/>
      <c r="E8" s="27" t="s">
        <v>108</v>
      </c>
      <c r="F8" s="19"/>
      <c r="G8" s="19"/>
      <c r="H8" s="19"/>
      <c r="I8" s="28">
        <f>0+Q8</f>
      </c>
      <c r="O8">
        <f>0+R8</f>
      </c>
      <c r="Q8">
        <f>0+I9+I13</f>
      </c>
      <c r="R8">
        <f>0+O9+O13</f>
      </c>
    </row>
    <row r="9" spans="1:16" ht="12.75">
      <c r="A9" s="25" t="s">
        <v>45</v>
      </c>
      <c r="B9" s="29" t="s">
        <v>24</v>
      </c>
      <c r="C9" s="29" t="s">
        <v>247</v>
      </c>
      <c r="D9" s="25" t="s">
        <v>51</v>
      </c>
      <c r="E9" s="30" t="s">
        <v>248</v>
      </c>
      <c r="F9" s="31" t="s">
        <v>137</v>
      </c>
      <c r="G9" s="32">
        <v>1.373</v>
      </c>
      <c r="H9" s="33">
        <v>0</v>
      </c>
      <c r="I9" s="34">
        <f>ROUND(ROUND(H9,2)*ROUND(G9,3),2)</f>
      </c>
      <c r="O9">
        <f>(I9*21)/100</f>
      </c>
      <c r="P9" t="s">
        <v>23</v>
      </c>
    </row>
    <row r="10" spans="1:5" ht="12.75">
      <c r="A10" s="35" t="s">
        <v>50</v>
      </c>
      <c r="E10" s="36" t="s">
        <v>685</v>
      </c>
    </row>
    <row r="11" spans="1:5" ht="12.75">
      <c r="A11" s="37" t="s">
        <v>52</v>
      </c>
      <c r="E11" s="38" t="s">
        <v>686</v>
      </c>
    </row>
    <row r="12" spans="1:5" ht="242.25">
      <c r="A12" t="s">
        <v>54</v>
      </c>
      <c r="E12" s="36" t="s">
        <v>687</v>
      </c>
    </row>
    <row r="13" spans="1:16" ht="12.75">
      <c r="A13" s="25" t="s">
        <v>45</v>
      </c>
      <c r="B13" s="29" t="s">
        <v>23</v>
      </c>
      <c r="C13" s="29" t="s">
        <v>688</v>
      </c>
      <c r="D13" s="25" t="s">
        <v>51</v>
      </c>
      <c r="E13" s="30" t="s">
        <v>689</v>
      </c>
      <c r="F13" s="31" t="s">
        <v>111</v>
      </c>
      <c r="G13" s="32">
        <v>494</v>
      </c>
      <c r="H13" s="33">
        <v>0</v>
      </c>
      <c r="I13" s="34">
        <f>ROUND(ROUND(H13,2)*ROUND(G13,3),2)</f>
      </c>
      <c r="O13">
        <f>(I13*21)/100</f>
      </c>
      <c r="P13" t="s">
        <v>23</v>
      </c>
    </row>
    <row r="14" spans="1:5" ht="12.75">
      <c r="A14" s="35" t="s">
        <v>50</v>
      </c>
      <c r="E14" s="36" t="s">
        <v>690</v>
      </c>
    </row>
    <row r="15" spans="1:5" ht="12.75">
      <c r="A15" s="37" t="s">
        <v>52</v>
      </c>
      <c r="E15" s="38" t="s">
        <v>691</v>
      </c>
    </row>
    <row r="16" spans="1:5" ht="12.75">
      <c r="A16" t="s">
        <v>54</v>
      </c>
      <c r="E16" s="36" t="s">
        <v>692</v>
      </c>
    </row>
    <row r="17" spans="1:18" ht="12.75" customHeight="1">
      <c r="A17" s="6" t="s">
        <v>43</v>
      </c>
      <c r="B17" s="6"/>
      <c r="C17" s="41" t="s">
        <v>35</v>
      </c>
      <c r="D17" s="6"/>
      <c r="E17" s="27" t="s">
        <v>336</v>
      </c>
      <c r="F17" s="6"/>
      <c r="G17" s="6"/>
      <c r="H17" s="6"/>
      <c r="I17" s="42">
        <f>0+Q17</f>
      </c>
      <c r="O17">
        <f>0+R17</f>
      </c>
      <c r="Q17">
        <f>0+I18+I22+I26</f>
      </c>
      <c r="R17">
        <f>0+O18+O22+O26</f>
      </c>
    </row>
    <row r="18" spans="1:16" ht="12.75">
      <c r="A18" s="25" t="s">
        <v>45</v>
      </c>
      <c r="B18" s="29" t="s">
        <v>22</v>
      </c>
      <c r="C18" s="29" t="s">
        <v>344</v>
      </c>
      <c r="D18" s="25" t="s">
        <v>51</v>
      </c>
      <c r="E18" s="30" t="s">
        <v>345</v>
      </c>
      <c r="F18" s="31" t="s">
        <v>137</v>
      </c>
      <c r="G18" s="32">
        <v>21.6</v>
      </c>
      <c r="H18" s="33">
        <v>0</v>
      </c>
      <c r="I18" s="34">
        <f>ROUND(ROUND(H18,2)*ROUND(G18,3),2)</f>
      </c>
      <c r="O18">
        <f>(I18*21)/100</f>
      </c>
      <c r="P18" t="s">
        <v>23</v>
      </c>
    </row>
    <row r="19" spans="1:5" ht="25.5">
      <c r="A19" s="35" t="s">
        <v>50</v>
      </c>
      <c r="E19" s="36" t="s">
        <v>693</v>
      </c>
    </row>
    <row r="20" spans="1:5" ht="12.75">
      <c r="A20" s="37" t="s">
        <v>52</v>
      </c>
      <c r="E20" s="38" t="s">
        <v>694</v>
      </c>
    </row>
    <row r="21" spans="1:5" ht="51">
      <c r="A21" t="s">
        <v>54</v>
      </c>
      <c r="E21" s="36" t="s">
        <v>348</v>
      </c>
    </row>
    <row r="22" spans="1:16" ht="12.75">
      <c r="A22" s="25" t="s">
        <v>45</v>
      </c>
      <c r="B22" s="29" t="s">
        <v>33</v>
      </c>
      <c r="C22" s="29" t="s">
        <v>399</v>
      </c>
      <c r="D22" s="25" t="s">
        <v>51</v>
      </c>
      <c r="E22" s="30" t="s">
        <v>400</v>
      </c>
      <c r="F22" s="31" t="s">
        <v>111</v>
      </c>
      <c r="G22" s="32">
        <v>144</v>
      </c>
      <c r="H22" s="33">
        <v>0</v>
      </c>
      <c r="I22" s="34">
        <f>ROUND(ROUND(H22,2)*ROUND(G22,3),2)</f>
      </c>
      <c r="O22">
        <f>(I22*21)/100</f>
      </c>
      <c r="P22" t="s">
        <v>23</v>
      </c>
    </row>
    <row r="23" spans="1:5" ht="12.75">
      <c r="A23" s="35" t="s">
        <v>50</v>
      </c>
      <c r="E23" s="36" t="s">
        <v>695</v>
      </c>
    </row>
    <row r="24" spans="1:5" ht="12.75">
      <c r="A24" s="37" t="s">
        <v>52</v>
      </c>
      <c r="E24" s="38" t="s">
        <v>696</v>
      </c>
    </row>
    <row r="25" spans="1:5" ht="153">
      <c r="A25" t="s">
        <v>54</v>
      </c>
      <c r="E25" s="36" t="s">
        <v>697</v>
      </c>
    </row>
    <row r="26" spans="1:16" ht="25.5">
      <c r="A26" s="25" t="s">
        <v>45</v>
      </c>
      <c r="B26" s="29" t="s">
        <v>35</v>
      </c>
      <c r="C26" s="29" t="s">
        <v>698</v>
      </c>
      <c r="D26" s="25" t="s">
        <v>51</v>
      </c>
      <c r="E26" s="30" t="s">
        <v>699</v>
      </c>
      <c r="F26" s="31" t="s">
        <v>111</v>
      </c>
      <c r="G26" s="32">
        <v>6.6</v>
      </c>
      <c r="H26" s="33">
        <v>0</v>
      </c>
      <c r="I26" s="34">
        <f>ROUND(ROUND(H26,2)*ROUND(G26,3),2)</f>
      </c>
      <c r="O26">
        <f>(I26*21)/100</f>
      </c>
      <c r="P26" t="s">
        <v>23</v>
      </c>
    </row>
    <row r="27" spans="1:5" ht="12.75">
      <c r="A27" s="35" t="s">
        <v>50</v>
      </c>
      <c r="E27" s="36" t="s">
        <v>700</v>
      </c>
    </row>
    <row r="28" spans="1:5" ht="12.75">
      <c r="A28" s="37" t="s">
        <v>52</v>
      </c>
      <c r="E28" s="38" t="s">
        <v>701</v>
      </c>
    </row>
    <row r="29" spans="1:5" ht="153">
      <c r="A29" t="s">
        <v>54</v>
      </c>
      <c r="E29" s="36" t="s">
        <v>697</v>
      </c>
    </row>
    <row r="30" spans="1:18" ht="12.75" customHeight="1">
      <c r="A30" s="6" t="s">
        <v>43</v>
      </c>
      <c r="B30" s="6"/>
      <c r="C30" s="41" t="s">
        <v>40</v>
      </c>
      <c r="D30" s="6"/>
      <c r="E30" s="27" t="s">
        <v>191</v>
      </c>
      <c r="F30" s="6"/>
      <c r="G30" s="6"/>
      <c r="H30" s="6"/>
      <c r="I30" s="42">
        <f>0+Q30</f>
      </c>
      <c r="O30">
        <f>0+R30</f>
      </c>
      <c r="Q30">
        <f>0+I31+I35</f>
      </c>
      <c r="R30">
        <f>0+O31+O35</f>
      </c>
    </row>
    <row r="31" spans="1:16" ht="12.75">
      <c r="A31" s="25" t="s">
        <v>45</v>
      </c>
      <c r="B31" s="29" t="s">
        <v>37</v>
      </c>
      <c r="C31" s="29" t="s">
        <v>444</v>
      </c>
      <c r="D31" s="25" t="s">
        <v>90</v>
      </c>
      <c r="E31" s="30" t="s">
        <v>445</v>
      </c>
      <c r="F31" s="31" t="s">
        <v>277</v>
      </c>
      <c r="G31" s="32">
        <v>41</v>
      </c>
      <c r="H31" s="33">
        <v>0</v>
      </c>
      <c r="I31" s="34">
        <f>ROUND(ROUND(H31,2)*ROUND(G31,3),2)</f>
      </c>
      <c r="O31">
        <f>(I31*21)/100</f>
      </c>
      <c r="P31" t="s">
        <v>23</v>
      </c>
    </row>
    <row r="32" spans="1:5" ht="25.5">
      <c r="A32" s="35" t="s">
        <v>50</v>
      </c>
      <c r="E32" s="36" t="s">
        <v>702</v>
      </c>
    </row>
    <row r="33" spans="1:5" ht="12.75">
      <c r="A33" s="37" t="s">
        <v>52</v>
      </c>
      <c r="E33" s="38" t="s">
        <v>703</v>
      </c>
    </row>
    <row r="34" spans="1:5" ht="51">
      <c r="A34" t="s">
        <v>54</v>
      </c>
      <c r="E34" s="36" t="s">
        <v>704</v>
      </c>
    </row>
    <row r="35" spans="1:16" ht="12.75">
      <c r="A35" s="25" t="s">
        <v>45</v>
      </c>
      <c r="B35" s="29" t="s">
        <v>72</v>
      </c>
      <c r="C35" s="29" t="s">
        <v>444</v>
      </c>
      <c r="D35" s="25" t="s">
        <v>95</v>
      </c>
      <c r="E35" s="30" t="s">
        <v>445</v>
      </c>
      <c r="F35" s="31" t="s">
        <v>277</v>
      </c>
      <c r="G35" s="32">
        <v>11</v>
      </c>
      <c r="H35" s="33">
        <v>0</v>
      </c>
      <c r="I35" s="34">
        <f>ROUND(ROUND(H35,2)*ROUND(G35,3),2)</f>
      </c>
      <c r="O35">
        <f>(I35*21)/100</f>
      </c>
      <c r="P35" t="s">
        <v>23</v>
      </c>
    </row>
    <row r="36" spans="1:5" ht="25.5">
      <c r="A36" s="35" t="s">
        <v>50</v>
      </c>
      <c r="E36" s="36" t="s">
        <v>702</v>
      </c>
    </row>
    <row r="37" spans="1:5" ht="12.75">
      <c r="A37" s="37" t="s">
        <v>52</v>
      </c>
      <c r="E37" s="38" t="s">
        <v>705</v>
      </c>
    </row>
    <row r="38" spans="1:5" ht="51">
      <c r="A38" t="s">
        <v>54</v>
      </c>
      <c r="E38" s="36" t="s">
        <v>704</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10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0+O8+O13+O42+O51+O60+O97</f>
      </c>
      <c r="P2" t="s">
        <v>22</v>
      </c>
    </row>
    <row r="3" spans="1:16" ht="15" customHeight="1">
      <c r="A3" t="s">
        <v>12</v>
      </c>
      <c r="B3" s="12" t="s">
        <v>14</v>
      </c>
      <c r="C3" s="13" t="s">
        <v>15</v>
      </c>
      <c r="D3" s="1"/>
      <c r="E3" s="14" t="s">
        <v>16</v>
      </c>
      <c r="F3" s="1"/>
      <c r="G3" s="9"/>
      <c r="H3" s="8" t="s">
        <v>706</v>
      </c>
      <c r="I3" s="39">
        <f>0+I8+I13+I42+I51+I60+I97</f>
      </c>
      <c r="O3" t="s">
        <v>19</v>
      </c>
      <c r="P3" t="s">
        <v>23</v>
      </c>
    </row>
    <row r="4" spans="1:16" ht="15" customHeight="1">
      <c r="A4" t="s">
        <v>17</v>
      </c>
      <c r="B4" s="16" t="s">
        <v>18</v>
      </c>
      <c r="C4" s="17" t="s">
        <v>706</v>
      </c>
      <c r="D4" s="6"/>
      <c r="E4" s="18" t="s">
        <v>707</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2100</v>
      </c>
      <c r="H9" s="33">
        <v>0</v>
      </c>
      <c r="I9" s="34">
        <f>ROUND(ROUND(H9,2)*ROUND(G9,3),2)</f>
      </c>
      <c r="O9">
        <f>(I9*21)/100</f>
      </c>
      <c r="P9" t="s">
        <v>23</v>
      </c>
    </row>
    <row r="10" spans="1:5" ht="51">
      <c r="A10" s="35" t="s">
        <v>50</v>
      </c>
      <c r="E10" s="36" t="s">
        <v>102</v>
      </c>
    </row>
    <row r="11" spans="1:5" ht="25.5">
      <c r="A11" s="37" t="s">
        <v>52</v>
      </c>
      <c r="E11" s="38" t="s">
        <v>708</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f>
      </c>
      <c r="R13">
        <f>0+O14+O18+O22+O26+O30+O34+O38</f>
      </c>
    </row>
    <row r="14" spans="1:16" ht="12.75">
      <c r="A14" s="25" t="s">
        <v>45</v>
      </c>
      <c r="B14" s="29" t="s">
        <v>23</v>
      </c>
      <c r="C14" s="29" t="s">
        <v>709</v>
      </c>
      <c r="D14" s="25" t="s">
        <v>51</v>
      </c>
      <c r="E14" s="30" t="s">
        <v>710</v>
      </c>
      <c r="F14" s="31" t="s">
        <v>137</v>
      </c>
      <c r="G14" s="32">
        <v>1050</v>
      </c>
      <c r="H14" s="33">
        <v>0</v>
      </c>
      <c r="I14" s="34">
        <f>ROUND(ROUND(H14,2)*ROUND(G14,3),2)</f>
      </c>
      <c r="O14">
        <f>(I14*21)/100</f>
      </c>
      <c r="P14" t="s">
        <v>23</v>
      </c>
    </row>
    <row r="15" spans="1:5" ht="12.75">
      <c r="A15" s="35" t="s">
        <v>50</v>
      </c>
      <c r="E15" s="36" t="s">
        <v>51</v>
      </c>
    </row>
    <row r="16" spans="1:5" ht="12.75">
      <c r="A16" s="37" t="s">
        <v>52</v>
      </c>
      <c r="E16" s="38" t="s">
        <v>711</v>
      </c>
    </row>
    <row r="17" spans="1:5" ht="369.75">
      <c r="A17" t="s">
        <v>54</v>
      </c>
      <c r="E17" s="36" t="s">
        <v>712</v>
      </c>
    </row>
    <row r="18" spans="1:16" ht="12.75">
      <c r="A18" s="25" t="s">
        <v>45</v>
      </c>
      <c r="B18" s="29" t="s">
        <v>22</v>
      </c>
      <c r="C18" s="29" t="s">
        <v>713</v>
      </c>
      <c r="D18" s="25" t="s">
        <v>51</v>
      </c>
      <c r="E18" s="30" t="s">
        <v>211</v>
      </c>
      <c r="F18" s="31" t="s">
        <v>137</v>
      </c>
      <c r="G18" s="32">
        <v>10500</v>
      </c>
      <c r="H18" s="33">
        <v>0</v>
      </c>
      <c r="I18" s="34">
        <f>ROUND(ROUND(H18,2)*ROUND(G18,3),2)</f>
      </c>
      <c r="O18">
        <f>(I18*21)/100</f>
      </c>
      <c r="P18" t="s">
        <v>23</v>
      </c>
    </row>
    <row r="19" spans="1:5" ht="12.75">
      <c r="A19" s="35" t="s">
        <v>50</v>
      </c>
      <c r="E19" s="36" t="s">
        <v>51</v>
      </c>
    </row>
    <row r="20" spans="1:5" ht="12.75">
      <c r="A20" s="37" t="s">
        <v>52</v>
      </c>
      <c r="E20" s="38" t="s">
        <v>714</v>
      </c>
    </row>
    <row r="21" spans="1:5" ht="25.5">
      <c r="A21" t="s">
        <v>54</v>
      </c>
      <c r="E21" s="36" t="s">
        <v>213</v>
      </c>
    </row>
    <row r="22" spans="1:16" ht="12.75">
      <c r="A22" s="25" t="s">
        <v>45</v>
      </c>
      <c r="B22" s="29" t="s">
        <v>33</v>
      </c>
      <c r="C22" s="29" t="s">
        <v>214</v>
      </c>
      <c r="D22" s="25" t="s">
        <v>51</v>
      </c>
      <c r="E22" s="30" t="s">
        <v>215</v>
      </c>
      <c r="F22" s="31" t="s">
        <v>137</v>
      </c>
      <c r="G22" s="32">
        <v>379.08</v>
      </c>
      <c r="H22" s="33">
        <v>0</v>
      </c>
      <c r="I22" s="34">
        <f>ROUND(ROUND(H22,2)*ROUND(G22,3),2)</f>
      </c>
      <c r="O22">
        <f>(I22*21)/100</f>
      </c>
      <c r="P22" t="s">
        <v>23</v>
      </c>
    </row>
    <row r="23" spans="1:5" ht="12.75">
      <c r="A23" s="35" t="s">
        <v>50</v>
      </c>
      <c r="E23" s="36" t="s">
        <v>493</v>
      </c>
    </row>
    <row r="24" spans="1:5" ht="12.75">
      <c r="A24" s="37" t="s">
        <v>52</v>
      </c>
      <c r="E24" s="38" t="s">
        <v>715</v>
      </c>
    </row>
    <row r="25" spans="1:5" ht="306">
      <c r="A25" t="s">
        <v>54</v>
      </c>
      <c r="E25" s="36" t="s">
        <v>495</v>
      </c>
    </row>
    <row r="26" spans="1:16" ht="12.75">
      <c r="A26" s="25" t="s">
        <v>45</v>
      </c>
      <c r="B26" s="29" t="s">
        <v>35</v>
      </c>
      <c r="C26" s="29" t="s">
        <v>179</v>
      </c>
      <c r="D26" s="25" t="s">
        <v>51</v>
      </c>
      <c r="E26" s="30" t="s">
        <v>180</v>
      </c>
      <c r="F26" s="31" t="s">
        <v>137</v>
      </c>
      <c r="G26" s="32">
        <v>1050</v>
      </c>
      <c r="H26" s="33">
        <v>0</v>
      </c>
      <c r="I26" s="34">
        <f>ROUND(ROUND(H26,2)*ROUND(G26,3),2)</f>
      </c>
      <c r="O26">
        <f>(I26*21)/100</f>
      </c>
      <c r="P26" t="s">
        <v>23</v>
      </c>
    </row>
    <row r="27" spans="1:5" ht="12.75">
      <c r="A27" s="35" t="s">
        <v>50</v>
      </c>
      <c r="E27" s="36" t="s">
        <v>716</v>
      </c>
    </row>
    <row r="28" spans="1:5" ht="12.75">
      <c r="A28" s="37" t="s">
        <v>52</v>
      </c>
      <c r="E28" s="38" t="s">
        <v>717</v>
      </c>
    </row>
    <row r="29" spans="1:5" ht="191.25">
      <c r="A29" t="s">
        <v>54</v>
      </c>
      <c r="E29" s="36" t="s">
        <v>718</v>
      </c>
    </row>
    <row r="30" spans="1:16" ht="25.5">
      <c r="A30" s="25" t="s">
        <v>45</v>
      </c>
      <c r="B30" s="29" t="s">
        <v>37</v>
      </c>
      <c r="C30" s="29" t="s">
        <v>719</v>
      </c>
      <c r="D30" s="25" t="s">
        <v>51</v>
      </c>
      <c r="E30" s="30" t="s">
        <v>720</v>
      </c>
      <c r="F30" s="31" t="s">
        <v>137</v>
      </c>
      <c r="G30" s="32">
        <v>252</v>
      </c>
      <c r="H30" s="33">
        <v>0</v>
      </c>
      <c r="I30" s="34">
        <f>ROUND(ROUND(H30,2)*ROUND(G30,3),2)</f>
      </c>
      <c r="O30">
        <f>(I30*21)/100</f>
      </c>
      <c r="P30" t="s">
        <v>23</v>
      </c>
    </row>
    <row r="31" spans="1:5" ht="12.75">
      <c r="A31" s="35" t="s">
        <v>50</v>
      </c>
      <c r="E31" s="36" t="s">
        <v>721</v>
      </c>
    </row>
    <row r="32" spans="1:5" ht="12.75">
      <c r="A32" s="37" t="s">
        <v>52</v>
      </c>
      <c r="E32" s="38" t="s">
        <v>722</v>
      </c>
    </row>
    <row r="33" spans="1:5" ht="267.75">
      <c r="A33" t="s">
        <v>54</v>
      </c>
      <c r="E33" s="36" t="s">
        <v>723</v>
      </c>
    </row>
    <row r="34" spans="1:16" ht="12.75">
      <c r="A34" s="25" t="s">
        <v>45</v>
      </c>
      <c r="B34" s="29" t="s">
        <v>72</v>
      </c>
      <c r="C34" s="29" t="s">
        <v>510</v>
      </c>
      <c r="D34" s="25" t="s">
        <v>51</v>
      </c>
      <c r="E34" s="30" t="s">
        <v>511</v>
      </c>
      <c r="F34" s="31" t="s">
        <v>111</v>
      </c>
      <c r="G34" s="32">
        <v>504</v>
      </c>
      <c r="H34" s="33">
        <v>0</v>
      </c>
      <c r="I34" s="34">
        <f>ROUND(ROUND(H34,2)*ROUND(G34,3),2)</f>
      </c>
      <c r="O34">
        <f>(I34*21)/100</f>
      </c>
      <c r="P34" t="s">
        <v>23</v>
      </c>
    </row>
    <row r="35" spans="1:5" ht="12.75">
      <c r="A35" s="35" t="s">
        <v>50</v>
      </c>
      <c r="E35" s="36" t="s">
        <v>51</v>
      </c>
    </row>
    <row r="36" spans="1:5" ht="12.75">
      <c r="A36" s="37" t="s">
        <v>52</v>
      </c>
      <c r="E36" s="38" t="s">
        <v>724</v>
      </c>
    </row>
    <row r="37" spans="1:5" ht="25.5">
      <c r="A37" t="s">
        <v>54</v>
      </c>
      <c r="E37" s="36" t="s">
        <v>513</v>
      </c>
    </row>
    <row r="38" spans="1:16" ht="12.75">
      <c r="A38" s="25" t="s">
        <v>45</v>
      </c>
      <c r="B38" s="29" t="s">
        <v>75</v>
      </c>
      <c r="C38" s="29" t="s">
        <v>265</v>
      </c>
      <c r="D38" s="25" t="s">
        <v>51</v>
      </c>
      <c r="E38" s="30" t="s">
        <v>266</v>
      </c>
      <c r="F38" s="31" t="s">
        <v>111</v>
      </c>
      <c r="G38" s="32">
        <v>379.08</v>
      </c>
      <c r="H38" s="33">
        <v>0</v>
      </c>
      <c r="I38" s="34">
        <f>ROUND(ROUND(H38,2)*ROUND(G38,3),2)</f>
      </c>
      <c r="O38">
        <f>(I38*21)/100</f>
      </c>
      <c r="P38" t="s">
        <v>23</v>
      </c>
    </row>
    <row r="39" spans="1:5" ht="12.75">
      <c r="A39" s="35" t="s">
        <v>50</v>
      </c>
      <c r="E39" s="36" t="s">
        <v>51</v>
      </c>
    </row>
    <row r="40" spans="1:5" ht="12.75">
      <c r="A40" s="37" t="s">
        <v>52</v>
      </c>
      <c r="E40" s="38" t="s">
        <v>725</v>
      </c>
    </row>
    <row r="41" spans="1:5" ht="38.25">
      <c r="A41" t="s">
        <v>54</v>
      </c>
      <c r="E41" s="36" t="s">
        <v>516</v>
      </c>
    </row>
    <row r="42" spans="1:18" ht="12.75" customHeight="1">
      <c r="A42" s="6" t="s">
        <v>43</v>
      </c>
      <c r="B42" s="6"/>
      <c r="C42" s="41" t="s">
        <v>23</v>
      </c>
      <c r="D42" s="6"/>
      <c r="E42" s="27" t="s">
        <v>274</v>
      </c>
      <c r="F42" s="6"/>
      <c r="G42" s="6"/>
      <c r="H42" s="6"/>
      <c r="I42" s="42">
        <f>0+Q42</f>
      </c>
      <c r="O42">
        <f>0+R42</f>
      </c>
      <c r="Q42">
        <f>0+I43+I47</f>
      </c>
      <c r="R42">
        <f>0+O43+O47</f>
      </c>
    </row>
    <row r="43" spans="1:16" ht="12.75">
      <c r="A43" s="25" t="s">
        <v>45</v>
      </c>
      <c r="B43" s="29" t="s">
        <v>40</v>
      </c>
      <c r="C43" s="29" t="s">
        <v>275</v>
      </c>
      <c r="D43" s="25" t="s">
        <v>51</v>
      </c>
      <c r="E43" s="30" t="s">
        <v>276</v>
      </c>
      <c r="F43" s="31" t="s">
        <v>277</v>
      </c>
      <c r="G43" s="32">
        <v>151</v>
      </c>
      <c r="H43" s="33">
        <v>0</v>
      </c>
      <c r="I43" s="34">
        <f>ROUND(ROUND(H43,2)*ROUND(G43,3),2)</f>
      </c>
      <c r="O43">
        <f>(I43*21)/100</f>
      </c>
      <c r="P43" t="s">
        <v>23</v>
      </c>
    </row>
    <row r="44" spans="1:5" ht="12.75">
      <c r="A44" s="35" t="s">
        <v>50</v>
      </c>
      <c r="E44" s="36" t="s">
        <v>514</v>
      </c>
    </row>
    <row r="45" spans="1:5" ht="12.75">
      <c r="A45" s="37" t="s">
        <v>52</v>
      </c>
      <c r="E45" s="38" t="s">
        <v>726</v>
      </c>
    </row>
    <row r="46" spans="1:5" ht="165.75">
      <c r="A46" t="s">
        <v>54</v>
      </c>
      <c r="E46" s="36" t="s">
        <v>280</v>
      </c>
    </row>
    <row r="47" spans="1:16" ht="12.75">
      <c r="A47" s="25" t="s">
        <v>45</v>
      </c>
      <c r="B47" s="29" t="s">
        <v>42</v>
      </c>
      <c r="C47" s="29" t="s">
        <v>303</v>
      </c>
      <c r="D47" s="25" t="s">
        <v>51</v>
      </c>
      <c r="E47" s="30" t="s">
        <v>304</v>
      </c>
      <c r="F47" s="31" t="s">
        <v>111</v>
      </c>
      <c r="G47" s="32">
        <v>241.6</v>
      </c>
      <c r="H47" s="33">
        <v>0</v>
      </c>
      <c r="I47" s="34">
        <f>ROUND(ROUND(H47,2)*ROUND(G47,3),2)</f>
      </c>
      <c r="O47">
        <f>(I47*21)/100</f>
      </c>
      <c r="P47" t="s">
        <v>23</v>
      </c>
    </row>
    <row r="48" spans="1:5" ht="12.75">
      <c r="A48" s="35" t="s">
        <v>50</v>
      </c>
      <c r="E48" s="36" t="s">
        <v>51</v>
      </c>
    </row>
    <row r="49" spans="1:5" ht="12.75">
      <c r="A49" s="37" t="s">
        <v>52</v>
      </c>
      <c r="E49" s="38" t="s">
        <v>727</v>
      </c>
    </row>
    <row r="50" spans="1:5" ht="102">
      <c r="A50" t="s">
        <v>54</v>
      </c>
      <c r="E50" s="36" t="s">
        <v>301</v>
      </c>
    </row>
    <row r="51" spans="1:18" ht="12.75" customHeight="1">
      <c r="A51" s="6" t="s">
        <v>43</v>
      </c>
      <c r="B51" s="6"/>
      <c r="C51" s="41" t="s">
        <v>33</v>
      </c>
      <c r="D51" s="6"/>
      <c r="E51" s="27" t="s">
        <v>306</v>
      </c>
      <c r="F51" s="6"/>
      <c r="G51" s="6"/>
      <c r="H51" s="6"/>
      <c r="I51" s="42">
        <f>0+Q51</f>
      </c>
      <c r="O51">
        <f>0+R51</f>
      </c>
      <c r="Q51">
        <f>0+I52+I56</f>
      </c>
      <c r="R51">
        <f>0+O52+O56</f>
      </c>
    </row>
    <row r="52" spans="1:16" ht="12.75">
      <c r="A52" s="25" t="s">
        <v>45</v>
      </c>
      <c r="B52" s="29" t="s">
        <v>85</v>
      </c>
      <c r="C52" s="29" t="s">
        <v>728</v>
      </c>
      <c r="D52" s="25" t="s">
        <v>51</v>
      </c>
      <c r="E52" s="30" t="s">
        <v>729</v>
      </c>
      <c r="F52" s="31" t="s">
        <v>137</v>
      </c>
      <c r="G52" s="32">
        <v>0.9</v>
      </c>
      <c r="H52" s="33">
        <v>0</v>
      </c>
      <c r="I52" s="34">
        <f>ROUND(ROUND(H52,2)*ROUND(G52,3),2)</f>
      </c>
      <c r="O52">
        <f>(I52*21)/100</f>
      </c>
      <c r="P52" t="s">
        <v>23</v>
      </c>
    </row>
    <row r="53" spans="1:5" ht="12.75">
      <c r="A53" s="35" t="s">
        <v>50</v>
      </c>
      <c r="E53" s="36" t="s">
        <v>730</v>
      </c>
    </row>
    <row r="54" spans="1:5" ht="12.75">
      <c r="A54" s="37" t="s">
        <v>52</v>
      </c>
      <c r="E54" s="38" t="s">
        <v>731</v>
      </c>
    </row>
    <row r="55" spans="1:5" ht="369.75">
      <c r="A55" t="s">
        <v>54</v>
      </c>
      <c r="E55" s="36" t="s">
        <v>732</v>
      </c>
    </row>
    <row r="56" spans="1:16" ht="12.75">
      <c r="A56" s="25" t="s">
        <v>45</v>
      </c>
      <c r="B56" s="29" t="s">
        <v>88</v>
      </c>
      <c r="C56" s="29" t="s">
        <v>319</v>
      </c>
      <c r="D56" s="25" t="s">
        <v>733</v>
      </c>
      <c r="E56" s="30" t="s">
        <v>320</v>
      </c>
      <c r="F56" s="31" t="s">
        <v>137</v>
      </c>
      <c r="G56" s="32">
        <v>1.8</v>
      </c>
      <c r="H56" s="33">
        <v>0</v>
      </c>
      <c r="I56" s="34">
        <f>ROUND(ROUND(H56,2)*ROUND(G56,3),2)</f>
      </c>
      <c r="O56">
        <f>(I56*21)/100</f>
      </c>
      <c r="P56" t="s">
        <v>23</v>
      </c>
    </row>
    <row r="57" spans="1:5" ht="12.75">
      <c r="A57" s="35" t="s">
        <v>50</v>
      </c>
      <c r="E57" s="36" t="s">
        <v>734</v>
      </c>
    </row>
    <row r="58" spans="1:5" ht="12.75">
      <c r="A58" s="37" t="s">
        <v>52</v>
      </c>
      <c r="E58" s="38" t="s">
        <v>735</v>
      </c>
    </row>
    <row r="59" spans="1:5" ht="102">
      <c r="A59" t="s">
        <v>54</v>
      </c>
      <c r="E59" s="36" t="s">
        <v>323</v>
      </c>
    </row>
    <row r="60" spans="1:18" ht="12.75" customHeight="1">
      <c r="A60" s="6" t="s">
        <v>43</v>
      </c>
      <c r="B60" s="6"/>
      <c r="C60" s="41" t="s">
        <v>35</v>
      </c>
      <c r="D60" s="6"/>
      <c r="E60" s="27" t="s">
        <v>336</v>
      </c>
      <c r="F60" s="6"/>
      <c r="G60" s="6"/>
      <c r="H60" s="6"/>
      <c r="I60" s="42">
        <f>0+Q60</f>
      </c>
      <c r="O60">
        <f>0+R60</f>
      </c>
      <c r="Q60">
        <f>0+I61+I65+I69+I73+I77+I81+I85+I89+I93</f>
      </c>
      <c r="R60">
        <f>0+O61+O65+O69+O73+O77+O81+O85+O89+O93</f>
      </c>
    </row>
    <row r="61" spans="1:16" ht="12.75">
      <c r="A61" s="25" t="s">
        <v>45</v>
      </c>
      <c r="B61" s="29" t="s">
        <v>94</v>
      </c>
      <c r="C61" s="29" t="s">
        <v>344</v>
      </c>
      <c r="D61" s="25" t="s">
        <v>51</v>
      </c>
      <c r="E61" s="30" t="s">
        <v>345</v>
      </c>
      <c r="F61" s="31" t="s">
        <v>137</v>
      </c>
      <c r="G61" s="32">
        <v>3.738</v>
      </c>
      <c r="H61" s="33">
        <v>0</v>
      </c>
      <c r="I61" s="34">
        <f>ROUND(ROUND(H61,2)*ROUND(G61,3),2)</f>
      </c>
      <c r="O61">
        <f>(I61*21)/100</f>
      </c>
      <c r="P61" t="s">
        <v>23</v>
      </c>
    </row>
    <row r="62" spans="1:5" ht="12.75">
      <c r="A62" s="35" t="s">
        <v>50</v>
      </c>
      <c r="E62" s="36" t="s">
        <v>736</v>
      </c>
    </row>
    <row r="63" spans="1:5" ht="12.75">
      <c r="A63" s="37" t="s">
        <v>52</v>
      </c>
      <c r="E63" s="38" t="s">
        <v>737</v>
      </c>
    </row>
    <row r="64" spans="1:5" ht="51">
      <c r="A64" t="s">
        <v>54</v>
      </c>
      <c r="E64" s="36" t="s">
        <v>348</v>
      </c>
    </row>
    <row r="65" spans="1:16" ht="12.75">
      <c r="A65" s="25" t="s">
        <v>45</v>
      </c>
      <c r="B65" s="29" t="s">
        <v>157</v>
      </c>
      <c r="C65" s="29" t="s">
        <v>350</v>
      </c>
      <c r="D65" s="25" t="s">
        <v>51</v>
      </c>
      <c r="E65" s="30" t="s">
        <v>351</v>
      </c>
      <c r="F65" s="31" t="s">
        <v>137</v>
      </c>
      <c r="G65" s="32">
        <v>493.35</v>
      </c>
      <c r="H65" s="33">
        <v>0</v>
      </c>
      <c r="I65" s="34">
        <f>ROUND(ROUND(H65,2)*ROUND(G65,3),2)</f>
      </c>
      <c r="O65">
        <f>(I65*21)/100</f>
      </c>
      <c r="P65" t="s">
        <v>23</v>
      </c>
    </row>
    <row r="66" spans="1:5" ht="12.75">
      <c r="A66" s="35" t="s">
        <v>50</v>
      </c>
      <c r="E66" s="36" t="s">
        <v>738</v>
      </c>
    </row>
    <row r="67" spans="1:5" ht="12.75">
      <c r="A67" s="37" t="s">
        <v>52</v>
      </c>
      <c r="E67" s="38" t="s">
        <v>739</v>
      </c>
    </row>
    <row r="68" spans="1:5" ht="51">
      <c r="A68" t="s">
        <v>54</v>
      </c>
      <c r="E68" s="36" t="s">
        <v>348</v>
      </c>
    </row>
    <row r="69" spans="1:16" ht="12.75">
      <c r="A69" s="25" t="s">
        <v>45</v>
      </c>
      <c r="B69" s="29" t="s">
        <v>161</v>
      </c>
      <c r="C69" s="29" t="s">
        <v>740</v>
      </c>
      <c r="D69" s="25" t="s">
        <v>51</v>
      </c>
      <c r="E69" s="30" t="s">
        <v>741</v>
      </c>
      <c r="F69" s="31" t="s">
        <v>111</v>
      </c>
      <c r="G69" s="32">
        <v>433.29</v>
      </c>
      <c r="H69" s="33">
        <v>0</v>
      </c>
      <c r="I69" s="34">
        <f>ROUND(ROUND(H69,2)*ROUND(G69,3),2)</f>
      </c>
      <c r="O69">
        <f>(I69*21)/100</f>
      </c>
      <c r="P69" t="s">
        <v>23</v>
      </c>
    </row>
    <row r="70" spans="1:5" ht="12.75">
      <c r="A70" s="35" t="s">
        <v>50</v>
      </c>
      <c r="E70" s="36" t="s">
        <v>51</v>
      </c>
    </row>
    <row r="71" spans="1:5" ht="12.75">
      <c r="A71" s="37" t="s">
        <v>52</v>
      </c>
      <c r="E71" s="38" t="s">
        <v>742</v>
      </c>
    </row>
    <row r="72" spans="1:5" ht="102">
      <c r="A72" t="s">
        <v>54</v>
      </c>
      <c r="E72" s="36" t="s">
        <v>743</v>
      </c>
    </row>
    <row r="73" spans="1:16" ht="12.75">
      <c r="A73" s="25" t="s">
        <v>45</v>
      </c>
      <c r="B73" s="29" t="s">
        <v>167</v>
      </c>
      <c r="C73" s="29" t="s">
        <v>658</v>
      </c>
      <c r="D73" s="25" t="s">
        <v>51</v>
      </c>
      <c r="E73" s="30" t="s">
        <v>659</v>
      </c>
      <c r="F73" s="31" t="s">
        <v>111</v>
      </c>
      <c r="G73" s="32">
        <v>13.13</v>
      </c>
      <c r="H73" s="33">
        <v>0</v>
      </c>
      <c r="I73" s="34">
        <f>ROUND(ROUND(H73,2)*ROUND(G73,3),2)</f>
      </c>
      <c r="O73">
        <f>(I73*21)/100</f>
      </c>
      <c r="P73" t="s">
        <v>23</v>
      </c>
    </row>
    <row r="74" spans="1:5" ht="12.75">
      <c r="A74" s="35" t="s">
        <v>50</v>
      </c>
      <c r="E74" s="36" t="s">
        <v>744</v>
      </c>
    </row>
    <row r="75" spans="1:5" ht="12.75">
      <c r="A75" s="37" t="s">
        <v>52</v>
      </c>
      <c r="E75" s="38" t="s">
        <v>745</v>
      </c>
    </row>
    <row r="76" spans="1:5" ht="102">
      <c r="A76" t="s">
        <v>54</v>
      </c>
      <c r="E76" s="36" t="s">
        <v>743</v>
      </c>
    </row>
    <row r="77" spans="1:16" ht="12.75">
      <c r="A77" s="25" t="s">
        <v>45</v>
      </c>
      <c r="B77" s="29" t="s">
        <v>173</v>
      </c>
      <c r="C77" s="29" t="s">
        <v>361</v>
      </c>
      <c r="D77" s="25" t="s">
        <v>51</v>
      </c>
      <c r="E77" s="30" t="s">
        <v>362</v>
      </c>
      <c r="F77" s="31" t="s">
        <v>111</v>
      </c>
      <c r="G77" s="32">
        <v>508.3</v>
      </c>
      <c r="H77" s="33">
        <v>0</v>
      </c>
      <c r="I77" s="34">
        <f>ROUND(ROUND(H77,2)*ROUND(G77,3),2)</f>
      </c>
      <c r="O77">
        <f>(I77*21)/100</f>
      </c>
      <c r="P77" t="s">
        <v>23</v>
      </c>
    </row>
    <row r="78" spans="1:5" ht="12.75">
      <c r="A78" s="35" t="s">
        <v>50</v>
      </c>
      <c r="E78" s="36" t="s">
        <v>526</v>
      </c>
    </row>
    <row r="79" spans="1:5" ht="38.25">
      <c r="A79" s="37" t="s">
        <v>52</v>
      </c>
      <c r="E79" s="38" t="s">
        <v>746</v>
      </c>
    </row>
    <row r="80" spans="1:5" ht="51">
      <c r="A80" t="s">
        <v>54</v>
      </c>
      <c r="E80" s="36" t="s">
        <v>365</v>
      </c>
    </row>
    <row r="81" spans="1:16" ht="12.75">
      <c r="A81" s="25" t="s">
        <v>45</v>
      </c>
      <c r="B81" s="29" t="s">
        <v>178</v>
      </c>
      <c r="C81" s="29" t="s">
        <v>367</v>
      </c>
      <c r="D81" s="25" t="s">
        <v>51</v>
      </c>
      <c r="E81" s="30" t="s">
        <v>368</v>
      </c>
      <c r="F81" s="31" t="s">
        <v>111</v>
      </c>
      <c r="G81" s="32">
        <v>446.42</v>
      </c>
      <c r="H81" s="33">
        <v>0</v>
      </c>
      <c r="I81" s="34">
        <f>ROUND(ROUND(H81,2)*ROUND(G81,3),2)</f>
      </c>
      <c r="O81">
        <f>(I81*21)/100</f>
      </c>
      <c r="P81" t="s">
        <v>23</v>
      </c>
    </row>
    <row r="82" spans="1:5" ht="12.75">
      <c r="A82" s="35" t="s">
        <v>50</v>
      </c>
      <c r="E82" s="36" t="s">
        <v>747</v>
      </c>
    </row>
    <row r="83" spans="1:5" ht="38.25">
      <c r="A83" s="37" t="s">
        <v>52</v>
      </c>
      <c r="E83" s="38" t="s">
        <v>748</v>
      </c>
    </row>
    <row r="84" spans="1:5" ht="51">
      <c r="A84" t="s">
        <v>54</v>
      </c>
      <c r="E84" s="36" t="s">
        <v>365</v>
      </c>
    </row>
    <row r="85" spans="1:16" ht="12.75">
      <c r="A85" s="25" t="s">
        <v>45</v>
      </c>
      <c r="B85" s="29" t="s">
        <v>183</v>
      </c>
      <c r="C85" s="29" t="s">
        <v>749</v>
      </c>
      <c r="D85" s="25" t="s">
        <v>51</v>
      </c>
      <c r="E85" s="30" t="s">
        <v>750</v>
      </c>
      <c r="F85" s="31" t="s">
        <v>111</v>
      </c>
      <c r="G85" s="32">
        <v>429</v>
      </c>
      <c r="H85" s="33">
        <v>0</v>
      </c>
      <c r="I85" s="34">
        <f>ROUND(ROUND(H85,2)*ROUND(G85,3),2)</f>
      </c>
      <c r="O85">
        <f>(I85*21)/100</f>
      </c>
      <c r="P85" t="s">
        <v>23</v>
      </c>
    </row>
    <row r="86" spans="1:5" ht="12.75">
      <c r="A86" s="35" t="s">
        <v>50</v>
      </c>
      <c r="E86" s="36" t="s">
        <v>751</v>
      </c>
    </row>
    <row r="87" spans="1:5" ht="12.75">
      <c r="A87" s="37" t="s">
        <v>52</v>
      </c>
      <c r="E87" s="38" t="s">
        <v>752</v>
      </c>
    </row>
    <row r="88" spans="1:5" ht="140.25">
      <c r="A88" t="s">
        <v>54</v>
      </c>
      <c r="E88" s="36" t="s">
        <v>376</v>
      </c>
    </row>
    <row r="89" spans="1:16" ht="12.75">
      <c r="A89" s="25" t="s">
        <v>45</v>
      </c>
      <c r="B89" s="29" t="s">
        <v>186</v>
      </c>
      <c r="C89" s="29" t="s">
        <v>753</v>
      </c>
      <c r="D89" s="25" t="s">
        <v>51</v>
      </c>
      <c r="E89" s="30" t="s">
        <v>754</v>
      </c>
      <c r="F89" s="31" t="s">
        <v>111</v>
      </c>
      <c r="G89" s="32">
        <v>13</v>
      </c>
      <c r="H89" s="33">
        <v>0</v>
      </c>
      <c r="I89" s="34">
        <f>ROUND(ROUND(H89,2)*ROUND(G89,3),2)</f>
      </c>
      <c r="O89">
        <f>(I89*21)/100</f>
      </c>
      <c r="P89" t="s">
        <v>23</v>
      </c>
    </row>
    <row r="90" spans="1:5" ht="12.75">
      <c r="A90" s="35" t="s">
        <v>50</v>
      </c>
      <c r="E90" s="36" t="s">
        <v>755</v>
      </c>
    </row>
    <row r="91" spans="1:5" ht="12.75">
      <c r="A91" s="37" t="s">
        <v>52</v>
      </c>
      <c r="E91" s="38" t="s">
        <v>756</v>
      </c>
    </row>
    <row r="92" spans="1:5" ht="140.25">
      <c r="A92" t="s">
        <v>54</v>
      </c>
      <c r="E92" s="36" t="s">
        <v>376</v>
      </c>
    </row>
    <row r="93" spans="1:16" ht="12.75">
      <c r="A93" s="25" t="s">
        <v>45</v>
      </c>
      <c r="B93" s="29" t="s">
        <v>192</v>
      </c>
      <c r="C93" s="29" t="s">
        <v>757</v>
      </c>
      <c r="D93" s="25" t="s">
        <v>51</v>
      </c>
      <c r="E93" s="30" t="s">
        <v>758</v>
      </c>
      <c r="F93" s="31" t="s">
        <v>277</v>
      </c>
      <c r="G93" s="32">
        <v>5</v>
      </c>
      <c r="H93" s="33">
        <v>0</v>
      </c>
      <c r="I93" s="34">
        <f>ROUND(ROUND(H93,2)*ROUND(G93,3),2)</f>
      </c>
      <c r="O93">
        <f>(I93*21)/100</f>
      </c>
      <c r="P93" t="s">
        <v>23</v>
      </c>
    </row>
    <row r="94" spans="1:5" ht="12.75">
      <c r="A94" s="35" t="s">
        <v>50</v>
      </c>
      <c r="E94" s="36" t="s">
        <v>759</v>
      </c>
    </row>
    <row r="95" spans="1:5" ht="12.75">
      <c r="A95" s="37" t="s">
        <v>52</v>
      </c>
      <c r="E95" s="38" t="s">
        <v>760</v>
      </c>
    </row>
    <row r="96" spans="1:5" ht="38.25">
      <c r="A96" t="s">
        <v>54</v>
      </c>
      <c r="E96" s="36" t="s">
        <v>761</v>
      </c>
    </row>
    <row r="97" spans="1:18" ht="12.75" customHeight="1">
      <c r="A97" s="6" t="s">
        <v>43</v>
      </c>
      <c r="B97" s="6"/>
      <c r="C97" s="41" t="s">
        <v>40</v>
      </c>
      <c r="D97" s="6"/>
      <c r="E97" s="27" t="s">
        <v>191</v>
      </c>
      <c r="F97" s="6"/>
      <c r="G97" s="6"/>
      <c r="H97" s="6"/>
      <c r="I97" s="42">
        <f>0+Q97</f>
      </c>
      <c r="O97">
        <f>0+R97</f>
      </c>
      <c r="Q97">
        <f>0+I98+I102+I106</f>
      </c>
      <c r="R97">
        <f>0+O98+O102+O106</f>
      </c>
    </row>
    <row r="98" spans="1:16" ht="12.75">
      <c r="A98" s="25" t="s">
        <v>45</v>
      </c>
      <c r="B98" s="29" t="s">
        <v>281</v>
      </c>
      <c r="C98" s="29" t="s">
        <v>762</v>
      </c>
      <c r="D98" s="25" t="s">
        <v>47</v>
      </c>
      <c r="E98" s="30" t="s">
        <v>763</v>
      </c>
      <c r="F98" s="31" t="s">
        <v>277</v>
      </c>
      <c r="G98" s="32">
        <v>28</v>
      </c>
      <c r="H98" s="33">
        <v>0</v>
      </c>
      <c r="I98" s="34">
        <f>ROUND(ROUND(H98,2)*ROUND(G98,3),2)</f>
      </c>
      <c r="O98">
        <f>(I98*21)/100</f>
      </c>
      <c r="P98" t="s">
        <v>23</v>
      </c>
    </row>
    <row r="99" spans="1:5" ht="25.5">
      <c r="A99" s="35" t="s">
        <v>50</v>
      </c>
      <c r="E99" s="36" t="s">
        <v>764</v>
      </c>
    </row>
    <row r="100" spans="1:5" ht="12.75">
      <c r="A100" s="37" t="s">
        <v>52</v>
      </c>
      <c r="E100" s="38" t="s">
        <v>765</v>
      </c>
    </row>
    <row r="101" spans="1:5" ht="63.75">
      <c r="A101" t="s">
        <v>54</v>
      </c>
      <c r="E101" s="36" t="s">
        <v>677</v>
      </c>
    </row>
    <row r="102" spans="1:16" ht="12.75">
      <c r="A102" s="25" t="s">
        <v>45</v>
      </c>
      <c r="B102" s="29" t="s">
        <v>287</v>
      </c>
      <c r="C102" s="29" t="s">
        <v>766</v>
      </c>
      <c r="D102" s="25" t="s">
        <v>51</v>
      </c>
      <c r="E102" s="30" t="s">
        <v>767</v>
      </c>
      <c r="F102" s="31" t="s">
        <v>277</v>
      </c>
      <c r="G102" s="32">
        <v>5</v>
      </c>
      <c r="H102" s="33">
        <v>0</v>
      </c>
      <c r="I102" s="34">
        <f>ROUND(ROUND(H102,2)*ROUND(G102,3),2)</f>
      </c>
      <c r="O102">
        <f>(I102*21)/100</f>
      </c>
      <c r="P102" t="s">
        <v>23</v>
      </c>
    </row>
    <row r="103" spans="1:5" ht="12.75">
      <c r="A103" s="35" t="s">
        <v>50</v>
      </c>
      <c r="E103" s="36" t="s">
        <v>768</v>
      </c>
    </row>
    <row r="104" spans="1:5" ht="12.75">
      <c r="A104" s="37" t="s">
        <v>52</v>
      </c>
      <c r="E104" s="38" t="s">
        <v>769</v>
      </c>
    </row>
    <row r="105" spans="1:5" ht="25.5">
      <c r="A105" t="s">
        <v>54</v>
      </c>
      <c r="E105" s="36" t="s">
        <v>770</v>
      </c>
    </row>
    <row r="106" spans="1:16" ht="12.75">
      <c r="A106" s="25" t="s">
        <v>45</v>
      </c>
      <c r="B106" s="29" t="s">
        <v>293</v>
      </c>
      <c r="C106" s="29" t="s">
        <v>476</v>
      </c>
      <c r="D106" s="25" t="s">
        <v>51</v>
      </c>
      <c r="E106" s="30" t="s">
        <v>477</v>
      </c>
      <c r="F106" s="31" t="s">
        <v>277</v>
      </c>
      <c r="G106" s="32">
        <v>104</v>
      </c>
      <c r="H106" s="33">
        <v>0</v>
      </c>
      <c r="I106" s="34">
        <f>ROUND(ROUND(H106,2)*ROUND(G106,3),2)</f>
      </c>
      <c r="O106">
        <f>(I106*21)/100</f>
      </c>
      <c r="P106" t="s">
        <v>23</v>
      </c>
    </row>
    <row r="107" spans="1:5" ht="12.75">
      <c r="A107" s="35" t="s">
        <v>50</v>
      </c>
      <c r="E107" s="36" t="s">
        <v>51</v>
      </c>
    </row>
    <row r="108" spans="1:5" ht="12.75">
      <c r="A108" s="37" t="s">
        <v>52</v>
      </c>
      <c r="E108" s="38" t="s">
        <v>771</v>
      </c>
    </row>
    <row r="109" spans="1:5" ht="89.25">
      <c r="A109" t="s">
        <v>54</v>
      </c>
      <c r="E109" s="36" t="s">
        <v>479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0+O8+O17+O46+O67+O84+O89</f>
      </c>
      <c r="P2" t="s">
        <v>22</v>
      </c>
    </row>
    <row r="3" spans="1:16" ht="15" customHeight="1">
      <c r="A3" t="s">
        <v>12</v>
      </c>
      <c r="B3" s="12" t="s">
        <v>14</v>
      </c>
      <c r="C3" s="13" t="s">
        <v>15</v>
      </c>
      <c r="D3" s="1"/>
      <c r="E3" s="14" t="s">
        <v>16</v>
      </c>
      <c r="F3" s="1"/>
      <c r="G3" s="9"/>
      <c r="H3" s="8" t="s">
        <v>772</v>
      </c>
      <c r="I3" s="39">
        <f>0+I8+I17+I46+I67+I84+I89</f>
      </c>
      <c r="O3" t="s">
        <v>19</v>
      </c>
      <c r="P3" t="s">
        <v>23</v>
      </c>
    </row>
    <row r="4" spans="1:16" ht="15" customHeight="1">
      <c r="A4" t="s">
        <v>17</v>
      </c>
      <c r="B4" s="16" t="s">
        <v>18</v>
      </c>
      <c r="C4" s="17" t="s">
        <v>772</v>
      </c>
      <c r="D4" s="6"/>
      <c r="E4" s="18" t="s">
        <v>773</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168</v>
      </c>
      <c r="H9" s="33">
        <v>0</v>
      </c>
      <c r="I9" s="34">
        <f>ROUND(ROUND(H9,2)*ROUND(G9,3),2)</f>
      </c>
      <c r="O9">
        <f>(I9*21)/100</f>
      </c>
      <c r="P9" t="s">
        <v>23</v>
      </c>
    </row>
    <row r="10" spans="1:5" ht="51">
      <c r="A10" s="35" t="s">
        <v>50</v>
      </c>
      <c r="E10" s="36" t="s">
        <v>102</v>
      </c>
    </row>
    <row r="11" spans="1:5" ht="12.75">
      <c r="A11" s="37" t="s">
        <v>52</v>
      </c>
      <c r="E11" s="38" t="s">
        <v>774</v>
      </c>
    </row>
    <row r="12" spans="1:5" ht="76.5">
      <c r="A12" t="s">
        <v>54</v>
      </c>
      <c r="E12" s="36" t="s">
        <v>104</v>
      </c>
    </row>
    <row r="13" spans="1:16" ht="12.75">
      <c r="A13" s="25" t="s">
        <v>45</v>
      </c>
      <c r="B13" s="29" t="s">
        <v>23</v>
      </c>
      <c r="C13" s="29" t="s">
        <v>200</v>
      </c>
      <c r="D13" s="25" t="s">
        <v>51</v>
      </c>
      <c r="E13" s="30" t="s">
        <v>201</v>
      </c>
      <c r="F13" s="31" t="s">
        <v>137</v>
      </c>
      <c r="G13" s="32">
        <v>88</v>
      </c>
      <c r="H13" s="33">
        <v>0</v>
      </c>
      <c r="I13" s="34">
        <f>ROUND(ROUND(H13,2)*ROUND(G13,3),2)</f>
      </c>
      <c r="O13">
        <f>(I13*21)/100</f>
      </c>
      <c r="P13" t="s">
        <v>23</v>
      </c>
    </row>
    <row r="14" spans="1:5" ht="12.75">
      <c r="A14" s="35" t="s">
        <v>50</v>
      </c>
      <c r="E14" s="36" t="s">
        <v>202</v>
      </c>
    </row>
    <row r="15" spans="1:5" ht="12.75">
      <c r="A15" s="37" t="s">
        <v>52</v>
      </c>
      <c r="E15" s="38" t="s">
        <v>396</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f>
      </c>
      <c r="R17">
        <f>0+O18+O22+O26+O30+O34+O38+O42</f>
      </c>
    </row>
    <row r="18" spans="1:16" ht="12.75">
      <c r="A18" s="25" t="s">
        <v>45</v>
      </c>
      <c r="B18" s="29" t="s">
        <v>22</v>
      </c>
      <c r="C18" s="29" t="s">
        <v>214</v>
      </c>
      <c r="D18" s="25" t="s">
        <v>218</v>
      </c>
      <c r="E18" s="30" t="s">
        <v>215</v>
      </c>
      <c r="F18" s="31" t="s">
        <v>137</v>
      </c>
      <c r="G18" s="32">
        <v>88</v>
      </c>
      <c r="H18" s="33">
        <v>0</v>
      </c>
      <c r="I18" s="34">
        <f>ROUND(ROUND(H18,2)*ROUND(G18,3),2)</f>
      </c>
      <c r="O18">
        <f>(I18*21)/100</f>
      </c>
      <c r="P18" t="s">
        <v>23</v>
      </c>
    </row>
    <row r="19" spans="1:5" ht="12.75">
      <c r="A19" s="35" t="s">
        <v>50</v>
      </c>
      <c r="E19" s="36" t="s">
        <v>51</v>
      </c>
    </row>
    <row r="20" spans="1:5" ht="12.75">
      <c r="A20" s="37" t="s">
        <v>52</v>
      </c>
      <c r="E20" s="38" t="s">
        <v>775</v>
      </c>
    </row>
    <row r="21" spans="1:5" ht="306">
      <c r="A21" t="s">
        <v>54</v>
      </c>
      <c r="E21" s="36" t="s">
        <v>177</v>
      </c>
    </row>
    <row r="22" spans="1:16" ht="12.75">
      <c r="A22" s="25" t="s">
        <v>45</v>
      </c>
      <c r="B22" s="29" t="s">
        <v>33</v>
      </c>
      <c r="C22" s="29" t="s">
        <v>227</v>
      </c>
      <c r="D22" s="25" t="s">
        <v>51</v>
      </c>
      <c r="E22" s="30" t="s">
        <v>228</v>
      </c>
      <c r="F22" s="31" t="s">
        <v>137</v>
      </c>
      <c r="G22" s="32">
        <v>84</v>
      </c>
      <c r="H22" s="33">
        <v>0</v>
      </c>
      <c r="I22" s="34">
        <f>ROUND(ROUND(H22,2)*ROUND(G22,3),2)</f>
      </c>
      <c r="O22">
        <f>(I22*21)/100</f>
      </c>
      <c r="P22" t="s">
        <v>23</v>
      </c>
    </row>
    <row r="23" spans="1:5" ht="25.5">
      <c r="A23" s="35" t="s">
        <v>50</v>
      </c>
      <c r="E23" s="36" t="s">
        <v>776</v>
      </c>
    </row>
    <row r="24" spans="1:5" ht="12.75">
      <c r="A24" s="37" t="s">
        <v>52</v>
      </c>
      <c r="E24" s="38" t="s">
        <v>777</v>
      </c>
    </row>
    <row r="25" spans="1:5" ht="318.75">
      <c r="A25" t="s">
        <v>54</v>
      </c>
      <c r="E25" s="36" t="s">
        <v>224</v>
      </c>
    </row>
    <row r="26" spans="1:16" ht="12.75">
      <c r="A26" s="25" t="s">
        <v>45</v>
      </c>
      <c r="B26" s="29" t="s">
        <v>35</v>
      </c>
      <c r="C26" s="29" t="s">
        <v>231</v>
      </c>
      <c r="D26" s="25" t="s">
        <v>51</v>
      </c>
      <c r="E26" s="30" t="s">
        <v>211</v>
      </c>
      <c r="F26" s="31" t="s">
        <v>137</v>
      </c>
      <c r="G26" s="32">
        <v>840</v>
      </c>
      <c r="H26" s="33">
        <v>0</v>
      </c>
      <c r="I26" s="34">
        <f>ROUND(ROUND(H26,2)*ROUND(G26,3),2)</f>
      </c>
      <c r="O26">
        <f>(I26*21)/100</f>
      </c>
      <c r="P26" t="s">
        <v>23</v>
      </c>
    </row>
    <row r="27" spans="1:5" ht="12.75">
      <c r="A27" s="35" t="s">
        <v>50</v>
      </c>
      <c r="E27" s="36" t="s">
        <v>51</v>
      </c>
    </row>
    <row r="28" spans="1:5" ht="12.75">
      <c r="A28" s="37" t="s">
        <v>52</v>
      </c>
      <c r="E28" s="38" t="s">
        <v>778</v>
      </c>
    </row>
    <row r="29" spans="1:5" ht="25.5">
      <c r="A29" t="s">
        <v>54</v>
      </c>
      <c r="E29" s="36" t="s">
        <v>213</v>
      </c>
    </row>
    <row r="30" spans="1:16" ht="12.75">
      <c r="A30" s="25" t="s">
        <v>45</v>
      </c>
      <c r="B30" s="29" t="s">
        <v>37</v>
      </c>
      <c r="C30" s="29" t="s">
        <v>779</v>
      </c>
      <c r="D30" s="25" t="s">
        <v>51</v>
      </c>
      <c r="E30" s="30" t="s">
        <v>780</v>
      </c>
      <c r="F30" s="31" t="s">
        <v>137</v>
      </c>
      <c r="G30" s="32">
        <v>638.25</v>
      </c>
      <c r="H30" s="33">
        <v>0</v>
      </c>
      <c r="I30" s="34">
        <f>ROUND(ROUND(H30,2)*ROUND(G30,3),2)</f>
      </c>
      <c r="O30">
        <f>(I30*21)/100</f>
      </c>
      <c r="P30" t="s">
        <v>23</v>
      </c>
    </row>
    <row r="31" spans="1:5" ht="12.75">
      <c r="A31" s="35" t="s">
        <v>50</v>
      </c>
      <c r="E31" s="36" t="s">
        <v>781</v>
      </c>
    </row>
    <row r="32" spans="1:5" ht="12.75">
      <c r="A32" s="37" t="s">
        <v>52</v>
      </c>
      <c r="E32" s="38" t="s">
        <v>782</v>
      </c>
    </row>
    <row r="33" spans="1:5" ht="267.75">
      <c r="A33" t="s">
        <v>54</v>
      </c>
      <c r="E33" s="36" t="s">
        <v>723</v>
      </c>
    </row>
    <row r="34" spans="1:16" ht="12.75">
      <c r="A34" s="25" t="s">
        <v>45</v>
      </c>
      <c r="B34" s="29" t="s">
        <v>72</v>
      </c>
      <c r="C34" s="29" t="s">
        <v>179</v>
      </c>
      <c r="D34" s="25" t="s">
        <v>51</v>
      </c>
      <c r="E34" s="30" t="s">
        <v>180</v>
      </c>
      <c r="F34" s="31" t="s">
        <v>137</v>
      </c>
      <c r="G34" s="32">
        <v>84</v>
      </c>
      <c r="H34" s="33">
        <v>0</v>
      </c>
      <c r="I34" s="34">
        <f>ROUND(ROUND(H34,2)*ROUND(G34,3),2)</f>
      </c>
      <c r="O34">
        <f>(I34*21)/100</f>
      </c>
      <c r="P34" t="s">
        <v>23</v>
      </c>
    </row>
    <row r="35" spans="1:5" ht="12.75">
      <c r="A35" s="35" t="s">
        <v>50</v>
      </c>
      <c r="E35" s="36" t="s">
        <v>783</v>
      </c>
    </row>
    <row r="36" spans="1:5" ht="12.75">
      <c r="A36" s="37" t="s">
        <v>52</v>
      </c>
      <c r="E36" s="38" t="s">
        <v>784</v>
      </c>
    </row>
    <row r="37" spans="1:5" ht="191.25">
      <c r="A37" t="s">
        <v>54</v>
      </c>
      <c r="E37" s="36" t="s">
        <v>718</v>
      </c>
    </row>
    <row r="38" spans="1:16" ht="12.75">
      <c r="A38" s="25" t="s">
        <v>45</v>
      </c>
      <c r="B38" s="29" t="s">
        <v>75</v>
      </c>
      <c r="C38" s="29" t="s">
        <v>785</v>
      </c>
      <c r="D38" s="25" t="s">
        <v>51</v>
      </c>
      <c r="E38" s="30" t="s">
        <v>786</v>
      </c>
      <c r="F38" s="31" t="s">
        <v>137</v>
      </c>
      <c r="G38" s="32">
        <v>88</v>
      </c>
      <c r="H38" s="33">
        <v>0</v>
      </c>
      <c r="I38" s="34">
        <f>ROUND(ROUND(H38,2)*ROUND(G38,3),2)</f>
      </c>
      <c r="O38">
        <f>(I38*21)/100</f>
      </c>
      <c r="P38" t="s">
        <v>23</v>
      </c>
    </row>
    <row r="39" spans="1:5" ht="12.75">
      <c r="A39" s="35" t="s">
        <v>50</v>
      </c>
      <c r="E39" s="36" t="s">
        <v>787</v>
      </c>
    </row>
    <row r="40" spans="1:5" ht="12.75">
      <c r="A40" s="37" t="s">
        <v>52</v>
      </c>
      <c r="E40" s="38" t="s">
        <v>788</v>
      </c>
    </row>
    <row r="41" spans="1:5" ht="280.5">
      <c r="A41" t="s">
        <v>54</v>
      </c>
      <c r="E41" s="36" t="s">
        <v>789</v>
      </c>
    </row>
    <row r="42" spans="1:16" ht="12.75">
      <c r="A42" s="25" t="s">
        <v>45</v>
      </c>
      <c r="B42" s="29" t="s">
        <v>40</v>
      </c>
      <c r="C42" s="29" t="s">
        <v>510</v>
      </c>
      <c r="D42" s="25" t="s">
        <v>51</v>
      </c>
      <c r="E42" s="30" t="s">
        <v>511</v>
      </c>
      <c r="F42" s="31" t="s">
        <v>111</v>
      </c>
      <c r="G42" s="32">
        <v>936.1</v>
      </c>
      <c r="H42" s="33">
        <v>0</v>
      </c>
      <c r="I42" s="34">
        <f>ROUND(ROUND(H42,2)*ROUND(G42,3),2)</f>
      </c>
      <c r="O42">
        <f>(I42*21)/100</f>
      </c>
      <c r="P42" t="s">
        <v>23</v>
      </c>
    </row>
    <row r="43" spans="1:5" ht="12.75">
      <c r="A43" s="35" t="s">
        <v>50</v>
      </c>
      <c r="E43" s="36" t="s">
        <v>51</v>
      </c>
    </row>
    <row r="44" spans="1:5" ht="12.75">
      <c r="A44" s="37" t="s">
        <v>52</v>
      </c>
      <c r="E44" s="38" t="s">
        <v>790</v>
      </c>
    </row>
    <row r="45" spans="1:5" ht="25.5">
      <c r="A45" t="s">
        <v>54</v>
      </c>
      <c r="E45" s="36" t="s">
        <v>513</v>
      </c>
    </row>
    <row r="46" spans="1:18" ht="12.75" customHeight="1">
      <c r="A46" s="6" t="s">
        <v>43</v>
      </c>
      <c r="B46" s="6"/>
      <c r="C46" s="41" t="s">
        <v>33</v>
      </c>
      <c r="D46" s="6"/>
      <c r="E46" s="27" t="s">
        <v>306</v>
      </c>
      <c r="F46" s="6"/>
      <c r="G46" s="6"/>
      <c r="H46" s="6"/>
      <c r="I46" s="42">
        <f>0+Q46</f>
      </c>
      <c r="O46">
        <f>0+R46</f>
      </c>
      <c r="Q46">
        <f>0+I47+I51+I55+I59+I63</f>
      </c>
      <c r="R46">
        <f>0+O47+O51+O55+O59+O63</f>
      </c>
    </row>
    <row r="47" spans="1:16" ht="12.75">
      <c r="A47" s="25" t="s">
        <v>45</v>
      </c>
      <c r="B47" s="29" t="s">
        <v>42</v>
      </c>
      <c r="C47" s="29" t="s">
        <v>791</v>
      </c>
      <c r="D47" s="25" t="s">
        <v>51</v>
      </c>
      <c r="E47" s="30" t="s">
        <v>792</v>
      </c>
      <c r="F47" s="31" t="s">
        <v>137</v>
      </c>
      <c r="G47" s="32">
        <v>15</v>
      </c>
      <c r="H47" s="33">
        <v>0</v>
      </c>
      <c r="I47" s="34">
        <f>ROUND(ROUND(H47,2)*ROUND(G47,3),2)</f>
      </c>
      <c r="O47">
        <f>(I47*21)/100</f>
      </c>
      <c r="P47" t="s">
        <v>23</v>
      </c>
    </row>
    <row r="48" spans="1:5" ht="12.75">
      <c r="A48" s="35" t="s">
        <v>50</v>
      </c>
      <c r="E48" s="36" t="s">
        <v>793</v>
      </c>
    </row>
    <row r="49" spans="1:5" ht="12.75">
      <c r="A49" s="37" t="s">
        <v>52</v>
      </c>
      <c r="E49" s="38" t="s">
        <v>794</v>
      </c>
    </row>
    <row r="50" spans="1:5" ht="369.75">
      <c r="A50" t="s">
        <v>54</v>
      </c>
      <c r="E50" s="36" t="s">
        <v>732</v>
      </c>
    </row>
    <row r="51" spans="1:16" ht="12.75">
      <c r="A51" s="25" t="s">
        <v>45</v>
      </c>
      <c r="B51" s="29" t="s">
        <v>85</v>
      </c>
      <c r="C51" s="29" t="s">
        <v>728</v>
      </c>
      <c r="D51" s="25" t="s">
        <v>51</v>
      </c>
      <c r="E51" s="30" t="s">
        <v>729</v>
      </c>
      <c r="F51" s="31" t="s">
        <v>137</v>
      </c>
      <c r="G51" s="32">
        <v>0.9</v>
      </c>
      <c r="H51" s="33">
        <v>0</v>
      </c>
      <c r="I51" s="34">
        <f>ROUND(ROUND(H51,2)*ROUND(G51,3),2)</f>
      </c>
      <c r="O51">
        <f>(I51*21)/100</f>
      </c>
      <c r="P51" t="s">
        <v>23</v>
      </c>
    </row>
    <row r="52" spans="1:5" ht="12.75">
      <c r="A52" s="35" t="s">
        <v>50</v>
      </c>
      <c r="E52" s="36" t="s">
        <v>730</v>
      </c>
    </row>
    <row r="53" spans="1:5" ht="12.75">
      <c r="A53" s="37" t="s">
        <v>52</v>
      </c>
      <c r="E53" s="38" t="s">
        <v>731</v>
      </c>
    </row>
    <row r="54" spans="1:5" ht="369.75">
      <c r="A54" t="s">
        <v>54</v>
      </c>
      <c r="E54" s="36" t="s">
        <v>732</v>
      </c>
    </row>
    <row r="55" spans="1:16" ht="12.75">
      <c r="A55" s="25" t="s">
        <v>45</v>
      </c>
      <c r="B55" s="29" t="s">
        <v>88</v>
      </c>
      <c r="C55" s="29" t="s">
        <v>795</v>
      </c>
      <c r="D55" s="25" t="s">
        <v>51</v>
      </c>
      <c r="E55" s="30" t="s">
        <v>796</v>
      </c>
      <c r="F55" s="31" t="s">
        <v>101</v>
      </c>
      <c r="G55" s="32">
        <v>0.27</v>
      </c>
      <c r="H55" s="33">
        <v>0</v>
      </c>
      <c r="I55" s="34">
        <f>ROUND(ROUND(H55,2)*ROUND(G55,3),2)</f>
      </c>
      <c r="O55">
        <f>(I55*21)/100</f>
      </c>
      <c r="P55" t="s">
        <v>23</v>
      </c>
    </row>
    <row r="56" spans="1:5" ht="12.75">
      <c r="A56" s="35" t="s">
        <v>50</v>
      </c>
      <c r="E56" s="36" t="s">
        <v>797</v>
      </c>
    </row>
    <row r="57" spans="1:5" ht="12.75">
      <c r="A57" s="37" t="s">
        <v>52</v>
      </c>
      <c r="E57" s="38" t="s">
        <v>798</v>
      </c>
    </row>
    <row r="58" spans="1:5" ht="178.5">
      <c r="A58" t="s">
        <v>54</v>
      </c>
      <c r="E58" s="36" t="s">
        <v>799</v>
      </c>
    </row>
    <row r="59" spans="1:16" ht="12.75">
      <c r="A59" s="25" t="s">
        <v>45</v>
      </c>
      <c r="B59" s="29" t="s">
        <v>94</v>
      </c>
      <c r="C59" s="29" t="s">
        <v>308</v>
      </c>
      <c r="D59" s="25" t="s">
        <v>51</v>
      </c>
      <c r="E59" s="30" t="s">
        <v>309</v>
      </c>
      <c r="F59" s="31" t="s">
        <v>137</v>
      </c>
      <c r="G59" s="32">
        <v>0.675</v>
      </c>
      <c r="H59" s="33">
        <v>0</v>
      </c>
      <c r="I59" s="34">
        <f>ROUND(ROUND(H59,2)*ROUND(G59,3),2)</f>
      </c>
      <c r="O59">
        <f>(I59*21)/100</f>
      </c>
      <c r="P59" t="s">
        <v>23</v>
      </c>
    </row>
    <row r="60" spans="1:5" ht="12.75">
      <c r="A60" s="35" t="s">
        <v>50</v>
      </c>
      <c r="E60" s="36" t="s">
        <v>800</v>
      </c>
    </row>
    <row r="61" spans="1:5" ht="12.75">
      <c r="A61" s="37" t="s">
        <v>52</v>
      </c>
      <c r="E61" s="38" t="s">
        <v>801</v>
      </c>
    </row>
    <row r="62" spans="1:5" ht="38.25">
      <c r="A62" t="s">
        <v>54</v>
      </c>
      <c r="E62" s="36" t="s">
        <v>292</v>
      </c>
    </row>
    <row r="63" spans="1:16" ht="12.75">
      <c r="A63" s="25" t="s">
        <v>45</v>
      </c>
      <c r="B63" s="29" t="s">
        <v>157</v>
      </c>
      <c r="C63" s="29" t="s">
        <v>802</v>
      </c>
      <c r="D63" s="25" t="s">
        <v>51</v>
      </c>
      <c r="E63" s="30" t="s">
        <v>803</v>
      </c>
      <c r="F63" s="31" t="s">
        <v>137</v>
      </c>
      <c r="G63" s="32">
        <v>3.6</v>
      </c>
      <c r="H63" s="33">
        <v>0</v>
      </c>
      <c r="I63" s="34">
        <f>ROUND(ROUND(H63,2)*ROUND(G63,3),2)</f>
      </c>
      <c r="O63">
        <f>(I63*21)/100</f>
      </c>
      <c r="P63" t="s">
        <v>23</v>
      </c>
    </row>
    <row r="64" spans="1:5" ht="12.75">
      <c r="A64" s="35" t="s">
        <v>50</v>
      </c>
      <c r="E64" s="36" t="s">
        <v>333</v>
      </c>
    </row>
    <row r="65" spans="1:5" ht="12.75">
      <c r="A65" s="37" t="s">
        <v>52</v>
      </c>
      <c r="E65" s="38" t="s">
        <v>804</v>
      </c>
    </row>
    <row r="66" spans="1:5" ht="357">
      <c r="A66" t="s">
        <v>54</v>
      </c>
      <c r="E66" s="36" t="s">
        <v>335</v>
      </c>
    </row>
    <row r="67" spans="1:18" ht="12.75" customHeight="1">
      <c r="A67" s="6" t="s">
        <v>43</v>
      </c>
      <c r="B67" s="6"/>
      <c r="C67" s="41" t="s">
        <v>35</v>
      </c>
      <c r="D67" s="6"/>
      <c r="E67" s="27" t="s">
        <v>336</v>
      </c>
      <c r="F67" s="6"/>
      <c r="G67" s="6"/>
      <c r="H67" s="6"/>
      <c r="I67" s="42">
        <f>0+Q67</f>
      </c>
      <c r="O67">
        <f>0+R67</f>
      </c>
      <c r="Q67">
        <f>0+I68+I72+I76+I80</f>
      </c>
      <c r="R67">
        <f>0+O68+O72+O76+O80</f>
      </c>
    </row>
    <row r="68" spans="1:16" ht="12.75">
      <c r="A68" s="25" t="s">
        <v>45</v>
      </c>
      <c r="B68" s="29" t="s">
        <v>161</v>
      </c>
      <c r="C68" s="29" t="s">
        <v>344</v>
      </c>
      <c r="D68" s="25" t="s">
        <v>51</v>
      </c>
      <c r="E68" s="30" t="s">
        <v>345</v>
      </c>
      <c r="F68" s="31" t="s">
        <v>137</v>
      </c>
      <c r="G68" s="32">
        <v>140.415</v>
      </c>
      <c r="H68" s="33">
        <v>0</v>
      </c>
      <c r="I68" s="34">
        <f>ROUND(ROUND(H68,2)*ROUND(G68,3),2)</f>
      </c>
      <c r="O68">
        <f>(I68*21)/100</f>
      </c>
      <c r="P68" t="s">
        <v>23</v>
      </c>
    </row>
    <row r="69" spans="1:5" ht="12.75">
      <c r="A69" s="35" t="s">
        <v>50</v>
      </c>
      <c r="E69" s="36" t="s">
        <v>805</v>
      </c>
    </row>
    <row r="70" spans="1:5" ht="12.75">
      <c r="A70" s="37" t="s">
        <v>52</v>
      </c>
      <c r="E70" s="38" t="s">
        <v>806</v>
      </c>
    </row>
    <row r="71" spans="1:5" ht="51">
      <c r="A71" t="s">
        <v>54</v>
      </c>
      <c r="E71" s="36" t="s">
        <v>348</v>
      </c>
    </row>
    <row r="72" spans="1:16" ht="12.75">
      <c r="A72" s="25" t="s">
        <v>45</v>
      </c>
      <c r="B72" s="29" t="s">
        <v>167</v>
      </c>
      <c r="C72" s="29" t="s">
        <v>350</v>
      </c>
      <c r="D72" s="25" t="s">
        <v>51</v>
      </c>
      <c r="E72" s="30" t="s">
        <v>351</v>
      </c>
      <c r="F72" s="31" t="s">
        <v>137</v>
      </c>
      <c r="G72" s="32">
        <v>165.945</v>
      </c>
      <c r="H72" s="33">
        <v>0</v>
      </c>
      <c r="I72" s="34">
        <f>ROUND(ROUND(H72,2)*ROUND(G72,3),2)</f>
      </c>
      <c r="O72">
        <f>(I72*21)/100</f>
      </c>
      <c r="P72" t="s">
        <v>23</v>
      </c>
    </row>
    <row r="73" spans="1:5" ht="12.75">
      <c r="A73" s="35" t="s">
        <v>50</v>
      </c>
      <c r="E73" s="36" t="s">
        <v>807</v>
      </c>
    </row>
    <row r="74" spans="1:5" ht="12.75">
      <c r="A74" s="37" t="s">
        <v>52</v>
      </c>
      <c r="E74" s="38" t="s">
        <v>808</v>
      </c>
    </row>
    <row r="75" spans="1:5" ht="51">
      <c r="A75" t="s">
        <v>54</v>
      </c>
      <c r="E75" s="36" t="s">
        <v>348</v>
      </c>
    </row>
    <row r="76" spans="1:16" ht="12.75">
      <c r="A76" s="25" t="s">
        <v>45</v>
      </c>
      <c r="B76" s="29" t="s">
        <v>173</v>
      </c>
      <c r="C76" s="29" t="s">
        <v>740</v>
      </c>
      <c r="D76" s="25" t="s">
        <v>51</v>
      </c>
      <c r="E76" s="30" t="s">
        <v>741</v>
      </c>
      <c r="F76" s="31" t="s">
        <v>111</v>
      </c>
      <c r="G76" s="32">
        <v>859.51</v>
      </c>
      <c r="H76" s="33">
        <v>0</v>
      </c>
      <c r="I76" s="34">
        <f>ROUND(ROUND(H76,2)*ROUND(G76,3),2)</f>
      </c>
      <c r="O76">
        <f>(I76*21)/100</f>
      </c>
      <c r="P76" t="s">
        <v>23</v>
      </c>
    </row>
    <row r="77" spans="1:5" ht="12.75">
      <c r="A77" s="35" t="s">
        <v>50</v>
      </c>
      <c r="E77" s="36" t="s">
        <v>809</v>
      </c>
    </row>
    <row r="78" spans="1:5" ht="12.75">
      <c r="A78" s="37" t="s">
        <v>52</v>
      </c>
      <c r="E78" s="38" t="s">
        <v>810</v>
      </c>
    </row>
    <row r="79" spans="1:5" ht="102">
      <c r="A79" t="s">
        <v>54</v>
      </c>
      <c r="E79" s="36" t="s">
        <v>743</v>
      </c>
    </row>
    <row r="80" spans="1:16" ht="12.75">
      <c r="A80" s="25" t="s">
        <v>45</v>
      </c>
      <c r="B80" s="29" t="s">
        <v>178</v>
      </c>
      <c r="C80" s="29" t="s">
        <v>811</v>
      </c>
      <c r="D80" s="25" t="s">
        <v>51</v>
      </c>
      <c r="E80" s="30" t="s">
        <v>812</v>
      </c>
      <c r="F80" s="31" t="s">
        <v>111</v>
      </c>
      <c r="G80" s="32">
        <v>851</v>
      </c>
      <c r="H80" s="33">
        <v>0</v>
      </c>
      <c r="I80" s="34">
        <f>ROUND(ROUND(H80,2)*ROUND(G80,3),2)</f>
      </c>
      <c r="O80">
        <f>(I80*21)/100</f>
      </c>
      <c r="P80" t="s">
        <v>23</v>
      </c>
    </row>
    <row r="81" spans="1:5" ht="12.75">
      <c r="A81" s="35" t="s">
        <v>50</v>
      </c>
      <c r="E81" s="36" t="s">
        <v>809</v>
      </c>
    </row>
    <row r="82" spans="1:5" ht="12.75">
      <c r="A82" s="37" t="s">
        <v>52</v>
      </c>
      <c r="E82" s="38" t="s">
        <v>813</v>
      </c>
    </row>
    <row r="83" spans="1:5" ht="140.25">
      <c r="A83" t="s">
        <v>54</v>
      </c>
      <c r="E83" s="36" t="s">
        <v>376</v>
      </c>
    </row>
    <row r="84" spans="1:18" ht="12.75" customHeight="1">
      <c r="A84" s="6" t="s">
        <v>43</v>
      </c>
      <c r="B84" s="6"/>
      <c r="C84" s="41" t="s">
        <v>75</v>
      </c>
      <c r="D84" s="6"/>
      <c r="E84" s="27" t="s">
        <v>403</v>
      </c>
      <c r="F84" s="6"/>
      <c r="G84" s="6"/>
      <c r="H84" s="6"/>
      <c r="I84" s="42">
        <f>0+Q84</f>
      </c>
      <c r="O84">
        <f>0+R84</f>
      </c>
      <c r="Q84">
        <f>0+I85</f>
      </c>
      <c r="R84">
        <f>0+O85</f>
      </c>
    </row>
    <row r="85" spans="1:16" ht="12.75">
      <c r="A85" s="25" t="s">
        <v>45</v>
      </c>
      <c r="B85" s="29" t="s">
        <v>183</v>
      </c>
      <c r="C85" s="29" t="s">
        <v>814</v>
      </c>
      <c r="D85" s="25" t="s">
        <v>51</v>
      </c>
      <c r="E85" s="30" t="s">
        <v>815</v>
      </c>
      <c r="F85" s="31" t="s">
        <v>137</v>
      </c>
      <c r="G85" s="32">
        <v>18</v>
      </c>
      <c r="H85" s="33">
        <v>0</v>
      </c>
      <c r="I85" s="34">
        <f>ROUND(ROUND(H85,2)*ROUND(G85,3),2)</f>
      </c>
      <c r="O85">
        <f>(I85*21)/100</f>
      </c>
      <c r="P85" t="s">
        <v>23</v>
      </c>
    </row>
    <row r="86" spans="1:5" ht="12.75">
      <c r="A86" s="35" t="s">
        <v>50</v>
      </c>
      <c r="E86" s="36" t="s">
        <v>51</v>
      </c>
    </row>
    <row r="87" spans="1:5" ht="12.75">
      <c r="A87" s="37" t="s">
        <v>52</v>
      </c>
      <c r="E87" s="38" t="s">
        <v>816</v>
      </c>
    </row>
    <row r="88" spans="1:5" ht="369.75">
      <c r="A88" t="s">
        <v>54</v>
      </c>
      <c r="E88" s="36" t="s">
        <v>732</v>
      </c>
    </row>
    <row r="89" spans="1:18" ht="12.75" customHeight="1">
      <c r="A89" s="6" t="s">
        <v>43</v>
      </c>
      <c r="B89" s="6"/>
      <c r="C89" s="41" t="s">
        <v>40</v>
      </c>
      <c r="D89" s="6"/>
      <c r="E89" s="27" t="s">
        <v>191</v>
      </c>
      <c r="F89" s="6"/>
      <c r="G89" s="6"/>
      <c r="H89" s="6"/>
      <c r="I89" s="42">
        <f>0+Q89</f>
      </c>
      <c r="O89">
        <f>0+R89</f>
      </c>
      <c r="Q89">
        <f>0+I90</f>
      </c>
      <c r="R89">
        <f>0+O90</f>
      </c>
    </row>
    <row r="90" spans="1:16" ht="12.75">
      <c r="A90" s="25" t="s">
        <v>45</v>
      </c>
      <c r="B90" s="29" t="s">
        <v>186</v>
      </c>
      <c r="C90" s="29" t="s">
        <v>817</v>
      </c>
      <c r="D90" s="25" t="s">
        <v>51</v>
      </c>
      <c r="E90" s="30" t="s">
        <v>818</v>
      </c>
      <c r="F90" s="31" t="s">
        <v>277</v>
      </c>
      <c r="G90" s="32">
        <v>40</v>
      </c>
      <c r="H90" s="33">
        <v>0</v>
      </c>
      <c r="I90" s="34">
        <f>ROUND(ROUND(H90,2)*ROUND(G90,3),2)</f>
      </c>
      <c r="O90">
        <f>(I90*21)/100</f>
      </c>
      <c r="P90" t="s">
        <v>23</v>
      </c>
    </row>
    <row r="91" spans="1:5" ht="12.75">
      <c r="A91" s="35" t="s">
        <v>50</v>
      </c>
      <c r="E91" s="36" t="s">
        <v>819</v>
      </c>
    </row>
    <row r="92" spans="1:5" ht="12.75">
      <c r="A92" s="37" t="s">
        <v>52</v>
      </c>
      <c r="E92" s="38" t="s">
        <v>820</v>
      </c>
    </row>
    <row r="93" spans="1:5" ht="63.75">
      <c r="A93" t="s">
        <v>54</v>
      </c>
      <c r="E93" s="36" t="s">
        <v>465</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821</v>
      </c>
      <c r="I3" s="39">
        <f>0+I8</f>
      </c>
      <c r="O3" t="s">
        <v>19</v>
      </c>
      <c r="P3" t="s">
        <v>23</v>
      </c>
    </row>
    <row r="4" spans="1:16" ht="15" customHeight="1">
      <c r="A4" t="s">
        <v>17</v>
      </c>
      <c r="B4" s="16" t="s">
        <v>18</v>
      </c>
      <c r="C4" s="17" t="s">
        <v>821</v>
      </c>
      <c r="D4" s="6"/>
      <c r="E4" s="18" t="s">
        <v>822</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40</v>
      </c>
      <c r="D8" s="19"/>
      <c r="E8" s="27" t="s">
        <v>191</v>
      </c>
      <c r="F8" s="19"/>
      <c r="G8" s="19"/>
      <c r="H8" s="19"/>
      <c r="I8" s="28">
        <f>0+Q8</f>
      </c>
      <c r="O8">
        <f>0+R8</f>
      </c>
      <c r="Q8">
        <f>0+I9+I13+I17+I21+I25+I29+I33+I37+I41+I45+I49+I53+I57+I61+I65+I69+I73+I77+I81+I85+I89+I93+I97+I101+I105+I109+I113+I117+I121</f>
      </c>
      <c r="R8">
        <f>0+O9+O13+O17+O21+O25+O29+O33+O37+O41+O45+O49+O53+O57+O61+O65+O69+O73+O77+O81+O85+O89+O93+O97+O101+O105+O109+O113+O117+O121</f>
      </c>
    </row>
    <row r="9" spans="1:16" ht="25.5">
      <c r="A9" s="25" t="s">
        <v>45</v>
      </c>
      <c r="B9" s="29" t="s">
        <v>23</v>
      </c>
      <c r="C9" s="29" t="s">
        <v>823</v>
      </c>
      <c r="D9" s="25" t="s">
        <v>51</v>
      </c>
      <c r="E9" s="30" t="s">
        <v>824</v>
      </c>
      <c r="F9" s="31" t="s">
        <v>67</v>
      </c>
      <c r="G9" s="32">
        <v>111</v>
      </c>
      <c r="H9" s="33">
        <v>0</v>
      </c>
      <c r="I9" s="34">
        <f>ROUND(ROUND(H9,2)*ROUND(G9,3),2)</f>
      </c>
      <c r="O9">
        <f>(I9*21)/100</f>
      </c>
      <c r="P9" t="s">
        <v>23</v>
      </c>
    </row>
    <row r="10" spans="1:5" ht="25.5">
      <c r="A10" s="35" t="s">
        <v>50</v>
      </c>
      <c r="E10" s="36" t="s">
        <v>825</v>
      </c>
    </row>
    <row r="11" spans="1:5" ht="153">
      <c r="A11" s="37" t="s">
        <v>52</v>
      </c>
      <c r="E11" s="38" t="s">
        <v>826</v>
      </c>
    </row>
    <row r="12" spans="1:5" ht="63.75">
      <c r="A12" t="s">
        <v>54</v>
      </c>
      <c r="E12" s="36" t="s">
        <v>827</v>
      </c>
    </row>
    <row r="13" spans="1:16" ht="12.75">
      <c r="A13" s="25" t="s">
        <v>45</v>
      </c>
      <c r="B13" s="29" t="s">
        <v>22</v>
      </c>
      <c r="C13" s="29" t="s">
        <v>193</v>
      </c>
      <c r="D13" s="25" t="s">
        <v>51</v>
      </c>
      <c r="E13" s="30" t="s">
        <v>194</v>
      </c>
      <c r="F13" s="31" t="s">
        <v>67</v>
      </c>
      <c r="G13" s="32">
        <v>111</v>
      </c>
      <c r="H13" s="33">
        <v>0</v>
      </c>
      <c r="I13" s="34">
        <f>ROUND(ROUND(H13,2)*ROUND(G13,3),2)</f>
      </c>
      <c r="O13">
        <f>(I13*21)/100</f>
      </c>
      <c r="P13" t="s">
        <v>23</v>
      </c>
    </row>
    <row r="14" spans="1:5" ht="25.5">
      <c r="A14" s="35" t="s">
        <v>50</v>
      </c>
      <c r="E14" s="36" t="s">
        <v>828</v>
      </c>
    </row>
    <row r="15" spans="1:5" ht="63.75">
      <c r="A15" s="37" t="s">
        <v>52</v>
      </c>
      <c r="E15" s="38" t="s">
        <v>829</v>
      </c>
    </row>
    <row r="16" spans="1:5" ht="25.5">
      <c r="A16" t="s">
        <v>54</v>
      </c>
      <c r="E16" s="36" t="s">
        <v>196</v>
      </c>
    </row>
    <row r="17" spans="1:16" ht="12.75">
      <c r="A17" s="25" t="s">
        <v>45</v>
      </c>
      <c r="B17" s="29" t="s">
        <v>33</v>
      </c>
      <c r="C17" s="29" t="s">
        <v>830</v>
      </c>
      <c r="D17" s="25" t="s">
        <v>51</v>
      </c>
      <c r="E17" s="30" t="s">
        <v>831</v>
      </c>
      <c r="F17" s="31" t="s">
        <v>832</v>
      </c>
      <c r="G17" s="32">
        <v>10560</v>
      </c>
      <c r="H17" s="33">
        <v>0</v>
      </c>
      <c r="I17" s="34">
        <f>ROUND(ROUND(H17,2)*ROUND(G17,3),2)</f>
      </c>
      <c r="O17">
        <f>(I17*21)/100</f>
      </c>
      <c r="P17" t="s">
        <v>23</v>
      </c>
    </row>
    <row r="18" spans="1:5" ht="51">
      <c r="A18" s="35" t="s">
        <v>50</v>
      </c>
      <c r="E18" s="36" t="s">
        <v>833</v>
      </c>
    </row>
    <row r="19" spans="1:5" ht="63.75">
      <c r="A19" s="37" t="s">
        <v>52</v>
      </c>
      <c r="E19" s="38" t="s">
        <v>834</v>
      </c>
    </row>
    <row r="20" spans="1:5" ht="25.5">
      <c r="A20" t="s">
        <v>54</v>
      </c>
      <c r="E20" s="36" t="s">
        <v>835</v>
      </c>
    </row>
    <row r="21" spans="1:16" ht="25.5">
      <c r="A21" s="25" t="s">
        <v>45</v>
      </c>
      <c r="B21" s="29" t="s">
        <v>35</v>
      </c>
      <c r="C21" s="29" t="s">
        <v>836</v>
      </c>
      <c r="D21" s="25" t="s">
        <v>51</v>
      </c>
      <c r="E21" s="30" t="s">
        <v>837</v>
      </c>
      <c r="F21" s="31" t="s">
        <v>67</v>
      </c>
      <c r="G21" s="32">
        <v>11</v>
      </c>
      <c r="H21" s="33">
        <v>0</v>
      </c>
      <c r="I21" s="34">
        <f>ROUND(ROUND(H21,2)*ROUND(G21,3),2)</f>
      </c>
      <c r="O21">
        <f>(I21*21)/100</f>
      </c>
      <c r="P21" t="s">
        <v>23</v>
      </c>
    </row>
    <row r="22" spans="1:5" ht="25.5">
      <c r="A22" s="35" t="s">
        <v>50</v>
      </c>
      <c r="E22" s="36" t="s">
        <v>838</v>
      </c>
    </row>
    <row r="23" spans="1:5" ht="76.5">
      <c r="A23" s="37" t="s">
        <v>52</v>
      </c>
      <c r="E23" s="38" t="s">
        <v>839</v>
      </c>
    </row>
    <row r="24" spans="1:5" ht="63.75">
      <c r="A24" t="s">
        <v>54</v>
      </c>
      <c r="E24" s="36" t="s">
        <v>827</v>
      </c>
    </row>
    <row r="25" spans="1:16" ht="25.5">
      <c r="A25" s="25" t="s">
        <v>45</v>
      </c>
      <c r="B25" s="29" t="s">
        <v>37</v>
      </c>
      <c r="C25" s="29" t="s">
        <v>836</v>
      </c>
      <c r="D25" s="25" t="s">
        <v>47</v>
      </c>
      <c r="E25" s="30" t="s">
        <v>840</v>
      </c>
      <c r="F25" s="31" t="s">
        <v>67</v>
      </c>
      <c r="G25" s="32">
        <v>9</v>
      </c>
      <c r="H25" s="33">
        <v>0</v>
      </c>
      <c r="I25" s="34">
        <f>ROUND(ROUND(H25,2)*ROUND(G25,3),2)</f>
      </c>
      <c r="O25">
        <f>(I25*21)/100</f>
      </c>
      <c r="P25" t="s">
        <v>23</v>
      </c>
    </row>
    <row r="26" spans="1:5" ht="51">
      <c r="A26" s="35" t="s">
        <v>50</v>
      </c>
      <c r="E26" s="36" t="s">
        <v>841</v>
      </c>
    </row>
    <row r="27" spans="1:5" ht="51">
      <c r="A27" s="37" t="s">
        <v>52</v>
      </c>
      <c r="E27" s="38" t="s">
        <v>842</v>
      </c>
    </row>
    <row r="28" spans="1:5" ht="63.75">
      <c r="A28" t="s">
        <v>54</v>
      </c>
      <c r="E28" s="36" t="s">
        <v>827</v>
      </c>
    </row>
    <row r="29" spans="1:16" ht="12.75">
      <c r="A29" s="25" t="s">
        <v>45</v>
      </c>
      <c r="B29" s="29" t="s">
        <v>72</v>
      </c>
      <c r="C29" s="29" t="s">
        <v>843</v>
      </c>
      <c r="D29" s="25" t="s">
        <v>51</v>
      </c>
      <c r="E29" s="30" t="s">
        <v>844</v>
      </c>
      <c r="F29" s="31" t="s">
        <v>67</v>
      </c>
      <c r="G29" s="32">
        <v>11</v>
      </c>
      <c r="H29" s="33">
        <v>0</v>
      </c>
      <c r="I29" s="34">
        <f>ROUND(ROUND(H29,2)*ROUND(G29,3),2)</f>
      </c>
      <c r="O29">
        <f>(I29*21)/100</f>
      </c>
      <c r="P29" t="s">
        <v>23</v>
      </c>
    </row>
    <row r="30" spans="1:5" ht="25.5">
      <c r="A30" s="35" t="s">
        <v>50</v>
      </c>
      <c r="E30" s="36" t="s">
        <v>845</v>
      </c>
    </row>
    <row r="31" spans="1:5" ht="63.75">
      <c r="A31" s="37" t="s">
        <v>52</v>
      </c>
      <c r="E31" s="38" t="s">
        <v>846</v>
      </c>
    </row>
    <row r="32" spans="1:5" ht="25.5">
      <c r="A32" t="s">
        <v>54</v>
      </c>
      <c r="E32" s="36" t="s">
        <v>196</v>
      </c>
    </row>
    <row r="33" spans="1:16" ht="12.75">
      <c r="A33" s="25" t="s">
        <v>45</v>
      </c>
      <c r="B33" s="29" t="s">
        <v>75</v>
      </c>
      <c r="C33" s="29" t="s">
        <v>843</v>
      </c>
      <c r="D33" s="25" t="s">
        <v>47</v>
      </c>
      <c r="E33" s="30" t="s">
        <v>847</v>
      </c>
      <c r="F33" s="31" t="s">
        <v>67</v>
      </c>
      <c r="G33" s="32">
        <v>9</v>
      </c>
      <c r="H33" s="33">
        <v>0</v>
      </c>
      <c r="I33" s="34">
        <f>ROUND(ROUND(H33,2)*ROUND(G33,3),2)</f>
      </c>
      <c r="O33">
        <f>(I33*21)/100</f>
      </c>
      <c r="P33" t="s">
        <v>23</v>
      </c>
    </row>
    <row r="34" spans="1:5" ht="12.75">
      <c r="A34" s="35" t="s">
        <v>50</v>
      </c>
      <c r="E34" s="36" t="s">
        <v>848</v>
      </c>
    </row>
    <row r="35" spans="1:5" ht="51">
      <c r="A35" s="37" t="s">
        <v>52</v>
      </c>
      <c r="E35" s="38" t="s">
        <v>849</v>
      </c>
    </row>
    <row r="36" spans="1:5" ht="25.5">
      <c r="A36" t="s">
        <v>54</v>
      </c>
      <c r="E36" s="36" t="s">
        <v>196</v>
      </c>
    </row>
    <row r="37" spans="1:16" ht="12.75">
      <c r="A37" s="25" t="s">
        <v>45</v>
      </c>
      <c r="B37" s="29" t="s">
        <v>40</v>
      </c>
      <c r="C37" s="29" t="s">
        <v>850</v>
      </c>
      <c r="D37" s="25" t="s">
        <v>51</v>
      </c>
      <c r="E37" s="30" t="s">
        <v>851</v>
      </c>
      <c r="F37" s="31" t="s">
        <v>832</v>
      </c>
      <c r="G37" s="32">
        <v>1560</v>
      </c>
      <c r="H37" s="33">
        <v>0</v>
      </c>
      <c r="I37" s="34">
        <f>ROUND(ROUND(H37,2)*ROUND(G37,3),2)</f>
      </c>
      <c r="O37">
        <f>(I37*21)/100</f>
      </c>
      <c r="P37" t="s">
        <v>23</v>
      </c>
    </row>
    <row r="38" spans="1:5" ht="51">
      <c r="A38" s="35" t="s">
        <v>50</v>
      </c>
      <c r="E38" s="36" t="s">
        <v>852</v>
      </c>
    </row>
    <row r="39" spans="1:5" ht="63.75">
      <c r="A39" s="37" t="s">
        <v>52</v>
      </c>
      <c r="E39" s="38" t="s">
        <v>853</v>
      </c>
    </row>
    <row r="40" spans="1:5" ht="25.5">
      <c r="A40" t="s">
        <v>54</v>
      </c>
      <c r="E40" s="36" t="s">
        <v>835</v>
      </c>
    </row>
    <row r="41" spans="1:16" ht="12.75">
      <c r="A41" s="25" t="s">
        <v>45</v>
      </c>
      <c r="B41" s="29" t="s">
        <v>42</v>
      </c>
      <c r="C41" s="29" t="s">
        <v>850</v>
      </c>
      <c r="D41" s="25" t="s">
        <v>47</v>
      </c>
      <c r="E41" s="30" t="s">
        <v>854</v>
      </c>
      <c r="F41" s="31" t="s">
        <v>832</v>
      </c>
      <c r="G41" s="32">
        <v>720</v>
      </c>
      <c r="H41" s="33">
        <v>0</v>
      </c>
      <c r="I41" s="34">
        <f>ROUND(ROUND(H41,2)*ROUND(G41,3),2)</f>
      </c>
      <c r="O41">
        <f>(I41*21)/100</f>
      </c>
      <c r="P41" t="s">
        <v>23</v>
      </c>
    </row>
    <row r="42" spans="1:5" ht="38.25">
      <c r="A42" s="35" t="s">
        <v>50</v>
      </c>
      <c r="E42" s="36" t="s">
        <v>855</v>
      </c>
    </row>
    <row r="43" spans="1:5" ht="51">
      <c r="A43" s="37" t="s">
        <v>52</v>
      </c>
      <c r="E43" s="38" t="s">
        <v>856</v>
      </c>
    </row>
    <row r="44" spans="1:5" ht="25.5">
      <c r="A44" t="s">
        <v>54</v>
      </c>
      <c r="E44" s="36" t="s">
        <v>835</v>
      </c>
    </row>
    <row r="45" spans="1:16" ht="12.75">
      <c r="A45" s="25" t="s">
        <v>45</v>
      </c>
      <c r="B45" s="29" t="s">
        <v>85</v>
      </c>
      <c r="C45" s="29" t="s">
        <v>857</v>
      </c>
      <c r="D45" s="25" t="s">
        <v>51</v>
      </c>
      <c r="E45" s="30" t="s">
        <v>858</v>
      </c>
      <c r="F45" s="31" t="s">
        <v>67</v>
      </c>
      <c r="G45" s="32">
        <v>12</v>
      </c>
      <c r="H45" s="33">
        <v>0</v>
      </c>
      <c r="I45" s="34">
        <f>ROUND(ROUND(H45,2)*ROUND(G45,3),2)</f>
      </c>
      <c r="O45">
        <f>(I45*21)/100</f>
      </c>
      <c r="P45" t="s">
        <v>23</v>
      </c>
    </row>
    <row r="46" spans="1:5" ht="25.5">
      <c r="A46" s="35" t="s">
        <v>50</v>
      </c>
      <c r="E46" s="36" t="s">
        <v>859</v>
      </c>
    </row>
    <row r="47" spans="1:5" ht="51">
      <c r="A47" s="37" t="s">
        <v>52</v>
      </c>
      <c r="E47" s="38" t="s">
        <v>860</v>
      </c>
    </row>
    <row r="48" spans="1:5" ht="63.75">
      <c r="A48" t="s">
        <v>54</v>
      </c>
      <c r="E48" s="36" t="s">
        <v>827</v>
      </c>
    </row>
    <row r="49" spans="1:16" ht="12.75">
      <c r="A49" s="25" t="s">
        <v>45</v>
      </c>
      <c r="B49" s="29" t="s">
        <v>88</v>
      </c>
      <c r="C49" s="29" t="s">
        <v>861</v>
      </c>
      <c r="D49" s="25" t="s">
        <v>51</v>
      </c>
      <c r="E49" s="30" t="s">
        <v>862</v>
      </c>
      <c r="F49" s="31" t="s">
        <v>67</v>
      </c>
      <c r="G49" s="32">
        <v>12</v>
      </c>
      <c r="H49" s="33">
        <v>0</v>
      </c>
      <c r="I49" s="34">
        <f>ROUND(ROUND(H49,2)*ROUND(G49,3),2)</f>
      </c>
      <c r="O49">
        <f>(I49*21)/100</f>
      </c>
      <c r="P49" t="s">
        <v>23</v>
      </c>
    </row>
    <row r="50" spans="1:5" ht="25.5">
      <c r="A50" s="35" t="s">
        <v>50</v>
      </c>
      <c r="E50" s="36" t="s">
        <v>863</v>
      </c>
    </row>
    <row r="51" spans="1:5" ht="51">
      <c r="A51" s="37" t="s">
        <v>52</v>
      </c>
      <c r="E51" s="38" t="s">
        <v>864</v>
      </c>
    </row>
    <row r="52" spans="1:5" ht="25.5">
      <c r="A52" t="s">
        <v>54</v>
      </c>
      <c r="E52" s="36" t="s">
        <v>196</v>
      </c>
    </row>
    <row r="53" spans="1:16" ht="12.75">
      <c r="A53" s="25" t="s">
        <v>45</v>
      </c>
      <c r="B53" s="29" t="s">
        <v>94</v>
      </c>
      <c r="C53" s="29" t="s">
        <v>865</v>
      </c>
      <c r="D53" s="25" t="s">
        <v>47</v>
      </c>
      <c r="E53" s="30" t="s">
        <v>866</v>
      </c>
      <c r="F53" s="31" t="s">
        <v>67</v>
      </c>
      <c r="G53" s="32">
        <v>960</v>
      </c>
      <c r="H53" s="33">
        <v>0</v>
      </c>
      <c r="I53" s="34">
        <f>ROUND(ROUND(H53,2)*ROUND(G53,3),2)</f>
      </c>
      <c r="O53">
        <f>(I53*21)/100</f>
      </c>
      <c r="P53" t="s">
        <v>23</v>
      </c>
    </row>
    <row r="54" spans="1:5" ht="38.25">
      <c r="A54" s="35" t="s">
        <v>50</v>
      </c>
      <c r="E54" s="36" t="s">
        <v>855</v>
      </c>
    </row>
    <row r="55" spans="1:5" ht="51">
      <c r="A55" s="37" t="s">
        <v>52</v>
      </c>
      <c r="E55" s="38" t="s">
        <v>867</v>
      </c>
    </row>
    <row r="56" spans="1:5" ht="25.5">
      <c r="A56" t="s">
        <v>54</v>
      </c>
      <c r="E56" s="36" t="s">
        <v>196</v>
      </c>
    </row>
    <row r="57" spans="1:16" ht="25.5">
      <c r="A57" s="25" t="s">
        <v>45</v>
      </c>
      <c r="B57" s="29" t="s">
        <v>157</v>
      </c>
      <c r="C57" s="29" t="s">
        <v>868</v>
      </c>
      <c r="D57" s="25" t="s">
        <v>51</v>
      </c>
      <c r="E57" s="30" t="s">
        <v>869</v>
      </c>
      <c r="F57" s="31" t="s">
        <v>111</v>
      </c>
      <c r="G57" s="32">
        <v>4</v>
      </c>
      <c r="H57" s="33">
        <v>0</v>
      </c>
      <c r="I57" s="34">
        <f>ROUND(ROUND(H57,2)*ROUND(G57,3),2)</f>
      </c>
      <c r="O57">
        <f>(I57*21)/100</f>
      </c>
      <c r="P57" t="s">
        <v>23</v>
      </c>
    </row>
    <row r="58" spans="1:5" ht="12.75">
      <c r="A58" s="35" t="s">
        <v>50</v>
      </c>
      <c r="E58" s="36" t="s">
        <v>870</v>
      </c>
    </row>
    <row r="59" spans="1:5" ht="12.75">
      <c r="A59" s="37" t="s">
        <v>52</v>
      </c>
      <c r="E59" s="38" t="s">
        <v>871</v>
      </c>
    </row>
    <row r="60" spans="1:5" ht="38.25">
      <c r="A60" t="s">
        <v>54</v>
      </c>
      <c r="E60" s="36" t="s">
        <v>872</v>
      </c>
    </row>
    <row r="61" spans="1:16" ht="12.75">
      <c r="A61" s="25" t="s">
        <v>45</v>
      </c>
      <c r="B61" s="29" t="s">
        <v>161</v>
      </c>
      <c r="C61" s="29" t="s">
        <v>873</v>
      </c>
      <c r="D61" s="25" t="s">
        <v>51</v>
      </c>
      <c r="E61" s="30" t="s">
        <v>874</v>
      </c>
      <c r="F61" s="31" t="s">
        <v>111</v>
      </c>
      <c r="G61" s="32">
        <v>4</v>
      </c>
      <c r="H61" s="33">
        <v>0</v>
      </c>
      <c r="I61" s="34">
        <f>ROUND(ROUND(H61,2)*ROUND(G61,3),2)</f>
      </c>
      <c r="O61">
        <f>(I61*21)/100</f>
      </c>
      <c r="P61" t="s">
        <v>23</v>
      </c>
    </row>
    <row r="62" spans="1:5" ht="12.75">
      <c r="A62" s="35" t="s">
        <v>50</v>
      </c>
      <c r="E62" s="36" t="s">
        <v>51</v>
      </c>
    </row>
    <row r="63" spans="1:5" ht="12.75">
      <c r="A63" s="37" t="s">
        <v>52</v>
      </c>
      <c r="E63" s="38" t="s">
        <v>875</v>
      </c>
    </row>
    <row r="64" spans="1:5" ht="25.5">
      <c r="A64" t="s">
        <v>54</v>
      </c>
      <c r="E64" s="36" t="s">
        <v>876</v>
      </c>
    </row>
    <row r="65" spans="1:16" ht="12.75">
      <c r="A65" s="25" t="s">
        <v>45</v>
      </c>
      <c r="B65" s="29" t="s">
        <v>167</v>
      </c>
      <c r="C65" s="29" t="s">
        <v>877</v>
      </c>
      <c r="D65" s="25" t="s">
        <v>51</v>
      </c>
      <c r="E65" s="30" t="s">
        <v>878</v>
      </c>
      <c r="F65" s="31" t="s">
        <v>67</v>
      </c>
      <c r="G65" s="32">
        <v>2</v>
      </c>
      <c r="H65" s="33">
        <v>0</v>
      </c>
      <c r="I65" s="34">
        <f>ROUND(ROUND(H65,2)*ROUND(G65,3),2)</f>
      </c>
      <c r="O65">
        <f>(I65*21)/100</f>
      </c>
      <c r="P65" t="s">
        <v>23</v>
      </c>
    </row>
    <row r="66" spans="1:5" ht="12.75">
      <c r="A66" s="35" t="s">
        <v>50</v>
      </c>
      <c r="E66" s="36" t="s">
        <v>879</v>
      </c>
    </row>
    <row r="67" spans="1:5" ht="12.75">
      <c r="A67" s="37" t="s">
        <v>52</v>
      </c>
      <c r="E67" s="38" t="s">
        <v>880</v>
      </c>
    </row>
    <row r="68" spans="1:5" ht="76.5">
      <c r="A68" t="s">
        <v>54</v>
      </c>
      <c r="E68" s="36" t="s">
        <v>881</v>
      </c>
    </row>
    <row r="69" spans="1:16" ht="12.75">
      <c r="A69" s="25" t="s">
        <v>45</v>
      </c>
      <c r="B69" s="29" t="s">
        <v>173</v>
      </c>
      <c r="C69" s="29" t="s">
        <v>882</v>
      </c>
      <c r="D69" s="25" t="s">
        <v>51</v>
      </c>
      <c r="E69" s="30" t="s">
        <v>883</v>
      </c>
      <c r="F69" s="31" t="s">
        <v>67</v>
      </c>
      <c r="G69" s="32">
        <v>2</v>
      </c>
      <c r="H69" s="33">
        <v>0</v>
      </c>
      <c r="I69" s="34">
        <f>ROUND(ROUND(H69,2)*ROUND(G69,3),2)</f>
      </c>
      <c r="O69">
        <f>(I69*21)/100</f>
      </c>
      <c r="P69" t="s">
        <v>23</v>
      </c>
    </row>
    <row r="70" spans="1:5" ht="12.75">
      <c r="A70" s="35" t="s">
        <v>50</v>
      </c>
      <c r="E70" s="36" t="s">
        <v>884</v>
      </c>
    </row>
    <row r="71" spans="1:5" ht="12.75">
      <c r="A71" s="37" t="s">
        <v>52</v>
      </c>
      <c r="E71" s="38" t="s">
        <v>635</v>
      </c>
    </row>
    <row r="72" spans="1:5" ht="25.5">
      <c r="A72" t="s">
        <v>54</v>
      </c>
      <c r="E72" s="36" t="s">
        <v>885</v>
      </c>
    </row>
    <row r="73" spans="1:16" ht="12.75">
      <c r="A73" s="25" t="s">
        <v>45</v>
      </c>
      <c r="B73" s="29" t="s">
        <v>178</v>
      </c>
      <c r="C73" s="29" t="s">
        <v>886</v>
      </c>
      <c r="D73" s="25" t="s">
        <v>51</v>
      </c>
      <c r="E73" s="30" t="s">
        <v>887</v>
      </c>
      <c r="F73" s="31" t="s">
        <v>832</v>
      </c>
      <c r="G73" s="32">
        <v>240</v>
      </c>
      <c r="H73" s="33">
        <v>0</v>
      </c>
      <c r="I73" s="34">
        <f>ROUND(ROUND(H73,2)*ROUND(G73,3),2)</f>
      </c>
      <c r="O73">
        <f>(I73*21)/100</f>
      </c>
      <c r="P73" t="s">
        <v>23</v>
      </c>
    </row>
    <row r="74" spans="1:5" ht="12.75">
      <c r="A74" s="35" t="s">
        <v>50</v>
      </c>
      <c r="E74" s="36" t="s">
        <v>888</v>
      </c>
    </row>
    <row r="75" spans="1:5" ht="12.75">
      <c r="A75" s="37" t="s">
        <v>52</v>
      </c>
      <c r="E75" s="38" t="s">
        <v>889</v>
      </c>
    </row>
    <row r="76" spans="1:5" ht="25.5">
      <c r="A76" t="s">
        <v>54</v>
      </c>
      <c r="E76" s="36" t="s">
        <v>890</v>
      </c>
    </row>
    <row r="77" spans="1:16" ht="12.75">
      <c r="A77" s="25" t="s">
        <v>45</v>
      </c>
      <c r="B77" s="29" t="s">
        <v>183</v>
      </c>
      <c r="C77" s="29" t="s">
        <v>891</v>
      </c>
      <c r="D77" s="25" t="s">
        <v>51</v>
      </c>
      <c r="E77" s="30" t="s">
        <v>892</v>
      </c>
      <c r="F77" s="31" t="s">
        <v>67</v>
      </c>
      <c r="G77" s="32">
        <v>4</v>
      </c>
      <c r="H77" s="33">
        <v>0</v>
      </c>
      <c r="I77" s="34">
        <f>ROUND(ROUND(H77,2)*ROUND(G77,3),2)</f>
      </c>
      <c r="O77">
        <f>(I77*21)/100</f>
      </c>
      <c r="P77" t="s">
        <v>23</v>
      </c>
    </row>
    <row r="78" spans="1:5" ht="12.75">
      <c r="A78" s="35" t="s">
        <v>50</v>
      </c>
      <c r="E78" s="36" t="s">
        <v>893</v>
      </c>
    </row>
    <row r="79" spans="1:5" ht="38.25">
      <c r="A79" s="37" t="s">
        <v>52</v>
      </c>
      <c r="E79" s="38" t="s">
        <v>894</v>
      </c>
    </row>
    <row r="80" spans="1:5" ht="76.5">
      <c r="A80" t="s">
        <v>54</v>
      </c>
      <c r="E80" s="36" t="s">
        <v>881</v>
      </c>
    </row>
    <row r="81" spans="1:16" ht="12.75">
      <c r="A81" s="25" t="s">
        <v>45</v>
      </c>
      <c r="B81" s="29" t="s">
        <v>186</v>
      </c>
      <c r="C81" s="29" t="s">
        <v>895</v>
      </c>
      <c r="D81" s="25" t="s">
        <v>51</v>
      </c>
      <c r="E81" s="30" t="s">
        <v>896</v>
      </c>
      <c r="F81" s="31" t="s">
        <v>67</v>
      </c>
      <c r="G81" s="32">
        <v>4</v>
      </c>
      <c r="H81" s="33">
        <v>0</v>
      </c>
      <c r="I81" s="34">
        <f>ROUND(ROUND(H81,2)*ROUND(G81,3),2)</f>
      </c>
      <c r="O81">
        <f>(I81*21)/100</f>
      </c>
      <c r="P81" t="s">
        <v>23</v>
      </c>
    </row>
    <row r="82" spans="1:5" ht="12.75">
      <c r="A82" s="35" t="s">
        <v>50</v>
      </c>
      <c r="E82" s="36" t="s">
        <v>897</v>
      </c>
    </row>
    <row r="83" spans="1:5" ht="38.25">
      <c r="A83" s="37" t="s">
        <v>52</v>
      </c>
      <c r="E83" s="38" t="s">
        <v>898</v>
      </c>
    </row>
    <row r="84" spans="1:5" ht="25.5">
      <c r="A84" t="s">
        <v>54</v>
      </c>
      <c r="E84" s="36" t="s">
        <v>885</v>
      </c>
    </row>
    <row r="85" spans="1:16" ht="12.75">
      <c r="A85" s="25" t="s">
        <v>45</v>
      </c>
      <c r="B85" s="29" t="s">
        <v>192</v>
      </c>
      <c r="C85" s="29" t="s">
        <v>899</v>
      </c>
      <c r="D85" s="25" t="s">
        <v>51</v>
      </c>
      <c r="E85" s="30" t="s">
        <v>900</v>
      </c>
      <c r="F85" s="31" t="s">
        <v>832</v>
      </c>
      <c r="G85" s="32">
        <v>360</v>
      </c>
      <c r="H85" s="33">
        <v>0</v>
      </c>
      <c r="I85" s="34">
        <f>ROUND(ROUND(H85,2)*ROUND(G85,3),2)</f>
      </c>
      <c r="O85">
        <f>(I85*21)/100</f>
      </c>
      <c r="P85" t="s">
        <v>23</v>
      </c>
    </row>
    <row r="86" spans="1:5" ht="25.5">
      <c r="A86" s="35" t="s">
        <v>50</v>
      </c>
      <c r="E86" s="36" t="s">
        <v>901</v>
      </c>
    </row>
    <row r="87" spans="1:5" ht="38.25">
      <c r="A87" s="37" t="s">
        <v>52</v>
      </c>
      <c r="E87" s="38" t="s">
        <v>902</v>
      </c>
    </row>
    <row r="88" spans="1:5" ht="25.5">
      <c r="A88" t="s">
        <v>54</v>
      </c>
      <c r="E88" s="36" t="s">
        <v>890</v>
      </c>
    </row>
    <row r="89" spans="1:16" ht="12.75">
      <c r="A89" s="25" t="s">
        <v>45</v>
      </c>
      <c r="B89" s="29" t="s">
        <v>281</v>
      </c>
      <c r="C89" s="29" t="s">
        <v>903</v>
      </c>
      <c r="D89" s="25" t="s">
        <v>51</v>
      </c>
      <c r="E89" s="30" t="s">
        <v>904</v>
      </c>
      <c r="F89" s="31" t="s">
        <v>67</v>
      </c>
      <c r="G89" s="32">
        <v>3</v>
      </c>
      <c r="H89" s="33">
        <v>0</v>
      </c>
      <c r="I89" s="34">
        <f>ROUND(ROUND(H89,2)*ROUND(G89,3),2)</f>
      </c>
      <c r="O89">
        <f>(I89*21)/100</f>
      </c>
      <c r="P89" t="s">
        <v>23</v>
      </c>
    </row>
    <row r="90" spans="1:5" ht="12.75">
      <c r="A90" s="35" t="s">
        <v>50</v>
      </c>
      <c r="E90" s="36" t="s">
        <v>879</v>
      </c>
    </row>
    <row r="91" spans="1:5" ht="12.75">
      <c r="A91" s="37" t="s">
        <v>52</v>
      </c>
      <c r="E91" s="38" t="s">
        <v>905</v>
      </c>
    </row>
    <row r="92" spans="1:5" ht="76.5">
      <c r="A92" t="s">
        <v>54</v>
      </c>
      <c r="E92" s="36" t="s">
        <v>881</v>
      </c>
    </row>
    <row r="93" spans="1:16" ht="12.75">
      <c r="A93" s="25" t="s">
        <v>45</v>
      </c>
      <c r="B93" s="29" t="s">
        <v>287</v>
      </c>
      <c r="C93" s="29" t="s">
        <v>906</v>
      </c>
      <c r="D93" s="25" t="s">
        <v>51</v>
      </c>
      <c r="E93" s="30" t="s">
        <v>907</v>
      </c>
      <c r="F93" s="31" t="s">
        <v>67</v>
      </c>
      <c r="G93" s="32">
        <v>3</v>
      </c>
      <c r="H93" s="33">
        <v>0</v>
      </c>
      <c r="I93" s="34">
        <f>ROUND(ROUND(H93,2)*ROUND(G93,3),2)</f>
      </c>
      <c r="O93">
        <f>(I93*21)/100</f>
      </c>
      <c r="P93" t="s">
        <v>23</v>
      </c>
    </row>
    <row r="94" spans="1:5" ht="12.75">
      <c r="A94" s="35" t="s">
        <v>50</v>
      </c>
      <c r="E94" s="36" t="s">
        <v>908</v>
      </c>
    </row>
    <row r="95" spans="1:5" ht="12.75">
      <c r="A95" s="37" t="s">
        <v>52</v>
      </c>
      <c r="E95" s="38" t="s">
        <v>909</v>
      </c>
    </row>
    <row r="96" spans="1:5" ht="25.5">
      <c r="A96" t="s">
        <v>54</v>
      </c>
      <c r="E96" s="36" t="s">
        <v>885</v>
      </c>
    </row>
    <row r="97" spans="1:16" ht="12.75">
      <c r="A97" s="25" t="s">
        <v>45</v>
      </c>
      <c r="B97" s="29" t="s">
        <v>293</v>
      </c>
      <c r="C97" s="29" t="s">
        <v>910</v>
      </c>
      <c r="D97" s="25" t="s">
        <v>51</v>
      </c>
      <c r="E97" s="30" t="s">
        <v>911</v>
      </c>
      <c r="F97" s="31" t="s">
        <v>832</v>
      </c>
      <c r="G97" s="32">
        <v>360</v>
      </c>
      <c r="H97" s="33">
        <v>0</v>
      </c>
      <c r="I97" s="34">
        <f>ROUND(ROUND(H97,2)*ROUND(G97,3),2)</f>
      </c>
      <c r="O97">
        <f>(I97*21)/100</f>
      </c>
      <c r="P97" t="s">
        <v>23</v>
      </c>
    </row>
    <row r="98" spans="1:5" ht="12.75">
      <c r="A98" s="35" t="s">
        <v>50</v>
      </c>
      <c r="E98" s="36" t="s">
        <v>888</v>
      </c>
    </row>
    <row r="99" spans="1:5" ht="12.75">
      <c r="A99" s="37" t="s">
        <v>52</v>
      </c>
      <c r="E99" s="38" t="s">
        <v>912</v>
      </c>
    </row>
    <row r="100" spans="1:5" ht="25.5">
      <c r="A100" t="s">
        <v>54</v>
      </c>
      <c r="E100" s="36" t="s">
        <v>890</v>
      </c>
    </row>
    <row r="101" spans="1:16" ht="12.75">
      <c r="A101" s="25" t="s">
        <v>45</v>
      </c>
      <c r="B101" s="29" t="s">
        <v>296</v>
      </c>
      <c r="C101" s="29" t="s">
        <v>913</v>
      </c>
      <c r="D101" s="25" t="s">
        <v>51</v>
      </c>
      <c r="E101" s="30" t="s">
        <v>914</v>
      </c>
      <c r="F101" s="31" t="s">
        <v>67</v>
      </c>
      <c r="G101" s="32">
        <v>15</v>
      </c>
      <c r="H101" s="33">
        <v>0</v>
      </c>
      <c r="I101" s="34">
        <f>ROUND(ROUND(H101,2)*ROUND(G101,3),2)</f>
      </c>
      <c r="O101">
        <f>(I101*21)/100</f>
      </c>
      <c r="P101" t="s">
        <v>23</v>
      </c>
    </row>
    <row r="102" spans="1:5" ht="25.5">
      <c r="A102" s="35" t="s">
        <v>50</v>
      </c>
      <c r="E102" s="36" t="s">
        <v>915</v>
      </c>
    </row>
    <row r="103" spans="1:5" ht="51">
      <c r="A103" s="37" t="s">
        <v>52</v>
      </c>
      <c r="E103" s="38" t="s">
        <v>916</v>
      </c>
    </row>
    <row r="104" spans="1:5" ht="63.75">
      <c r="A104" t="s">
        <v>54</v>
      </c>
      <c r="E104" s="36" t="s">
        <v>917</v>
      </c>
    </row>
    <row r="105" spans="1:16" ht="12.75">
      <c r="A105" s="25" t="s">
        <v>45</v>
      </c>
      <c r="B105" s="29" t="s">
        <v>302</v>
      </c>
      <c r="C105" s="29" t="s">
        <v>918</v>
      </c>
      <c r="D105" s="25" t="s">
        <v>51</v>
      </c>
      <c r="E105" s="30" t="s">
        <v>919</v>
      </c>
      <c r="F105" s="31" t="s">
        <v>67</v>
      </c>
      <c r="G105" s="32">
        <v>15</v>
      </c>
      <c r="H105" s="33">
        <v>0</v>
      </c>
      <c r="I105" s="34">
        <f>ROUND(ROUND(H105,2)*ROUND(G105,3),2)</f>
      </c>
      <c r="O105">
        <f>(I105*21)/100</f>
      </c>
      <c r="P105" t="s">
        <v>23</v>
      </c>
    </row>
    <row r="106" spans="1:5" ht="25.5">
      <c r="A106" s="35" t="s">
        <v>50</v>
      </c>
      <c r="E106" s="36" t="s">
        <v>920</v>
      </c>
    </row>
    <row r="107" spans="1:5" ht="51">
      <c r="A107" s="37" t="s">
        <v>52</v>
      </c>
      <c r="E107" s="38" t="s">
        <v>921</v>
      </c>
    </row>
    <row r="108" spans="1:5" ht="25.5">
      <c r="A108" t="s">
        <v>54</v>
      </c>
      <c r="E108" s="36" t="s">
        <v>885</v>
      </c>
    </row>
    <row r="109" spans="1:16" ht="12.75">
      <c r="A109" s="25" t="s">
        <v>45</v>
      </c>
      <c r="B109" s="29" t="s">
        <v>307</v>
      </c>
      <c r="C109" s="29" t="s">
        <v>922</v>
      </c>
      <c r="D109" s="25" t="s">
        <v>51</v>
      </c>
      <c r="E109" s="30" t="s">
        <v>923</v>
      </c>
      <c r="F109" s="31" t="s">
        <v>832</v>
      </c>
      <c r="G109" s="32">
        <v>1980</v>
      </c>
      <c r="H109" s="33">
        <v>0</v>
      </c>
      <c r="I109" s="34">
        <f>ROUND(ROUND(H109,2)*ROUND(G109,3),2)</f>
      </c>
      <c r="O109">
        <f>(I109*21)/100</f>
      </c>
      <c r="P109" t="s">
        <v>23</v>
      </c>
    </row>
    <row r="110" spans="1:5" ht="38.25">
      <c r="A110" s="35" t="s">
        <v>50</v>
      </c>
      <c r="E110" s="36" t="s">
        <v>924</v>
      </c>
    </row>
    <row r="111" spans="1:5" ht="51">
      <c r="A111" s="37" t="s">
        <v>52</v>
      </c>
      <c r="E111" s="38" t="s">
        <v>925</v>
      </c>
    </row>
    <row r="112" spans="1:5" ht="25.5">
      <c r="A112" t="s">
        <v>54</v>
      </c>
      <c r="E112" s="36" t="s">
        <v>890</v>
      </c>
    </row>
    <row r="113" spans="1:16" ht="12.75">
      <c r="A113" s="25" t="s">
        <v>45</v>
      </c>
      <c r="B113" s="29" t="s">
        <v>312</v>
      </c>
      <c r="C113" s="29" t="s">
        <v>926</v>
      </c>
      <c r="D113" s="25" t="s">
        <v>51</v>
      </c>
      <c r="E113" s="30" t="s">
        <v>927</v>
      </c>
      <c r="F113" s="31" t="s">
        <v>67</v>
      </c>
      <c r="G113" s="32">
        <v>49</v>
      </c>
      <c r="H113" s="33">
        <v>0</v>
      </c>
      <c r="I113" s="34">
        <f>ROUND(ROUND(H113,2)*ROUND(G113,3),2)</f>
      </c>
      <c r="O113">
        <f>(I113*21)/100</f>
      </c>
      <c r="P113" t="s">
        <v>23</v>
      </c>
    </row>
    <row r="114" spans="1:5" ht="25.5">
      <c r="A114" s="35" t="s">
        <v>50</v>
      </c>
      <c r="E114" s="36" t="s">
        <v>928</v>
      </c>
    </row>
    <row r="115" spans="1:5" ht="12.75">
      <c r="A115" s="37" t="s">
        <v>52</v>
      </c>
      <c r="E115" s="38" t="s">
        <v>929</v>
      </c>
    </row>
    <row r="116" spans="1:5" ht="63.75">
      <c r="A116" t="s">
        <v>54</v>
      </c>
      <c r="E116" s="36" t="s">
        <v>917</v>
      </c>
    </row>
    <row r="117" spans="1:16" ht="12.75">
      <c r="A117" s="25" t="s">
        <v>45</v>
      </c>
      <c r="B117" s="29" t="s">
        <v>318</v>
      </c>
      <c r="C117" s="29" t="s">
        <v>930</v>
      </c>
      <c r="D117" s="25" t="s">
        <v>51</v>
      </c>
      <c r="E117" s="30" t="s">
        <v>931</v>
      </c>
      <c r="F117" s="31" t="s">
        <v>67</v>
      </c>
      <c r="G117" s="32">
        <v>49</v>
      </c>
      <c r="H117" s="33">
        <v>0</v>
      </c>
      <c r="I117" s="34">
        <f>ROUND(ROUND(H117,2)*ROUND(G117,3),2)</f>
      </c>
      <c r="O117">
        <f>(I117*21)/100</f>
      </c>
      <c r="P117" t="s">
        <v>23</v>
      </c>
    </row>
    <row r="118" spans="1:5" ht="25.5">
      <c r="A118" s="35" t="s">
        <v>50</v>
      </c>
      <c r="E118" s="36" t="s">
        <v>932</v>
      </c>
    </row>
    <row r="119" spans="1:5" ht="12.75">
      <c r="A119" s="37" t="s">
        <v>52</v>
      </c>
      <c r="E119" s="38" t="s">
        <v>933</v>
      </c>
    </row>
    <row r="120" spans="1:5" ht="25.5">
      <c r="A120" t="s">
        <v>54</v>
      </c>
      <c r="E120" s="36" t="s">
        <v>885</v>
      </c>
    </row>
    <row r="121" spans="1:16" ht="12.75">
      <c r="A121" s="25" t="s">
        <v>45</v>
      </c>
      <c r="B121" s="29" t="s">
        <v>324</v>
      </c>
      <c r="C121" s="29" t="s">
        <v>934</v>
      </c>
      <c r="D121" s="25" t="s">
        <v>51</v>
      </c>
      <c r="E121" s="30" t="s">
        <v>935</v>
      </c>
      <c r="F121" s="31" t="s">
        <v>832</v>
      </c>
      <c r="G121" s="32">
        <v>5880</v>
      </c>
      <c r="H121" s="33">
        <v>0</v>
      </c>
      <c r="I121" s="34">
        <f>ROUND(ROUND(H121,2)*ROUND(G121,3),2)</f>
      </c>
      <c r="O121">
        <f>(I121*21)/100</f>
      </c>
      <c r="P121" t="s">
        <v>23</v>
      </c>
    </row>
    <row r="122" spans="1:5" ht="12.75">
      <c r="A122" s="35" t="s">
        <v>50</v>
      </c>
      <c r="E122" s="36" t="s">
        <v>888</v>
      </c>
    </row>
    <row r="123" spans="1:5" ht="12.75">
      <c r="A123" s="37" t="s">
        <v>52</v>
      </c>
      <c r="E123" s="38" t="s">
        <v>936</v>
      </c>
    </row>
    <row r="124" spans="1:5" ht="25.5">
      <c r="A124" t="s">
        <v>54</v>
      </c>
      <c r="E124" s="36" t="s">
        <v>890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5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937</v>
      </c>
      <c r="I3" s="39">
        <f>0+I8</f>
      </c>
      <c r="O3" t="s">
        <v>19</v>
      </c>
      <c r="P3" t="s">
        <v>23</v>
      </c>
    </row>
    <row r="4" spans="1:16" ht="15" customHeight="1">
      <c r="A4" t="s">
        <v>17</v>
      </c>
      <c r="B4" s="16" t="s">
        <v>18</v>
      </c>
      <c r="C4" s="17" t="s">
        <v>937</v>
      </c>
      <c r="D4" s="6"/>
      <c r="E4" s="18" t="s">
        <v>938</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40</v>
      </c>
      <c r="D8" s="19"/>
      <c r="E8" s="27" t="s">
        <v>191</v>
      </c>
      <c r="F8" s="19"/>
      <c r="G8" s="19"/>
      <c r="H8" s="19"/>
      <c r="I8" s="28">
        <f>0+Q8</f>
      </c>
      <c r="O8">
        <f>0+R8</f>
      </c>
      <c r="Q8">
        <f>0+I9+I13+I17+I21+I25+I29+I33+I37+I41+I45+I49</f>
      </c>
      <c r="R8">
        <f>0+O9+O13+O17+O21+O25+O29+O33+O37+O41+O45+O49</f>
      </c>
    </row>
    <row r="9" spans="1:16" ht="12.75">
      <c r="A9" s="25" t="s">
        <v>45</v>
      </c>
      <c r="B9" s="29" t="s">
        <v>24</v>
      </c>
      <c r="C9" s="29" t="s">
        <v>939</v>
      </c>
      <c r="D9" s="25" t="s">
        <v>51</v>
      </c>
      <c r="E9" s="30" t="s">
        <v>940</v>
      </c>
      <c r="F9" s="31" t="s">
        <v>67</v>
      </c>
      <c r="G9" s="32">
        <v>1</v>
      </c>
      <c r="H9" s="33">
        <v>0</v>
      </c>
      <c r="I9" s="34">
        <f>ROUND(ROUND(H9,2)*ROUND(G9,3),2)</f>
      </c>
      <c r="O9">
        <f>(I9*21)/100</f>
      </c>
      <c r="P9" t="s">
        <v>23</v>
      </c>
    </row>
    <row r="10" spans="1:5" ht="12.75">
      <c r="A10" s="35" t="s">
        <v>50</v>
      </c>
      <c r="E10" s="36" t="s">
        <v>51</v>
      </c>
    </row>
    <row r="11" spans="1:5" ht="12.75">
      <c r="A11" s="37" t="s">
        <v>52</v>
      </c>
      <c r="E11" s="38" t="s">
        <v>941</v>
      </c>
    </row>
    <row r="12" spans="1:5" ht="63.75">
      <c r="A12" t="s">
        <v>54</v>
      </c>
      <c r="E12" s="36" t="s">
        <v>942</v>
      </c>
    </row>
    <row r="13" spans="1:16" ht="12.75">
      <c r="A13" s="25" t="s">
        <v>45</v>
      </c>
      <c r="B13" s="29" t="s">
        <v>23</v>
      </c>
      <c r="C13" s="29" t="s">
        <v>943</v>
      </c>
      <c r="D13" s="25" t="s">
        <v>51</v>
      </c>
      <c r="E13" s="30" t="s">
        <v>944</v>
      </c>
      <c r="F13" s="31" t="s">
        <v>67</v>
      </c>
      <c r="G13" s="32">
        <v>20</v>
      </c>
      <c r="H13" s="33">
        <v>0</v>
      </c>
      <c r="I13" s="34">
        <f>ROUND(ROUND(H13,2)*ROUND(G13,3),2)</f>
      </c>
      <c r="O13">
        <f>(I13*21)/100</f>
      </c>
      <c r="P13" t="s">
        <v>23</v>
      </c>
    </row>
    <row r="14" spans="1:5" ht="12.75">
      <c r="A14" s="35" t="s">
        <v>50</v>
      </c>
      <c r="E14" s="36" t="s">
        <v>51</v>
      </c>
    </row>
    <row r="15" spans="1:5" ht="12.75">
      <c r="A15" s="37" t="s">
        <v>52</v>
      </c>
      <c r="E15" s="38" t="s">
        <v>945</v>
      </c>
    </row>
    <row r="16" spans="1:5" ht="38.25">
      <c r="A16" t="s">
        <v>54</v>
      </c>
      <c r="E16" s="36" t="s">
        <v>946</v>
      </c>
    </row>
    <row r="17" spans="1:16" ht="25.5">
      <c r="A17" s="25" t="s">
        <v>45</v>
      </c>
      <c r="B17" s="29" t="s">
        <v>22</v>
      </c>
      <c r="C17" s="29" t="s">
        <v>947</v>
      </c>
      <c r="D17" s="25" t="s">
        <v>90</v>
      </c>
      <c r="E17" s="30" t="s">
        <v>948</v>
      </c>
      <c r="F17" s="31" t="s">
        <v>67</v>
      </c>
      <c r="G17" s="32">
        <v>100</v>
      </c>
      <c r="H17" s="33">
        <v>0</v>
      </c>
      <c r="I17" s="34">
        <f>ROUND(ROUND(H17,2)*ROUND(G17,3),2)</f>
      </c>
      <c r="O17">
        <f>(I17*21)/100</f>
      </c>
      <c r="P17" t="s">
        <v>23</v>
      </c>
    </row>
    <row r="18" spans="1:5" ht="12.75">
      <c r="A18" s="35" t="s">
        <v>50</v>
      </c>
      <c r="E18" s="36" t="s">
        <v>949</v>
      </c>
    </row>
    <row r="19" spans="1:5" ht="12.75">
      <c r="A19" s="37" t="s">
        <v>52</v>
      </c>
      <c r="E19" s="38" t="s">
        <v>950</v>
      </c>
    </row>
    <row r="20" spans="1:5" ht="25.5">
      <c r="A20" t="s">
        <v>54</v>
      </c>
      <c r="E20" s="36" t="s">
        <v>951</v>
      </c>
    </row>
    <row r="21" spans="1:16" ht="25.5">
      <c r="A21" s="25" t="s">
        <v>45</v>
      </c>
      <c r="B21" s="29" t="s">
        <v>33</v>
      </c>
      <c r="C21" s="29" t="s">
        <v>947</v>
      </c>
      <c r="D21" s="25" t="s">
        <v>95</v>
      </c>
      <c r="E21" s="30" t="s">
        <v>948</v>
      </c>
      <c r="F21" s="31" t="s">
        <v>67</v>
      </c>
      <c r="G21" s="32">
        <v>10</v>
      </c>
      <c r="H21" s="33">
        <v>0</v>
      </c>
      <c r="I21" s="34">
        <f>ROUND(ROUND(H21,2)*ROUND(G21,3),2)</f>
      </c>
      <c r="O21">
        <f>(I21*21)/100</f>
      </c>
      <c r="P21" t="s">
        <v>23</v>
      </c>
    </row>
    <row r="22" spans="1:5" ht="12.75">
      <c r="A22" s="35" t="s">
        <v>50</v>
      </c>
      <c r="E22" s="36" t="s">
        <v>952</v>
      </c>
    </row>
    <row r="23" spans="1:5" ht="12.75">
      <c r="A23" s="37" t="s">
        <v>52</v>
      </c>
      <c r="E23" s="38" t="s">
        <v>953</v>
      </c>
    </row>
    <row r="24" spans="1:5" ht="25.5">
      <c r="A24" t="s">
        <v>54</v>
      </c>
      <c r="E24" s="36" t="s">
        <v>951</v>
      </c>
    </row>
    <row r="25" spans="1:16" ht="12.75">
      <c r="A25" s="25" t="s">
        <v>45</v>
      </c>
      <c r="B25" s="29" t="s">
        <v>35</v>
      </c>
      <c r="C25" s="29" t="s">
        <v>954</v>
      </c>
      <c r="D25" s="25" t="s">
        <v>51</v>
      </c>
      <c r="E25" s="30" t="s">
        <v>955</v>
      </c>
      <c r="F25" s="31" t="s">
        <v>67</v>
      </c>
      <c r="G25" s="32">
        <v>4</v>
      </c>
      <c r="H25" s="33">
        <v>0</v>
      </c>
      <c r="I25" s="34">
        <f>ROUND(ROUND(H25,2)*ROUND(G25,3),2)</f>
      </c>
      <c r="O25">
        <f>(I25*21)/100</f>
      </c>
      <c r="P25" t="s">
        <v>23</v>
      </c>
    </row>
    <row r="26" spans="1:5" ht="12.75">
      <c r="A26" s="35" t="s">
        <v>50</v>
      </c>
      <c r="E26" s="36" t="s">
        <v>956</v>
      </c>
    </row>
    <row r="27" spans="1:5" ht="12.75">
      <c r="A27" s="37" t="s">
        <v>52</v>
      </c>
      <c r="E27" s="38" t="s">
        <v>957</v>
      </c>
    </row>
    <row r="28" spans="1:5" ht="25.5">
      <c r="A28" t="s">
        <v>54</v>
      </c>
      <c r="E28" s="36" t="s">
        <v>951</v>
      </c>
    </row>
    <row r="29" spans="1:16" ht="12.75">
      <c r="A29" s="25" t="s">
        <v>45</v>
      </c>
      <c r="B29" s="29" t="s">
        <v>37</v>
      </c>
      <c r="C29" s="29" t="s">
        <v>958</v>
      </c>
      <c r="D29" s="25" t="s">
        <v>51</v>
      </c>
      <c r="E29" s="30" t="s">
        <v>959</v>
      </c>
      <c r="F29" s="31" t="s">
        <v>111</v>
      </c>
      <c r="G29" s="32">
        <v>72</v>
      </c>
      <c r="H29" s="33">
        <v>0</v>
      </c>
      <c r="I29" s="34">
        <f>ROUND(ROUND(H29,2)*ROUND(G29,3),2)</f>
      </c>
      <c r="O29">
        <f>(I29*21)/100</f>
      </c>
      <c r="P29" t="s">
        <v>23</v>
      </c>
    </row>
    <row r="30" spans="1:5" ht="12.75">
      <c r="A30" s="35" t="s">
        <v>50</v>
      </c>
      <c r="E30" s="36" t="s">
        <v>956</v>
      </c>
    </row>
    <row r="31" spans="1:5" ht="12.75">
      <c r="A31" s="37" t="s">
        <v>52</v>
      </c>
      <c r="E31" s="38" t="s">
        <v>960</v>
      </c>
    </row>
    <row r="32" spans="1:5" ht="25.5">
      <c r="A32" t="s">
        <v>54</v>
      </c>
      <c r="E32" s="36" t="s">
        <v>951</v>
      </c>
    </row>
    <row r="33" spans="1:16" ht="12.75">
      <c r="A33" s="25" t="s">
        <v>45</v>
      </c>
      <c r="B33" s="29" t="s">
        <v>72</v>
      </c>
      <c r="C33" s="29" t="s">
        <v>961</v>
      </c>
      <c r="D33" s="25" t="s">
        <v>51</v>
      </c>
      <c r="E33" s="30" t="s">
        <v>962</v>
      </c>
      <c r="F33" s="31" t="s">
        <v>67</v>
      </c>
      <c r="G33" s="32">
        <v>15</v>
      </c>
      <c r="H33" s="33">
        <v>0</v>
      </c>
      <c r="I33" s="34">
        <f>ROUND(ROUND(H33,2)*ROUND(G33,3),2)</f>
      </c>
      <c r="O33">
        <f>(I33*21)/100</f>
      </c>
      <c r="P33" t="s">
        <v>23</v>
      </c>
    </row>
    <row r="34" spans="1:5" ht="12.75">
      <c r="A34" s="35" t="s">
        <v>50</v>
      </c>
      <c r="E34" s="36" t="s">
        <v>956</v>
      </c>
    </row>
    <row r="35" spans="1:5" ht="12.75">
      <c r="A35" s="37" t="s">
        <v>52</v>
      </c>
      <c r="E35" s="38" t="s">
        <v>963</v>
      </c>
    </row>
    <row r="36" spans="1:5" ht="25.5">
      <c r="A36" t="s">
        <v>54</v>
      </c>
      <c r="E36" s="36" t="s">
        <v>951</v>
      </c>
    </row>
    <row r="37" spans="1:16" ht="25.5">
      <c r="A37" s="25" t="s">
        <v>45</v>
      </c>
      <c r="B37" s="29" t="s">
        <v>75</v>
      </c>
      <c r="C37" s="29" t="s">
        <v>964</v>
      </c>
      <c r="D37" s="25" t="s">
        <v>51</v>
      </c>
      <c r="E37" s="30" t="s">
        <v>965</v>
      </c>
      <c r="F37" s="31" t="s">
        <v>67</v>
      </c>
      <c r="G37" s="32">
        <v>95</v>
      </c>
      <c r="H37" s="33">
        <v>0</v>
      </c>
      <c r="I37" s="34">
        <f>ROUND(ROUND(H37,2)*ROUND(G37,3),2)</f>
      </c>
      <c r="O37">
        <f>(I37*21)/100</f>
      </c>
      <c r="P37" t="s">
        <v>23</v>
      </c>
    </row>
    <row r="38" spans="1:5" ht="12.75">
      <c r="A38" s="35" t="s">
        <v>50</v>
      </c>
      <c r="E38" s="36" t="s">
        <v>51</v>
      </c>
    </row>
    <row r="39" spans="1:5" ht="12.75">
      <c r="A39" s="37" t="s">
        <v>52</v>
      </c>
      <c r="E39" s="38" t="s">
        <v>966</v>
      </c>
    </row>
    <row r="40" spans="1:5" ht="25.5">
      <c r="A40" t="s">
        <v>54</v>
      </c>
      <c r="E40" s="36" t="s">
        <v>967</v>
      </c>
    </row>
    <row r="41" spans="1:16" ht="12.75">
      <c r="A41" s="25" t="s">
        <v>45</v>
      </c>
      <c r="B41" s="29" t="s">
        <v>40</v>
      </c>
      <c r="C41" s="29" t="s">
        <v>968</v>
      </c>
      <c r="D41" s="25" t="s">
        <v>51</v>
      </c>
      <c r="E41" s="30" t="s">
        <v>969</v>
      </c>
      <c r="F41" s="31" t="s">
        <v>67</v>
      </c>
      <c r="G41" s="32">
        <v>24</v>
      </c>
      <c r="H41" s="33">
        <v>0</v>
      </c>
      <c r="I41" s="34">
        <f>ROUND(ROUND(H41,2)*ROUND(G41,3),2)</f>
      </c>
      <c r="O41">
        <f>(I41*21)/100</f>
      </c>
      <c r="P41" t="s">
        <v>23</v>
      </c>
    </row>
    <row r="42" spans="1:5" ht="12.75">
      <c r="A42" s="35" t="s">
        <v>50</v>
      </c>
      <c r="E42" s="36" t="s">
        <v>970</v>
      </c>
    </row>
    <row r="43" spans="1:5" ht="12.75">
      <c r="A43" s="37" t="s">
        <v>52</v>
      </c>
      <c r="E43" s="38" t="s">
        <v>971</v>
      </c>
    </row>
    <row r="44" spans="1:5" ht="25.5">
      <c r="A44" t="s">
        <v>54</v>
      </c>
      <c r="E44" s="36" t="s">
        <v>967</v>
      </c>
    </row>
    <row r="45" spans="1:16" ht="25.5">
      <c r="A45" s="25" t="s">
        <v>45</v>
      </c>
      <c r="B45" s="29" t="s">
        <v>42</v>
      </c>
      <c r="C45" s="29" t="s">
        <v>972</v>
      </c>
      <c r="D45" s="25" t="s">
        <v>51</v>
      </c>
      <c r="E45" s="30" t="s">
        <v>973</v>
      </c>
      <c r="F45" s="31" t="s">
        <v>111</v>
      </c>
      <c r="G45" s="32">
        <v>1305</v>
      </c>
      <c r="H45" s="33">
        <v>0</v>
      </c>
      <c r="I45" s="34">
        <f>ROUND(ROUND(H45,2)*ROUND(G45,3),2)</f>
      </c>
      <c r="O45">
        <f>(I45*21)/100</f>
      </c>
      <c r="P45" t="s">
        <v>23</v>
      </c>
    </row>
    <row r="46" spans="1:5" ht="12.75">
      <c r="A46" s="35" t="s">
        <v>50</v>
      </c>
      <c r="E46" s="36" t="s">
        <v>51</v>
      </c>
    </row>
    <row r="47" spans="1:5" ht="127.5">
      <c r="A47" s="37" t="s">
        <v>52</v>
      </c>
      <c r="E47" s="38" t="s">
        <v>974</v>
      </c>
    </row>
    <row r="48" spans="1:5" ht="38.25">
      <c r="A48" t="s">
        <v>54</v>
      </c>
      <c r="E48" s="36" t="s">
        <v>872</v>
      </c>
    </row>
    <row r="49" spans="1:16" ht="25.5">
      <c r="A49" s="25" t="s">
        <v>45</v>
      </c>
      <c r="B49" s="29" t="s">
        <v>85</v>
      </c>
      <c r="C49" s="29" t="s">
        <v>975</v>
      </c>
      <c r="D49" s="25" t="s">
        <v>51</v>
      </c>
      <c r="E49" s="30" t="s">
        <v>976</v>
      </c>
      <c r="F49" s="31" t="s">
        <v>111</v>
      </c>
      <c r="G49" s="32">
        <v>1305</v>
      </c>
      <c r="H49" s="33">
        <v>0</v>
      </c>
      <c r="I49" s="34">
        <f>ROUND(ROUND(H49,2)*ROUND(G49,3),2)</f>
      </c>
      <c r="O49">
        <f>(I49*21)/100</f>
      </c>
      <c r="P49" t="s">
        <v>23</v>
      </c>
    </row>
    <row r="50" spans="1:5" ht="12.75">
      <c r="A50" s="35" t="s">
        <v>50</v>
      </c>
      <c r="E50" s="36" t="s">
        <v>51</v>
      </c>
    </row>
    <row r="51" spans="1:5" ht="63.75">
      <c r="A51" s="37" t="s">
        <v>52</v>
      </c>
      <c r="E51" s="38" t="s">
        <v>977</v>
      </c>
    </row>
    <row r="52" spans="1:5" ht="38.25">
      <c r="A52" t="s">
        <v>54</v>
      </c>
      <c r="E52" s="36" t="s">
        <v>872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978</v>
      </c>
      <c r="I3" s="39">
        <f>0+I8</f>
      </c>
      <c r="O3" t="s">
        <v>19</v>
      </c>
      <c r="P3" t="s">
        <v>23</v>
      </c>
    </row>
    <row r="4" spans="1:16" ht="15" customHeight="1">
      <c r="A4" t="s">
        <v>17</v>
      </c>
      <c r="B4" s="16" t="s">
        <v>18</v>
      </c>
      <c r="C4" s="17" t="s">
        <v>978</v>
      </c>
      <c r="D4" s="6"/>
      <c r="E4" s="18" t="s">
        <v>979</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40</v>
      </c>
      <c r="D8" s="19"/>
      <c r="E8" s="27" t="s">
        <v>191</v>
      </c>
      <c r="F8" s="19"/>
      <c r="G8" s="19"/>
      <c r="H8" s="19"/>
      <c r="I8" s="28">
        <f>0+Q8</f>
      </c>
      <c r="O8">
        <f>0+R8</f>
      </c>
      <c r="Q8">
        <f>0+I9+I13+I17+I21+I25+I29+I33+I37+I41</f>
      </c>
      <c r="R8">
        <f>0+O9+O13+O17+O21+O25+O29+O33+O37+O41</f>
      </c>
    </row>
    <row r="9" spans="1:16" ht="12.75">
      <c r="A9" s="25" t="s">
        <v>45</v>
      </c>
      <c r="B9" s="29" t="s">
        <v>24</v>
      </c>
      <c r="C9" s="29" t="s">
        <v>943</v>
      </c>
      <c r="D9" s="25" t="s">
        <v>51</v>
      </c>
      <c r="E9" s="30" t="s">
        <v>944</v>
      </c>
      <c r="F9" s="31" t="s">
        <v>67</v>
      </c>
      <c r="G9" s="32">
        <v>6</v>
      </c>
      <c r="H9" s="33">
        <v>0</v>
      </c>
      <c r="I9" s="34">
        <f>ROUND(ROUND(H9,2)*ROUND(G9,3),2)</f>
      </c>
      <c r="O9">
        <f>(I9*21)/100</f>
      </c>
      <c r="P9" t="s">
        <v>23</v>
      </c>
    </row>
    <row r="10" spans="1:5" ht="12.75">
      <c r="A10" s="35" t="s">
        <v>50</v>
      </c>
      <c r="E10" s="36" t="s">
        <v>51</v>
      </c>
    </row>
    <row r="11" spans="1:5" ht="12.75">
      <c r="A11" s="37" t="s">
        <v>52</v>
      </c>
      <c r="E11" s="38" t="s">
        <v>980</v>
      </c>
    </row>
    <row r="12" spans="1:5" ht="38.25">
      <c r="A12" t="s">
        <v>54</v>
      </c>
      <c r="E12" s="36" t="s">
        <v>946</v>
      </c>
    </row>
    <row r="13" spans="1:16" ht="25.5">
      <c r="A13" s="25" t="s">
        <v>45</v>
      </c>
      <c r="B13" s="29" t="s">
        <v>23</v>
      </c>
      <c r="C13" s="29" t="s">
        <v>947</v>
      </c>
      <c r="D13" s="25" t="s">
        <v>90</v>
      </c>
      <c r="E13" s="30" t="s">
        <v>948</v>
      </c>
      <c r="F13" s="31" t="s">
        <v>67</v>
      </c>
      <c r="G13" s="32">
        <v>10</v>
      </c>
      <c r="H13" s="33">
        <v>0</v>
      </c>
      <c r="I13" s="34">
        <f>ROUND(ROUND(H13,2)*ROUND(G13,3),2)</f>
      </c>
      <c r="O13">
        <f>(I13*21)/100</f>
      </c>
      <c r="P13" t="s">
        <v>23</v>
      </c>
    </row>
    <row r="14" spans="1:5" ht="12.75">
      <c r="A14" s="35" t="s">
        <v>50</v>
      </c>
      <c r="E14" s="36" t="s">
        <v>981</v>
      </c>
    </row>
    <row r="15" spans="1:5" ht="12.75">
      <c r="A15" s="37" t="s">
        <v>52</v>
      </c>
      <c r="E15" s="38" t="s">
        <v>982</v>
      </c>
    </row>
    <row r="16" spans="1:5" ht="25.5">
      <c r="A16" t="s">
        <v>54</v>
      </c>
      <c r="E16" s="36" t="s">
        <v>951</v>
      </c>
    </row>
    <row r="17" spans="1:16" ht="25.5">
      <c r="A17" s="25" t="s">
        <v>45</v>
      </c>
      <c r="B17" s="29" t="s">
        <v>22</v>
      </c>
      <c r="C17" s="29" t="s">
        <v>947</v>
      </c>
      <c r="D17" s="25" t="s">
        <v>95</v>
      </c>
      <c r="E17" s="30" t="s">
        <v>948</v>
      </c>
      <c r="F17" s="31" t="s">
        <v>67</v>
      </c>
      <c r="G17" s="32">
        <v>2</v>
      </c>
      <c r="H17" s="33">
        <v>0</v>
      </c>
      <c r="I17" s="34">
        <f>ROUND(ROUND(H17,2)*ROUND(G17,3),2)</f>
      </c>
      <c r="O17">
        <f>(I17*21)/100</f>
      </c>
      <c r="P17" t="s">
        <v>23</v>
      </c>
    </row>
    <row r="18" spans="1:5" ht="12.75">
      <c r="A18" s="35" t="s">
        <v>50</v>
      </c>
      <c r="E18" s="36" t="s">
        <v>952</v>
      </c>
    </row>
    <row r="19" spans="1:5" ht="12.75">
      <c r="A19" s="37" t="s">
        <v>52</v>
      </c>
      <c r="E19" s="38" t="s">
        <v>983</v>
      </c>
    </row>
    <row r="20" spans="1:5" ht="25.5">
      <c r="A20" t="s">
        <v>54</v>
      </c>
      <c r="E20" s="36" t="s">
        <v>951</v>
      </c>
    </row>
    <row r="21" spans="1:16" ht="12.75">
      <c r="A21" s="25" t="s">
        <v>45</v>
      </c>
      <c r="B21" s="29" t="s">
        <v>33</v>
      </c>
      <c r="C21" s="29" t="s">
        <v>954</v>
      </c>
      <c r="D21" s="25" t="s">
        <v>51</v>
      </c>
      <c r="E21" s="30" t="s">
        <v>955</v>
      </c>
      <c r="F21" s="31" t="s">
        <v>67</v>
      </c>
      <c r="G21" s="32">
        <v>2</v>
      </c>
      <c r="H21" s="33">
        <v>0</v>
      </c>
      <c r="I21" s="34">
        <f>ROUND(ROUND(H21,2)*ROUND(G21,3),2)</f>
      </c>
      <c r="O21">
        <f>(I21*21)/100</f>
      </c>
      <c r="P21" t="s">
        <v>23</v>
      </c>
    </row>
    <row r="22" spans="1:5" ht="12.75">
      <c r="A22" s="35" t="s">
        <v>50</v>
      </c>
      <c r="E22" s="36" t="s">
        <v>984</v>
      </c>
    </row>
    <row r="23" spans="1:5" ht="12.75">
      <c r="A23" s="37" t="s">
        <v>52</v>
      </c>
      <c r="E23" s="38" t="s">
        <v>635</v>
      </c>
    </row>
    <row r="24" spans="1:5" ht="25.5">
      <c r="A24" t="s">
        <v>54</v>
      </c>
      <c r="E24" s="36" t="s">
        <v>951</v>
      </c>
    </row>
    <row r="25" spans="1:16" ht="12.75">
      <c r="A25" s="25" t="s">
        <v>45</v>
      </c>
      <c r="B25" s="29" t="s">
        <v>35</v>
      </c>
      <c r="C25" s="29" t="s">
        <v>958</v>
      </c>
      <c r="D25" s="25" t="s">
        <v>51</v>
      </c>
      <c r="E25" s="30" t="s">
        <v>959</v>
      </c>
      <c r="F25" s="31" t="s">
        <v>111</v>
      </c>
      <c r="G25" s="32">
        <v>12</v>
      </c>
      <c r="H25" s="33">
        <v>0</v>
      </c>
      <c r="I25" s="34">
        <f>ROUND(ROUND(H25,2)*ROUND(G25,3),2)</f>
      </c>
      <c r="O25">
        <f>(I25*21)/100</f>
      </c>
      <c r="P25" t="s">
        <v>23</v>
      </c>
    </row>
    <row r="26" spans="1:5" ht="12.75">
      <c r="A26" s="35" t="s">
        <v>50</v>
      </c>
      <c r="E26" s="36" t="s">
        <v>984</v>
      </c>
    </row>
    <row r="27" spans="1:5" ht="12.75">
      <c r="A27" s="37" t="s">
        <v>52</v>
      </c>
      <c r="E27" s="38" t="s">
        <v>985</v>
      </c>
    </row>
    <row r="28" spans="1:5" ht="25.5">
      <c r="A28" t="s">
        <v>54</v>
      </c>
      <c r="E28" s="36" t="s">
        <v>951</v>
      </c>
    </row>
    <row r="29" spans="1:16" ht="25.5">
      <c r="A29" s="25" t="s">
        <v>45</v>
      </c>
      <c r="B29" s="29" t="s">
        <v>37</v>
      </c>
      <c r="C29" s="29" t="s">
        <v>964</v>
      </c>
      <c r="D29" s="25" t="s">
        <v>51</v>
      </c>
      <c r="E29" s="30" t="s">
        <v>965</v>
      </c>
      <c r="F29" s="31" t="s">
        <v>67</v>
      </c>
      <c r="G29" s="32">
        <v>16</v>
      </c>
      <c r="H29" s="33">
        <v>0</v>
      </c>
      <c r="I29" s="34">
        <f>ROUND(ROUND(H29,2)*ROUND(G29,3),2)</f>
      </c>
      <c r="O29">
        <f>(I29*21)/100</f>
      </c>
      <c r="P29" t="s">
        <v>23</v>
      </c>
    </row>
    <row r="30" spans="1:5" ht="12.75">
      <c r="A30" s="35" t="s">
        <v>50</v>
      </c>
      <c r="E30" s="36" t="s">
        <v>51</v>
      </c>
    </row>
    <row r="31" spans="1:5" ht="12.75">
      <c r="A31" s="37" t="s">
        <v>52</v>
      </c>
      <c r="E31" s="38" t="s">
        <v>986</v>
      </c>
    </row>
    <row r="32" spans="1:5" ht="25.5">
      <c r="A32" t="s">
        <v>54</v>
      </c>
      <c r="E32" s="36" t="s">
        <v>967</v>
      </c>
    </row>
    <row r="33" spans="1:16" ht="12.75">
      <c r="A33" s="25" t="s">
        <v>45</v>
      </c>
      <c r="B33" s="29" t="s">
        <v>72</v>
      </c>
      <c r="C33" s="29" t="s">
        <v>968</v>
      </c>
      <c r="D33" s="25" t="s">
        <v>51</v>
      </c>
      <c r="E33" s="30" t="s">
        <v>969</v>
      </c>
      <c r="F33" s="31" t="s">
        <v>67</v>
      </c>
      <c r="G33" s="32">
        <v>4</v>
      </c>
      <c r="H33" s="33">
        <v>0</v>
      </c>
      <c r="I33" s="34">
        <f>ROUND(ROUND(H33,2)*ROUND(G33,3),2)</f>
      </c>
      <c r="O33">
        <f>(I33*21)/100</f>
      </c>
      <c r="P33" t="s">
        <v>23</v>
      </c>
    </row>
    <row r="34" spans="1:5" ht="12.75">
      <c r="A34" s="35" t="s">
        <v>50</v>
      </c>
      <c r="E34" s="36" t="s">
        <v>970</v>
      </c>
    </row>
    <row r="35" spans="1:5" ht="12.75">
      <c r="A35" s="37" t="s">
        <v>52</v>
      </c>
      <c r="E35" s="38" t="s">
        <v>987</v>
      </c>
    </row>
    <row r="36" spans="1:5" ht="25.5">
      <c r="A36" t="s">
        <v>54</v>
      </c>
      <c r="E36" s="36" t="s">
        <v>967</v>
      </c>
    </row>
    <row r="37" spans="1:16" ht="25.5">
      <c r="A37" s="25" t="s">
        <v>45</v>
      </c>
      <c r="B37" s="29" t="s">
        <v>75</v>
      </c>
      <c r="C37" s="29" t="s">
        <v>972</v>
      </c>
      <c r="D37" s="25" t="s">
        <v>51</v>
      </c>
      <c r="E37" s="30" t="s">
        <v>973</v>
      </c>
      <c r="F37" s="31" t="s">
        <v>111</v>
      </c>
      <c r="G37" s="32">
        <v>41.958</v>
      </c>
      <c r="H37" s="33">
        <v>0</v>
      </c>
      <c r="I37" s="34">
        <f>ROUND(ROUND(H37,2)*ROUND(G37,3),2)</f>
      </c>
      <c r="O37">
        <f>(I37*21)/100</f>
      </c>
      <c r="P37" t="s">
        <v>23</v>
      </c>
    </row>
    <row r="38" spans="1:5" ht="12.75">
      <c r="A38" s="35" t="s">
        <v>50</v>
      </c>
      <c r="E38" s="36" t="s">
        <v>51</v>
      </c>
    </row>
    <row r="39" spans="1:5" ht="63.75">
      <c r="A39" s="37" t="s">
        <v>52</v>
      </c>
      <c r="E39" s="38" t="s">
        <v>988</v>
      </c>
    </row>
    <row r="40" spans="1:5" ht="38.25">
      <c r="A40" t="s">
        <v>54</v>
      </c>
      <c r="E40" s="36" t="s">
        <v>872</v>
      </c>
    </row>
    <row r="41" spans="1:16" ht="25.5">
      <c r="A41" s="25" t="s">
        <v>45</v>
      </c>
      <c r="B41" s="29" t="s">
        <v>40</v>
      </c>
      <c r="C41" s="29" t="s">
        <v>975</v>
      </c>
      <c r="D41" s="25" t="s">
        <v>51</v>
      </c>
      <c r="E41" s="30" t="s">
        <v>976</v>
      </c>
      <c r="F41" s="31" t="s">
        <v>111</v>
      </c>
      <c r="G41" s="32">
        <v>41.958</v>
      </c>
      <c r="H41" s="33">
        <v>0</v>
      </c>
      <c r="I41" s="34">
        <f>ROUND(ROUND(H41,2)*ROUND(G41,3),2)</f>
      </c>
      <c r="O41">
        <f>(I41*21)/100</f>
      </c>
      <c r="P41" t="s">
        <v>23</v>
      </c>
    </row>
    <row r="42" spans="1:5" ht="12.75">
      <c r="A42" s="35" t="s">
        <v>50</v>
      </c>
      <c r="E42" s="36" t="s">
        <v>51</v>
      </c>
    </row>
    <row r="43" spans="1:5" ht="12.75">
      <c r="A43" s="37" t="s">
        <v>52</v>
      </c>
      <c r="E43" s="38" t="s">
        <v>989</v>
      </c>
    </row>
    <row r="44" spans="1:5" ht="38.25">
      <c r="A44" t="s">
        <v>54</v>
      </c>
      <c r="E44" s="36" t="s">
        <v>872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19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0+O8+O25+O106+O111+O152+O161+O170</f>
      </c>
      <c r="P2" t="s">
        <v>22</v>
      </c>
    </row>
    <row r="3" spans="1:16" ht="15" customHeight="1">
      <c r="A3" t="s">
        <v>12</v>
      </c>
      <c r="B3" s="12" t="s">
        <v>14</v>
      </c>
      <c r="C3" s="13" t="s">
        <v>15</v>
      </c>
      <c r="D3" s="1"/>
      <c r="E3" s="14" t="s">
        <v>16</v>
      </c>
      <c r="F3" s="1"/>
      <c r="G3" s="9"/>
      <c r="H3" s="8" t="s">
        <v>990</v>
      </c>
      <c r="I3" s="39">
        <f>0+I8+I25+I106+I111+I152+I161+I170</f>
      </c>
      <c r="O3" t="s">
        <v>19</v>
      </c>
      <c r="P3" t="s">
        <v>23</v>
      </c>
    </row>
    <row r="4" spans="1:16" ht="15" customHeight="1">
      <c r="A4" t="s">
        <v>17</v>
      </c>
      <c r="B4" s="16" t="s">
        <v>18</v>
      </c>
      <c r="C4" s="17" t="s">
        <v>990</v>
      </c>
      <c r="D4" s="6"/>
      <c r="E4" s="18" t="s">
        <v>991</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0+I9+I13+I17+I21</f>
      </c>
      <c r="R8">
        <f>0+O9+O13+O17+O21</f>
      </c>
    </row>
    <row r="9" spans="1:16" ht="25.5">
      <c r="A9" s="25" t="s">
        <v>45</v>
      </c>
      <c r="B9" s="29" t="s">
        <v>24</v>
      </c>
      <c r="C9" s="29" t="s">
        <v>99</v>
      </c>
      <c r="D9" s="25" t="s">
        <v>51</v>
      </c>
      <c r="E9" s="30" t="s">
        <v>100</v>
      </c>
      <c r="F9" s="31" t="s">
        <v>101</v>
      </c>
      <c r="G9" s="32">
        <v>967.41</v>
      </c>
      <c r="H9" s="33">
        <v>0</v>
      </c>
      <c r="I9" s="34">
        <f>ROUND(ROUND(H9,2)*ROUND(G9,3),2)</f>
      </c>
      <c r="O9">
        <f>(I9*21)/100</f>
      </c>
      <c r="P9" t="s">
        <v>23</v>
      </c>
    </row>
    <row r="10" spans="1:5" ht="51">
      <c r="A10" s="35" t="s">
        <v>50</v>
      </c>
      <c r="E10" s="36" t="s">
        <v>102</v>
      </c>
    </row>
    <row r="11" spans="1:5" ht="12.75">
      <c r="A11" s="37" t="s">
        <v>52</v>
      </c>
      <c r="E11" s="38" t="s">
        <v>992</v>
      </c>
    </row>
    <row r="12" spans="1:5" ht="76.5">
      <c r="A12" t="s">
        <v>54</v>
      </c>
      <c r="E12" s="36" t="s">
        <v>104</v>
      </c>
    </row>
    <row r="13" spans="1:16" ht="12.75">
      <c r="A13" s="25" t="s">
        <v>45</v>
      </c>
      <c r="B13" s="29" t="s">
        <v>23</v>
      </c>
      <c r="C13" s="29" t="s">
        <v>200</v>
      </c>
      <c r="D13" s="25" t="s">
        <v>51</v>
      </c>
      <c r="E13" s="30" t="s">
        <v>201</v>
      </c>
      <c r="F13" s="31" t="s">
        <v>137</v>
      </c>
      <c r="G13" s="32">
        <v>236.507</v>
      </c>
      <c r="H13" s="33">
        <v>0</v>
      </c>
      <c r="I13" s="34">
        <f>ROUND(ROUND(H13,2)*ROUND(G13,3),2)</f>
      </c>
      <c r="O13">
        <f>(I13*21)/100</f>
      </c>
      <c r="P13" t="s">
        <v>23</v>
      </c>
    </row>
    <row r="14" spans="1:5" ht="12.75">
      <c r="A14" s="35" t="s">
        <v>50</v>
      </c>
      <c r="E14" s="36" t="s">
        <v>993</v>
      </c>
    </row>
    <row r="15" spans="1:5" ht="12.75">
      <c r="A15" s="37" t="s">
        <v>52</v>
      </c>
      <c r="E15" s="38" t="s">
        <v>994</v>
      </c>
    </row>
    <row r="16" spans="1:5" ht="25.5">
      <c r="A16" t="s">
        <v>54</v>
      </c>
      <c r="E16" s="36" t="s">
        <v>204</v>
      </c>
    </row>
    <row r="17" spans="1:16" ht="12.75">
      <c r="A17" s="25" t="s">
        <v>45</v>
      </c>
      <c r="B17" s="29" t="s">
        <v>22</v>
      </c>
      <c r="C17" s="29" t="s">
        <v>995</v>
      </c>
      <c r="D17" s="25" t="s">
        <v>51</v>
      </c>
      <c r="E17" s="30" t="s">
        <v>996</v>
      </c>
      <c r="F17" s="31" t="s">
        <v>67</v>
      </c>
      <c r="G17" s="32">
        <v>1</v>
      </c>
      <c r="H17" s="33">
        <v>0</v>
      </c>
      <c r="I17" s="34">
        <f>ROUND(ROUND(H17,2)*ROUND(G17,3),2)</f>
      </c>
      <c r="O17">
        <f>(I17*21)/100</f>
      </c>
      <c r="P17" t="s">
        <v>23</v>
      </c>
    </row>
    <row r="18" spans="1:5" ht="12.75">
      <c r="A18" s="35" t="s">
        <v>50</v>
      </c>
      <c r="E18" s="36" t="s">
        <v>51</v>
      </c>
    </row>
    <row r="19" spans="1:5" ht="12.75">
      <c r="A19" s="37" t="s">
        <v>52</v>
      </c>
      <c r="E19" s="38" t="s">
        <v>51</v>
      </c>
    </row>
    <row r="20" spans="1:5" ht="12.75">
      <c r="A20" t="s">
        <v>54</v>
      </c>
      <c r="E20" s="36" t="s">
        <v>59</v>
      </c>
    </row>
    <row r="21" spans="1:16" ht="12.75">
      <c r="A21" s="25" t="s">
        <v>45</v>
      </c>
      <c r="B21" s="29" t="s">
        <v>33</v>
      </c>
      <c r="C21" s="29" t="s">
        <v>997</v>
      </c>
      <c r="D21" s="25" t="s">
        <v>51</v>
      </c>
      <c r="E21" s="30" t="s">
        <v>998</v>
      </c>
      <c r="F21" s="31" t="s">
        <v>67</v>
      </c>
      <c r="G21" s="32">
        <v>1</v>
      </c>
      <c r="H21" s="33">
        <v>0</v>
      </c>
      <c r="I21" s="34">
        <f>ROUND(ROUND(H21,2)*ROUND(G21,3),2)</f>
      </c>
      <c r="O21">
        <f>(I21*21)/100</f>
      </c>
      <c r="P21" t="s">
        <v>23</v>
      </c>
    </row>
    <row r="22" spans="1:5" ht="12.75">
      <c r="A22" s="35" t="s">
        <v>50</v>
      </c>
      <c r="E22" s="36" t="s">
        <v>51</v>
      </c>
    </row>
    <row r="23" spans="1:5" ht="12.75">
      <c r="A23" s="37" t="s">
        <v>52</v>
      </c>
      <c r="E23" s="38" t="s">
        <v>51</v>
      </c>
    </row>
    <row r="24" spans="1:5" ht="51">
      <c r="A24" t="s">
        <v>54</v>
      </c>
      <c r="E24" s="36" t="s">
        <v>999</v>
      </c>
    </row>
    <row r="25" spans="1:18" ht="12.75" customHeight="1">
      <c r="A25" s="6" t="s">
        <v>43</v>
      </c>
      <c r="B25" s="6"/>
      <c r="C25" s="41" t="s">
        <v>24</v>
      </c>
      <c r="D25" s="6"/>
      <c r="E25" s="27" t="s">
        <v>108</v>
      </c>
      <c r="F25" s="6"/>
      <c r="G25" s="6"/>
      <c r="H25" s="6"/>
      <c r="I25" s="42">
        <f>0+Q25</f>
      </c>
      <c r="O25">
        <f>0+R25</f>
      </c>
      <c r="Q25">
        <f>0+I26+I30+I34+I38+I42+I46+I50+I54+I58+I62+I66+I70+I74+I78+I82+I86+I90+I94+I98+I102</f>
      </c>
      <c r="R25">
        <f>0+O26+O30+O34+O38+O42+O46+O50+O54+O58+O62+O66+O70+O74+O78+O82+O86+O90+O94+O98+O102</f>
      </c>
    </row>
    <row r="26" spans="1:16" ht="12.75">
      <c r="A26" s="25" t="s">
        <v>45</v>
      </c>
      <c r="B26" s="29" t="s">
        <v>35</v>
      </c>
      <c r="C26" s="29" t="s">
        <v>1000</v>
      </c>
      <c r="D26" s="25" t="s">
        <v>51</v>
      </c>
      <c r="E26" s="30" t="s">
        <v>1001</v>
      </c>
      <c r="F26" s="31" t="s">
        <v>277</v>
      </c>
      <c r="G26" s="32">
        <v>26</v>
      </c>
      <c r="H26" s="33">
        <v>0</v>
      </c>
      <c r="I26" s="34">
        <f>ROUND(ROUND(H26,2)*ROUND(G26,3),2)</f>
      </c>
      <c r="O26">
        <f>(I26*21)/100</f>
      </c>
      <c r="P26" t="s">
        <v>23</v>
      </c>
    </row>
    <row r="27" spans="1:5" ht="12.75">
      <c r="A27" s="35" t="s">
        <v>50</v>
      </c>
      <c r="E27" s="36" t="s">
        <v>1002</v>
      </c>
    </row>
    <row r="28" spans="1:5" ht="12.75">
      <c r="A28" s="37" t="s">
        <v>52</v>
      </c>
      <c r="E28" s="38" t="s">
        <v>1003</v>
      </c>
    </row>
    <row r="29" spans="1:5" ht="38.25">
      <c r="A29" t="s">
        <v>54</v>
      </c>
      <c r="E29" s="36" t="s">
        <v>1004</v>
      </c>
    </row>
    <row r="30" spans="1:16" ht="12.75">
      <c r="A30" s="25" t="s">
        <v>45</v>
      </c>
      <c r="B30" s="29" t="s">
        <v>37</v>
      </c>
      <c r="C30" s="29" t="s">
        <v>1005</v>
      </c>
      <c r="D30" s="25" t="s">
        <v>51</v>
      </c>
      <c r="E30" s="30" t="s">
        <v>1006</v>
      </c>
      <c r="F30" s="31" t="s">
        <v>137</v>
      </c>
      <c r="G30" s="32">
        <v>59.8</v>
      </c>
      <c r="H30" s="33">
        <v>0</v>
      </c>
      <c r="I30" s="34">
        <f>ROUND(ROUND(H30,2)*ROUND(G30,3),2)</f>
      </c>
      <c r="O30">
        <f>(I30*21)/100</f>
      </c>
      <c r="P30" t="s">
        <v>23</v>
      </c>
    </row>
    <row r="31" spans="1:5" ht="12.75">
      <c r="A31" s="35" t="s">
        <v>50</v>
      </c>
      <c r="E31" s="36" t="s">
        <v>1007</v>
      </c>
    </row>
    <row r="32" spans="1:5" ht="25.5">
      <c r="A32" s="37" t="s">
        <v>52</v>
      </c>
      <c r="E32" s="38" t="s">
        <v>1008</v>
      </c>
    </row>
    <row r="33" spans="1:5" ht="369.75">
      <c r="A33" t="s">
        <v>54</v>
      </c>
      <c r="E33" s="36" t="s">
        <v>712</v>
      </c>
    </row>
    <row r="34" spans="1:16" ht="12.75">
      <c r="A34" s="25" t="s">
        <v>45</v>
      </c>
      <c r="B34" s="29" t="s">
        <v>72</v>
      </c>
      <c r="C34" s="29" t="s">
        <v>1009</v>
      </c>
      <c r="D34" s="25" t="s">
        <v>51</v>
      </c>
      <c r="E34" s="30" t="s">
        <v>1010</v>
      </c>
      <c r="F34" s="31" t="s">
        <v>137</v>
      </c>
      <c r="G34" s="32">
        <v>40</v>
      </c>
      <c r="H34" s="33">
        <v>0</v>
      </c>
      <c r="I34" s="34">
        <f>ROUND(ROUND(H34,2)*ROUND(G34,3),2)</f>
      </c>
      <c r="O34">
        <f>(I34*21)/100</f>
      </c>
      <c r="P34" t="s">
        <v>23</v>
      </c>
    </row>
    <row r="35" spans="1:5" ht="12.75">
      <c r="A35" s="35" t="s">
        <v>50</v>
      </c>
      <c r="E35" s="36" t="s">
        <v>1011</v>
      </c>
    </row>
    <row r="36" spans="1:5" ht="12.75">
      <c r="A36" s="37" t="s">
        <v>52</v>
      </c>
      <c r="E36" s="38" t="s">
        <v>1012</v>
      </c>
    </row>
    <row r="37" spans="1:5" ht="369.75">
      <c r="A37" t="s">
        <v>54</v>
      </c>
      <c r="E37" s="36" t="s">
        <v>712</v>
      </c>
    </row>
    <row r="38" spans="1:16" ht="12.75">
      <c r="A38" s="25" t="s">
        <v>45</v>
      </c>
      <c r="B38" s="29" t="s">
        <v>75</v>
      </c>
      <c r="C38" s="29" t="s">
        <v>1013</v>
      </c>
      <c r="D38" s="25" t="s">
        <v>51</v>
      </c>
      <c r="E38" s="30" t="s">
        <v>211</v>
      </c>
      <c r="F38" s="31" t="s">
        <v>137</v>
      </c>
      <c r="G38" s="32">
        <v>400</v>
      </c>
      <c r="H38" s="33">
        <v>0</v>
      </c>
      <c r="I38" s="34">
        <f>ROUND(ROUND(H38,2)*ROUND(G38,3),2)</f>
      </c>
      <c r="O38">
        <f>(I38*21)/100</f>
      </c>
      <c r="P38" t="s">
        <v>23</v>
      </c>
    </row>
    <row r="39" spans="1:5" ht="12.75">
      <c r="A39" s="35" t="s">
        <v>50</v>
      </c>
      <c r="E39" s="36" t="s">
        <v>51</v>
      </c>
    </row>
    <row r="40" spans="1:5" ht="12.75">
      <c r="A40" s="37" t="s">
        <v>52</v>
      </c>
      <c r="E40" s="38" t="s">
        <v>1014</v>
      </c>
    </row>
    <row r="41" spans="1:5" ht="25.5">
      <c r="A41" t="s">
        <v>54</v>
      </c>
      <c r="E41" s="36" t="s">
        <v>213</v>
      </c>
    </row>
    <row r="42" spans="1:16" ht="12.75">
      <c r="A42" s="25" t="s">
        <v>45</v>
      </c>
      <c r="B42" s="29" t="s">
        <v>40</v>
      </c>
      <c r="C42" s="29" t="s">
        <v>214</v>
      </c>
      <c r="D42" s="25" t="s">
        <v>51</v>
      </c>
      <c r="E42" s="30" t="s">
        <v>215</v>
      </c>
      <c r="F42" s="31" t="s">
        <v>137</v>
      </c>
      <c r="G42" s="32">
        <v>124.659</v>
      </c>
      <c r="H42" s="33">
        <v>0</v>
      </c>
      <c r="I42" s="34">
        <f>ROUND(ROUND(H42,2)*ROUND(G42,3),2)</f>
      </c>
      <c r="O42">
        <f>(I42*21)/100</f>
      </c>
      <c r="P42" t="s">
        <v>23</v>
      </c>
    </row>
    <row r="43" spans="1:5" ht="12.75">
      <c r="A43" s="35" t="s">
        <v>50</v>
      </c>
      <c r="E43" s="36" t="s">
        <v>1015</v>
      </c>
    </row>
    <row r="44" spans="1:5" ht="140.25">
      <c r="A44" s="37" t="s">
        <v>52</v>
      </c>
      <c r="E44" s="38" t="s">
        <v>1016</v>
      </c>
    </row>
    <row r="45" spans="1:5" ht="306">
      <c r="A45" t="s">
        <v>54</v>
      </c>
      <c r="E45" s="36" t="s">
        <v>177</v>
      </c>
    </row>
    <row r="46" spans="1:16" ht="12.75">
      <c r="A46" s="25" t="s">
        <v>45</v>
      </c>
      <c r="B46" s="29" t="s">
        <v>42</v>
      </c>
      <c r="C46" s="29" t="s">
        <v>214</v>
      </c>
      <c r="D46" s="25" t="s">
        <v>218</v>
      </c>
      <c r="E46" s="30" t="s">
        <v>215</v>
      </c>
      <c r="F46" s="31" t="s">
        <v>137</v>
      </c>
      <c r="G46" s="32">
        <v>236.507</v>
      </c>
      <c r="H46" s="33">
        <v>0</v>
      </c>
      <c r="I46" s="34">
        <f>ROUND(ROUND(H46,2)*ROUND(G46,3),2)</f>
      </c>
      <c r="O46">
        <f>(I46*21)/100</f>
      </c>
      <c r="P46" t="s">
        <v>23</v>
      </c>
    </row>
    <row r="47" spans="1:5" ht="12.75">
      <c r="A47" s="35" t="s">
        <v>50</v>
      </c>
      <c r="E47" s="36" t="s">
        <v>51</v>
      </c>
    </row>
    <row r="48" spans="1:5" ht="38.25">
      <c r="A48" s="37" t="s">
        <v>52</v>
      </c>
      <c r="E48" s="38" t="s">
        <v>1017</v>
      </c>
    </row>
    <row r="49" spans="1:5" ht="306">
      <c r="A49" t="s">
        <v>54</v>
      </c>
      <c r="E49" s="36" t="s">
        <v>177</v>
      </c>
    </row>
    <row r="50" spans="1:16" ht="12.75">
      <c r="A50" s="25" t="s">
        <v>45</v>
      </c>
      <c r="B50" s="29" t="s">
        <v>85</v>
      </c>
      <c r="C50" s="29" t="s">
        <v>1018</v>
      </c>
      <c r="D50" s="25" t="s">
        <v>51</v>
      </c>
      <c r="E50" s="30" t="s">
        <v>1019</v>
      </c>
      <c r="F50" s="31" t="s">
        <v>137</v>
      </c>
      <c r="G50" s="32">
        <v>54.6</v>
      </c>
      <c r="H50" s="33">
        <v>0</v>
      </c>
      <c r="I50" s="34">
        <f>ROUND(ROUND(H50,2)*ROUND(G50,3),2)</f>
      </c>
      <c r="O50">
        <f>(I50*21)/100</f>
      </c>
      <c r="P50" t="s">
        <v>23</v>
      </c>
    </row>
    <row r="51" spans="1:5" ht="12.75">
      <c r="A51" s="35" t="s">
        <v>50</v>
      </c>
      <c r="E51" s="36" t="s">
        <v>1007</v>
      </c>
    </row>
    <row r="52" spans="1:5" ht="25.5">
      <c r="A52" s="37" t="s">
        <v>52</v>
      </c>
      <c r="E52" s="38" t="s">
        <v>1020</v>
      </c>
    </row>
    <row r="53" spans="1:5" ht="318.75">
      <c r="A53" t="s">
        <v>54</v>
      </c>
      <c r="E53" s="36" t="s">
        <v>230</v>
      </c>
    </row>
    <row r="54" spans="1:16" ht="12.75">
      <c r="A54" s="25" t="s">
        <v>45</v>
      </c>
      <c r="B54" s="29" t="s">
        <v>88</v>
      </c>
      <c r="C54" s="29" t="s">
        <v>220</v>
      </c>
      <c r="D54" s="25" t="s">
        <v>51</v>
      </c>
      <c r="E54" s="30" t="s">
        <v>221</v>
      </c>
      <c r="F54" s="31" t="s">
        <v>137</v>
      </c>
      <c r="G54" s="32">
        <v>443.705</v>
      </c>
      <c r="H54" s="33">
        <v>0</v>
      </c>
      <c r="I54" s="34">
        <f>ROUND(ROUND(H54,2)*ROUND(G54,3),2)</f>
      </c>
      <c r="O54">
        <f>(I54*21)/100</f>
      </c>
      <c r="P54" t="s">
        <v>23</v>
      </c>
    </row>
    <row r="55" spans="1:5" ht="12.75">
      <c r="A55" s="35" t="s">
        <v>50</v>
      </c>
      <c r="E55" s="36" t="s">
        <v>1021</v>
      </c>
    </row>
    <row r="56" spans="1:5" ht="51">
      <c r="A56" s="37" t="s">
        <v>52</v>
      </c>
      <c r="E56" s="38" t="s">
        <v>1022</v>
      </c>
    </row>
    <row r="57" spans="1:5" ht="318.75">
      <c r="A57" t="s">
        <v>54</v>
      </c>
      <c r="E57" s="36" t="s">
        <v>230</v>
      </c>
    </row>
    <row r="58" spans="1:16" ht="12.75">
      <c r="A58" s="25" t="s">
        <v>45</v>
      </c>
      <c r="B58" s="29" t="s">
        <v>94</v>
      </c>
      <c r="C58" s="29" t="s">
        <v>225</v>
      </c>
      <c r="D58" s="25" t="s">
        <v>51</v>
      </c>
      <c r="E58" s="30" t="s">
        <v>211</v>
      </c>
      <c r="F58" s="31" t="s">
        <v>137</v>
      </c>
      <c r="G58" s="32">
        <v>4437.05</v>
      </c>
      <c r="H58" s="33">
        <v>0</v>
      </c>
      <c r="I58" s="34">
        <f>ROUND(ROUND(H58,2)*ROUND(G58,3),2)</f>
      </c>
      <c r="O58">
        <f>(I58*21)/100</f>
      </c>
      <c r="P58" t="s">
        <v>23</v>
      </c>
    </row>
    <row r="59" spans="1:5" ht="12.75">
      <c r="A59" s="35" t="s">
        <v>50</v>
      </c>
      <c r="E59" s="36" t="s">
        <v>51</v>
      </c>
    </row>
    <row r="60" spans="1:5" ht="12.75">
      <c r="A60" s="37" t="s">
        <v>52</v>
      </c>
      <c r="E60" s="38" t="s">
        <v>1023</v>
      </c>
    </row>
    <row r="61" spans="1:5" ht="25.5">
      <c r="A61" t="s">
        <v>54</v>
      </c>
      <c r="E61" s="36" t="s">
        <v>213</v>
      </c>
    </row>
    <row r="62" spans="1:16" ht="12.75">
      <c r="A62" s="25" t="s">
        <v>45</v>
      </c>
      <c r="B62" s="29" t="s">
        <v>157</v>
      </c>
      <c r="C62" s="29" t="s">
        <v>779</v>
      </c>
      <c r="D62" s="25" t="s">
        <v>51</v>
      </c>
      <c r="E62" s="30" t="s">
        <v>780</v>
      </c>
      <c r="F62" s="31" t="s">
        <v>137</v>
      </c>
      <c r="G62" s="32">
        <v>64.484</v>
      </c>
      <c r="H62" s="33">
        <v>0</v>
      </c>
      <c r="I62" s="34">
        <f>ROUND(ROUND(H62,2)*ROUND(G62,3),2)</f>
      </c>
      <c r="O62">
        <f>(I62*21)/100</f>
      </c>
      <c r="P62" t="s">
        <v>23</v>
      </c>
    </row>
    <row r="63" spans="1:5" ht="25.5">
      <c r="A63" s="35" t="s">
        <v>50</v>
      </c>
      <c r="E63" s="36" t="s">
        <v>1024</v>
      </c>
    </row>
    <row r="64" spans="1:5" ht="25.5">
      <c r="A64" s="37" t="s">
        <v>52</v>
      </c>
      <c r="E64" s="38" t="s">
        <v>1025</v>
      </c>
    </row>
    <row r="65" spans="1:5" ht="267.75">
      <c r="A65" t="s">
        <v>54</v>
      </c>
      <c r="E65" s="36" t="s">
        <v>1026</v>
      </c>
    </row>
    <row r="66" spans="1:16" ht="12.75">
      <c r="A66" s="25" t="s">
        <v>45</v>
      </c>
      <c r="B66" s="29" t="s">
        <v>161</v>
      </c>
      <c r="C66" s="29" t="s">
        <v>179</v>
      </c>
      <c r="D66" s="25" t="s">
        <v>24</v>
      </c>
      <c r="E66" s="30" t="s">
        <v>180</v>
      </c>
      <c r="F66" s="31" t="s">
        <v>137</v>
      </c>
      <c r="G66" s="32">
        <v>483.705</v>
      </c>
      <c r="H66" s="33">
        <v>0</v>
      </c>
      <c r="I66" s="34">
        <f>ROUND(ROUND(H66,2)*ROUND(G66,3),2)</f>
      </c>
      <c r="O66">
        <f>(I66*21)/100</f>
      </c>
      <c r="P66" t="s">
        <v>23</v>
      </c>
    </row>
    <row r="67" spans="1:5" ht="12.75">
      <c r="A67" s="35" t="s">
        <v>50</v>
      </c>
      <c r="E67" s="36" t="s">
        <v>1027</v>
      </c>
    </row>
    <row r="68" spans="1:5" ht="38.25">
      <c r="A68" s="37" t="s">
        <v>52</v>
      </c>
      <c r="E68" s="38" t="s">
        <v>1028</v>
      </c>
    </row>
    <row r="69" spans="1:5" ht="191.25">
      <c r="A69" t="s">
        <v>54</v>
      </c>
      <c r="E69" s="36" t="s">
        <v>185</v>
      </c>
    </row>
    <row r="70" spans="1:16" ht="12.75">
      <c r="A70" s="25" t="s">
        <v>45</v>
      </c>
      <c r="B70" s="29" t="s">
        <v>167</v>
      </c>
      <c r="C70" s="29" t="s">
        <v>179</v>
      </c>
      <c r="D70" s="25" t="s">
        <v>23</v>
      </c>
      <c r="E70" s="30" t="s">
        <v>180</v>
      </c>
      <c r="F70" s="31" t="s">
        <v>137</v>
      </c>
      <c r="G70" s="32">
        <v>114.4</v>
      </c>
      <c r="H70" s="33">
        <v>0</v>
      </c>
      <c r="I70" s="34">
        <f>ROUND(ROUND(H70,2)*ROUND(G70,3),2)</f>
      </c>
      <c r="O70">
        <f>(I70*21)/100</f>
      </c>
      <c r="P70" t="s">
        <v>23</v>
      </c>
    </row>
    <row r="71" spans="1:5" ht="12.75">
      <c r="A71" s="35" t="s">
        <v>50</v>
      </c>
      <c r="E71" s="36" t="s">
        <v>1029</v>
      </c>
    </row>
    <row r="72" spans="1:5" ht="38.25">
      <c r="A72" s="37" t="s">
        <v>52</v>
      </c>
      <c r="E72" s="38" t="s">
        <v>1030</v>
      </c>
    </row>
    <row r="73" spans="1:5" ht="191.25">
      <c r="A73" t="s">
        <v>54</v>
      </c>
      <c r="E73" s="36" t="s">
        <v>185</v>
      </c>
    </row>
    <row r="74" spans="1:16" ht="12.75">
      <c r="A74" s="25" t="s">
        <v>45</v>
      </c>
      <c r="B74" s="29" t="s">
        <v>173</v>
      </c>
      <c r="C74" s="29" t="s">
        <v>1031</v>
      </c>
      <c r="D74" s="25" t="s">
        <v>24</v>
      </c>
      <c r="E74" s="30" t="s">
        <v>1032</v>
      </c>
      <c r="F74" s="31" t="s">
        <v>137</v>
      </c>
      <c r="G74" s="32">
        <v>172.023</v>
      </c>
      <c r="H74" s="33">
        <v>0</v>
      </c>
      <c r="I74" s="34">
        <f>ROUND(ROUND(H74,2)*ROUND(G74,3),2)</f>
      </c>
      <c r="O74">
        <f>(I74*21)/100</f>
      </c>
      <c r="P74" t="s">
        <v>23</v>
      </c>
    </row>
    <row r="75" spans="1:5" ht="25.5">
      <c r="A75" s="35" t="s">
        <v>50</v>
      </c>
      <c r="E75" s="36" t="s">
        <v>1033</v>
      </c>
    </row>
    <row r="76" spans="1:5" ht="51">
      <c r="A76" s="37" t="s">
        <v>52</v>
      </c>
      <c r="E76" s="38" t="s">
        <v>1034</v>
      </c>
    </row>
    <row r="77" spans="1:5" ht="229.5">
      <c r="A77" t="s">
        <v>54</v>
      </c>
      <c r="E77" s="36" t="s">
        <v>1035</v>
      </c>
    </row>
    <row r="78" spans="1:16" ht="12.75">
      <c r="A78" s="25" t="s">
        <v>45</v>
      </c>
      <c r="B78" s="29" t="s">
        <v>178</v>
      </c>
      <c r="C78" s="29" t="s">
        <v>1031</v>
      </c>
      <c r="D78" s="25" t="s">
        <v>23</v>
      </c>
      <c r="E78" s="30" t="s">
        <v>1032</v>
      </c>
      <c r="F78" s="31" t="s">
        <v>137</v>
      </c>
      <c r="G78" s="32">
        <v>54.6</v>
      </c>
      <c r="H78" s="33">
        <v>0</v>
      </c>
      <c r="I78" s="34">
        <f>ROUND(ROUND(H78,2)*ROUND(G78,3),2)</f>
      </c>
      <c r="O78">
        <f>(I78*21)/100</f>
      </c>
      <c r="P78" t="s">
        <v>23</v>
      </c>
    </row>
    <row r="79" spans="1:5" ht="25.5">
      <c r="A79" s="35" t="s">
        <v>50</v>
      </c>
      <c r="E79" s="36" t="s">
        <v>1036</v>
      </c>
    </row>
    <row r="80" spans="1:5" ht="12.75">
      <c r="A80" s="37" t="s">
        <v>52</v>
      </c>
      <c r="E80" s="38" t="s">
        <v>1037</v>
      </c>
    </row>
    <row r="81" spans="1:5" ht="229.5">
      <c r="A81" t="s">
        <v>54</v>
      </c>
      <c r="E81" s="36" t="s">
        <v>1035</v>
      </c>
    </row>
    <row r="82" spans="1:16" ht="12.75">
      <c r="A82" s="25" t="s">
        <v>45</v>
      </c>
      <c r="B82" s="29" t="s">
        <v>183</v>
      </c>
      <c r="C82" s="29" t="s">
        <v>785</v>
      </c>
      <c r="D82" s="25" t="s">
        <v>51</v>
      </c>
      <c r="E82" s="30" t="s">
        <v>786</v>
      </c>
      <c r="F82" s="31" t="s">
        <v>137</v>
      </c>
      <c r="G82" s="32">
        <v>59.8</v>
      </c>
      <c r="H82" s="33">
        <v>0</v>
      </c>
      <c r="I82" s="34">
        <f>ROUND(ROUND(H82,2)*ROUND(G82,3),2)</f>
      </c>
      <c r="O82">
        <f>(I82*21)/100</f>
      </c>
      <c r="P82" t="s">
        <v>23</v>
      </c>
    </row>
    <row r="83" spans="1:5" ht="12.75">
      <c r="A83" s="35" t="s">
        <v>50</v>
      </c>
      <c r="E83" s="36" t="s">
        <v>1038</v>
      </c>
    </row>
    <row r="84" spans="1:5" ht="38.25">
      <c r="A84" s="37" t="s">
        <v>52</v>
      </c>
      <c r="E84" s="38" t="s">
        <v>1039</v>
      </c>
    </row>
    <row r="85" spans="1:5" ht="280.5">
      <c r="A85" t="s">
        <v>54</v>
      </c>
      <c r="E85" s="36" t="s">
        <v>1040</v>
      </c>
    </row>
    <row r="86" spans="1:16" ht="12.75">
      <c r="A86" s="25" t="s">
        <v>45</v>
      </c>
      <c r="B86" s="29" t="s">
        <v>186</v>
      </c>
      <c r="C86" s="29" t="s">
        <v>256</v>
      </c>
      <c r="D86" s="25" t="s">
        <v>24</v>
      </c>
      <c r="E86" s="30" t="s">
        <v>257</v>
      </c>
      <c r="F86" s="31" t="s">
        <v>137</v>
      </c>
      <c r="G86" s="32">
        <v>224.665</v>
      </c>
      <c r="H86" s="33">
        <v>0</v>
      </c>
      <c r="I86" s="34">
        <f>ROUND(ROUND(H86,2)*ROUND(G86,3),2)</f>
      </c>
      <c r="O86">
        <f>(I86*21)/100</f>
      </c>
      <c r="P86" t="s">
        <v>23</v>
      </c>
    </row>
    <row r="87" spans="1:5" ht="38.25">
      <c r="A87" s="35" t="s">
        <v>50</v>
      </c>
      <c r="E87" s="36" t="s">
        <v>1041</v>
      </c>
    </row>
    <row r="88" spans="1:5" ht="12.75">
      <c r="A88" s="37" t="s">
        <v>52</v>
      </c>
      <c r="E88" s="38" t="s">
        <v>1042</v>
      </c>
    </row>
    <row r="89" spans="1:5" ht="293.25">
      <c r="A89" t="s">
        <v>54</v>
      </c>
      <c r="E89" s="36" t="s">
        <v>1043</v>
      </c>
    </row>
    <row r="90" spans="1:16" ht="12.75">
      <c r="A90" s="25" t="s">
        <v>45</v>
      </c>
      <c r="B90" s="29" t="s">
        <v>192</v>
      </c>
      <c r="C90" s="29" t="s">
        <v>256</v>
      </c>
      <c r="D90" s="25" t="s">
        <v>23</v>
      </c>
      <c r="E90" s="30" t="s">
        <v>257</v>
      </c>
      <c r="F90" s="31" t="s">
        <v>137</v>
      </c>
      <c r="G90" s="32">
        <v>41.999</v>
      </c>
      <c r="H90" s="33">
        <v>0</v>
      </c>
      <c r="I90" s="34">
        <f>ROUND(ROUND(H90,2)*ROUND(G90,3),2)</f>
      </c>
      <c r="O90">
        <f>(I90*21)/100</f>
      </c>
      <c r="P90" t="s">
        <v>23</v>
      </c>
    </row>
    <row r="91" spans="1:5" ht="25.5">
      <c r="A91" s="35" t="s">
        <v>50</v>
      </c>
      <c r="E91" s="36" t="s">
        <v>1044</v>
      </c>
    </row>
    <row r="92" spans="1:5" ht="63.75">
      <c r="A92" s="37" t="s">
        <v>52</v>
      </c>
      <c r="E92" s="38" t="s">
        <v>1045</v>
      </c>
    </row>
    <row r="93" spans="1:5" ht="293.25">
      <c r="A93" t="s">
        <v>54</v>
      </c>
      <c r="E93" s="36" t="s">
        <v>1043</v>
      </c>
    </row>
    <row r="94" spans="1:16" ht="12.75">
      <c r="A94" s="25" t="s">
        <v>45</v>
      </c>
      <c r="B94" s="29" t="s">
        <v>281</v>
      </c>
      <c r="C94" s="29" t="s">
        <v>1046</v>
      </c>
      <c r="D94" s="25" t="s">
        <v>51</v>
      </c>
      <c r="E94" s="30" t="s">
        <v>1047</v>
      </c>
      <c r="F94" s="31" t="s">
        <v>137</v>
      </c>
      <c r="G94" s="32">
        <v>98.418</v>
      </c>
      <c r="H94" s="33">
        <v>0</v>
      </c>
      <c r="I94" s="34">
        <f>ROUND(ROUND(H94,2)*ROUND(G94,3),2)</f>
      </c>
      <c r="O94">
        <f>(I94*21)/100</f>
      </c>
      <c r="P94" t="s">
        <v>23</v>
      </c>
    </row>
    <row r="95" spans="1:5" ht="38.25">
      <c r="A95" s="35" t="s">
        <v>50</v>
      </c>
      <c r="E95" s="36" t="s">
        <v>1048</v>
      </c>
    </row>
    <row r="96" spans="1:5" ht="51">
      <c r="A96" s="37" t="s">
        <v>52</v>
      </c>
      <c r="E96" s="38" t="s">
        <v>1049</v>
      </c>
    </row>
    <row r="97" spans="1:5" ht="255">
      <c r="A97" t="s">
        <v>54</v>
      </c>
      <c r="E97" s="36" t="s">
        <v>1050</v>
      </c>
    </row>
    <row r="98" spans="1:16" ht="12.75">
      <c r="A98" s="25" t="s">
        <v>45</v>
      </c>
      <c r="B98" s="29" t="s">
        <v>287</v>
      </c>
      <c r="C98" s="29" t="s">
        <v>1051</v>
      </c>
      <c r="D98" s="25" t="s">
        <v>51</v>
      </c>
      <c r="E98" s="30" t="s">
        <v>1052</v>
      </c>
      <c r="F98" s="31" t="s">
        <v>137</v>
      </c>
      <c r="G98" s="32">
        <v>40</v>
      </c>
      <c r="H98" s="33">
        <v>0</v>
      </c>
      <c r="I98" s="34">
        <f>ROUND(ROUND(H98,2)*ROUND(G98,3),2)</f>
      </c>
      <c r="O98">
        <f>(I98*21)/100</f>
      </c>
      <c r="P98" t="s">
        <v>23</v>
      </c>
    </row>
    <row r="99" spans="1:5" ht="12.75">
      <c r="A99" s="35" t="s">
        <v>50</v>
      </c>
      <c r="E99" s="36" t="s">
        <v>1053</v>
      </c>
    </row>
    <row r="100" spans="1:5" ht="12.75">
      <c r="A100" s="37" t="s">
        <v>52</v>
      </c>
      <c r="E100" s="38" t="s">
        <v>1054</v>
      </c>
    </row>
    <row r="101" spans="1:5" ht="267.75">
      <c r="A101" t="s">
        <v>54</v>
      </c>
      <c r="E101" s="36" t="s">
        <v>1026</v>
      </c>
    </row>
    <row r="102" spans="1:16" ht="12.75">
      <c r="A102" s="25" t="s">
        <v>45</v>
      </c>
      <c r="B102" s="29" t="s">
        <v>293</v>
      </c>
      <c r="C102" s="29" t="s">
        <v>265</v>
      </c>
      <c r="D102" s="25" t="s">
        <v>51</v>
      </c>
      <c r="E102" s="30" t="s">
        <v>266</v>
      </c>
      <c r="F102" s="31" t="s">
        <v>111</v>
      </c>
      <c r="G102" s="32">
        <v>68.394</v>
      </c>
      <c r="H102" s="33">
        <v>0</v>
      </c>
      <c r="I102" s="34">
        <f>ROUND(ROUND(H102,2)*ROUND(G102,3),2)</f>
      </c>
      <c r="O102">
        <f>(I102*21)/100</f>
      </c>
      <c r="P102" t="s">
        <v>23</v>
      </c>
    </row>
    <row r="103" spans="1:5" ht="12.75">
      <c r="A103" s="35" t="s">
        <v>50</v>
      </c>
      <c r="E103" s="36" t="s">
        <v>1055</v>
      </c>
    </row>
    <row r="104" spans="1:5" ht="38.25">
      <c r="A104" s="37" t="s">
        <v>52</v>
      </c>
      <c r="E104" s="38" t="s">
        <v>1056</v>
      </c>
    </row>
    <row r="105" spans="1:5" ht="38.25">
      <c r="A105" t="s">
        <v>54</v>
      </c>
      <c r="E105" s="36" t="s">
        <v>1057</v>
      </c>
    </row>
    <row r="106" spans="1:18" ht="12.75" customHeight="1">
      <c r="A106" s="6" t="s">
        <v>43</v>
      </c>
      <c r="B106" s="6"/>
      <c r="C106" s="41" t="s">
        <v>23</v>
      </c>
      <c r="D106" s="6"/>
      <c r="E106" s="27" t="s">
        <v>274</v>
      </c>
      <c r="F106" s="6"/>
      <c r="G106" s="6"/>
      <c r="H106" s="6"/>
      <c r="I106" s="42">
        <f>0+Q106</f>
      </c>
      <c r="O106">
        <f>0+R106</f>
      </c>
      <c r="Q106">
        <f>0+I107</f>
      </c>
      <c r="R106">
        <f>0+O107</f>
      </c>
    </row>
    <row r="107" spans="1:16" ht="12.75">
      <c r="A107" s="25" t="s">
        <v>45</v>
      </c>
      <c r="B107" s="29" t="s">
        <v>296</v>
      </c>
      <c r="C107" s="29" t="s">
        <v>1058</v>
      </c>
      <c r="D107" s="25" t="s">
        <v>47</v>
      </c>
      <c r="E107" s="30" t="s">
        <v>1059</v>
      </c>
      <c r="F107" s="31" t="s">
        <v>137</v>
      </c>
      <c r="G107" s="32">
        <v>18.7</v>
      </c>
      <c r="H107" s="33">
        <v>0</v>
      </c>
      <c r="I107" s="34">
        <f>ROUND(ROUND(H107,2)*ROUND(G107,3),2)</f>
      </c>
      <c r="O107">
        <f>(I107*21)/100</f>
      </c>
      <c r="P107" t="s">
        <v>23</v>
      </c>
    </row>
    <row r="108" spans="1:5" ht="12.75">
      <c r="A108" s="35" t="s">
        <v>50</v>
      </c>
      <c r="E108" s="36" t="s">
        <v>1060</v>
      </c>
    </row>
    <row r="109" spans="1:5" ht="12.75">
      <c r="A109" s="37" t="s">
        <v>52</v>
      </c>
      <c r="E109" s="38" t="s">
        <v>1061</v>
      </c>
    </row>
    <row r="110" spans="1:5" ht="51">
      <c r="A110" t="s">
        <v>54</v>
      </c>
      <c r="E110" s="36" t="s">
        <v>1062</v>
      </c>
    </row>
    <row r="111" spans="1:18" ht="12.75" customHeight="1">
      <c r="A111" s="6" t="s">
        <v>43</v>
      </c>
      <c r="B111" s="6"/>
      <c r="C111" s="41" t="s">
        <v>33</v>
      </c>
      <c r="D111" s="6"/>
      <c r="E111" s="27" t="s">
        <v>306</v>
      </c>
      <c r="F111" s="6"/>
      <c r="G111" s="6"/>
      <c r="H111" s="6"/>
      <c r="I111" s="42">
        <f>0+Q111</f>
      </c>
      <c r="O111">
        <f>0+R111</f>
      </c>
      <c r="Q111">
        <f>0+I112+I116+I120+I124+I128+I132+I136+I140+I144+I148</f>
      </c>
      <c r="R111">
        <f>0+O112+O116+O120+O124+O128+O132+O136+O140+O144+O148</f>
      </c>
    </row>
    <row r="112" spans="1:16" ht="12.75">
      <c r="A112" s="25" t="s">
        <v>45</v>
      </c>
      <c r="B112" s="29" t="s">
        <v>302</v>
      </c>
      <c r="C112" s="29" t="s">
        <v>1063</v>
      </c>
      <c r="D112" s="25" t="s">
        <v>51</v>
      </c>
      <c r="E112" s="30" t="s">
        <v>1064</v>
      </c>
      <c r="F112" s="31" t="s">
        <v>277</v>
      </c>
      <c r="G112" s="32">
        <v>19.2</v>
      </c>
      <c r="H112" s="33">
        <v>0</v>
      </c>
      <c r="I112" s="34">
        <f>ROUND(ROUND(H112,2)*ROUND(G112,3),2)</f>
      </c>
      <c r="O112">
        <f>(I112*21)/100</f>
      </c>
      <c r="P112" t="s">
        <v>23</v>
      </c>
    </row>
    <row r="113" spans="1:5" ht="51">
      <c r="A113" s="35" t="s">
        <v>50</v>
      </c>
      <c r="E113" s="36" t="s">
        <v>1065</v>
      </c>
    </row>
    <row r="114" spans="1:5" ht="12.75">
      <c r="A114" s="37" t="s">
        <v>52</v>
      </c>
      <c r="E114" s="38" t="s">
        <v>1066</v>
      </c>
    </row>
    <row r="115" spans="1:5" ht="51">
      <c r="A115" t="s">
        <v>54</v>
      </c>
      <c r="E115" s="36" t="s">
        <v>1067</v>
      </c>
    </row>
    <row r="116" spans="1:16" ht="12.75">
      <c r="A116" s="25" t="s">
        <v>45</v>
      </c>
      <c r="B116" s="29" t="s">
        <v>307</v>
      </c>
      <c r="C116" s="29" t="s">
        <v>1068</v>
      </c>
      <c r="D116" s="25" t="s">
        <v>51</v>
      </c>
      <c r="E116" s="30" t="s">
        <v>1069</v>
      </c>
      <c r="F116" s="31" t="s">
        <v>137</v>
      </c>
      <c r="G116" s="32">
        <v>2.093</v>
      </c>
      <c r="H116" s="33">
        <v>0</v>
      </c>
      <c r="I116" s="34">
        <f>ROUND(ROUND(H116,2)*ROUND(G116,3),2)</f>
      </c>
      <c r="O116">
        <f>(I116*21)/100</f>
      </c>
      <c r="P116" t="s">
        <v>23</v>
      </c>
    </row>
    <row r="117" spans="1:5" ht="25.5">
      <c r="A117" s="35" t="s">
        <v>50</v>
      </c>
      <c r="E117" s="36" t="s">
        <v>1070</v>
      </c>
    </row>
    <row r="118" spans="1:5" ht="12.75">
      <c r="A118" s="37" t="s">
        <v>52</v>
      </c>
      <c r="E118" s="38" t="s">
        <v>1071</v>
      </c>
    </row>
    <row r="119" spans="1:5" ht="229.5">
      <c r="A119" t="s">
        <v>54</v>
      </c>
      <c r="E119" s="36" t="s">
        <v>1072</v>
      </c>
    </row>
    <row r="120" spans="1:16" ht="12.75">
      <c r="A120" s="25" t="s">
        <v>45</v>
      </c>
      <c r="B120" s="29" t="s">
        <v>312</v>
      </c>
      <c r="C120" s="29" t="s">
        <v>791</v>
      </c>
      <c r="D120" s="25" t="s">
        <v>51</v>
      </c>
      <c r="E120" s="30" t="s">
        <v>792</v>
      </c>
      <c r="F120" s="31" t="s">
        <v>137</v>
      </c>
      <c r="G120" s="32">
        <v>21.158</v>
      </c>
      <c r="H120" s="33">
        <v>0</v>
      </c>
      <c r="I120" s="34">
        <f>ROUND(ROUND(H120,2)*ROUND(G120,3),2)</f>
      </c>
      <c r="O120">
        <f>(I120*21)/100</f>
      </c>
      <c r="P120" t="s">
        <v>23</v>
      </c>
    </row>
    <row r="121" spans="1:5" ht="12.75">
      <c r="A121" s="35" t="s">
        <v>50</v>
      </c>
      <c r="E121" s="36" t="s">
        <v>1073</v>
      </c>
    </row>
    <row r="122" spans="1:5" ht="12.75">
      <c r="A122" s="37" t="s">
        <v>52</v>
      </c>
      <c r="E122" s="38" t="s">
        <v>1074</v>
      </c>
    </row>
    <row r="123" spans="1:5" ht="369.75">
      <c r="A123" t="s">
        <v>54</v>
      </c>
      <c r="E123" s="36" t="s">
        <v>424</v>
      </c>
    </row>
    <row r="124" spans="1:16" ht="12.75">
      <c r="A124" s="25" t="s">
        <v>45</v>
      </c>
      <c r="B124" s="29" t="s">
        <v>318</v>
      </c>
      <c r="C124" s="29" t="s">
        <v>728</v>
      </c>
      <c r="D124" s="25" t="s">
        <v>51</v>
      </c>
      <c r="E124" s="30" t="s">
        <v>729</v>
      </c>
      <c r="F124" s="31" t="s">
        <v>137</v>
      </c>
      <c r="G124" s="32">
        <v>4.02</v>
      </c>
      <c r="H124" s="33">
        <v>0</v>
      </c>
      <c r="I124" s="34">
        <f>ROUND(ROUND(H124,2)*ROUND(G124,3),2)</f>
      </c>
      <c r="O124">
        <f>(I124*21)/100</f>
      </c>
      <c r="P124" t="s">
        <v>23</v>
      </c>
    </row>
    <row r="125" spans="1:5" ht="12.75">
      <c r="A125" s="35" t="s">
        <v>50</v>
      </c>
      <c r="E125" s="36" t="s">
        <v>1075</v>
      </c>
    </row>
    <row r="126" spans="1:5" ht="38.25">
      <c r="A126" s="37" t="s">
        <v>52</v>
      </c>
      <c r="E126" s="38" t="s">
        <v>1076</v>
      </c>
    </row>
    <row r="127" spans="1:5" ht="369.75">
      <c r="A127" t="s">
        <v>54</v>
      </c>
      <c r="E127" s="36" t="s">
        <v>424</v>
      </c>
    </row>
    <row r="128" spans="1:16" ht="12.75">
      <c r="A128" s="25" t="s">
        <v>45</v>
      </c>
      <c r="B128" s="29" t="s">
        <v>324</v>
      </c>
      <c r="C128" s="29" t="s">
        <v>1077</v>
      </c>
      <c r="D128" s="25" t="s">
        <v>51</v>
      </c>
      <c r="E128" s="30" t="s">
        <v>1078</v>
      </c>
      <c r="F128" s="31" t="s">
        <v>137</v>
      </c>
      <c r="G128" s="32">
        <v>55.68</v>
      </c>
      <c r="H128" s="33">
        <v>0</v>
      </c>
      <c r="I128" s="34">
        <f>ROUND(ROUND(H128,2)*ROUND(G128,3),2)</f>
      </c>
      <c r="O128">
        <f>(I128*21)/100</f>
      </c>
      <c r="P128" t="s">
        <v>23</v>
      </c>
    </row>
    <row r="129" spans="1:5" ht="38.25">
      <c r="A129" s="35" t="s">
        <v>50</v>
      </c>
      <c r="E129" s="36" t="s">
        <v>1079</v>
      </c>
    </row>
    <row r="130" spans="1:5" ht="12.75">
      <c r="A130" s="37" t="s">
        <v>52</v>
      </c>
      <c r="E130" s="38" t="s">
        <v>1080</v>
      </c>
    </row>
    <row r="131" spans="1:5" ht="38.25">
      <c r="A131" t="s">
        <v>54</v>
      </c>
      <c r="E131" s="36" t="s">
        <v>1081</v>
      </c>
    </row>
    <row r="132" spans="1:16" ht="12.75">
      <c r="A132" s="25" t="s">
        <v>45</v>
      </c>
      <c r="B132" s="29" t="s">
        <v>330</v>
      </c>
      <c r="C132" s="29" t="s">
        <v>308</v>
      </c>
      <c r="D132" s="25" t="s">
        <v>24</v>
      </c>
      <c r="E132" s="30" t="s">
        <v>309</v>
      </c>
      <c r="F132" s="31" t="s">
        <v>137</v>
      </c>
      <c r="G132" s="32">
        <v>2.88</v>
      </c>
      <c r="H132" s="33">
        <v>0</v>
      </c>
      <c r="I132" s="34">
        <f>ROUND(ROUND(H132,2)*ROUND(G132,3),2)</f>
      </c>
      <c r="O132">
        <f>(I132*21)/100</f>
      </c>
      <c r="P132" t="s">
        <v>23</v>
      </c>
    </row>
    <row r="133" spans="1:5" ht="38.25">
      <c r="A133" s="35" t="s">
        <v>50</v>
      </c>
      <c r="E133" s="36" t="s">
        <v>1082</v>
      </c>
    </row>
    <row r="134" spans="1:5" ht="12.75">
      <c r="A134" s="37" t="s">
        <v>52</v>
      </c>
      <c r="E134" s="38" t="s">
        <v>1083</v>
      </c>
    </row>
    <row r="135" spans="1:5" ht="38.25">
      <c r="A135" t="s">
        <v>54</v>
      </c>
      <c r="E135" s="36" t="s">
        <v>1081</v>
      </c>
    </row>
    <row r="136" spans="1:16" ht="12.75">
      <c r="A136" s="25" t="s">
        <v>45</v>
      </c>
      <c r="B136" s="29" t="s">
        <v>337</v>
      </c>
      <c r="C136" s="29" t="s">
        <v>308</v>
      </c>
      <c r="D136" s="25" t="s">
        <v>23</v>
      </c>
      <c r="E136" s="30" t="s">
        <v>309</v>
      </c>
      <c r="F136" s="31" t="s">
        <v>137</v>
      </c>
      <c r="G136" s="32">
        <v>1.054</v>
      </c>
      <c r="H136" s="33">
        <v>0</v>
      </c>
      <c r="I136" s="34">
        <f>ROUND(ROUND(H136,2)*ROUND(G136,3),2)</f>
      </c>
      <c r="O136">
        <f>(I136*21)/100</f>
      </c>
      <c r="P136" t="s">
        <v>23</v>
      </c>
    </row>
    <row r="137" spans="1:5" ht="12.75">
      <c r="A137" s="35" t="s">
        <v>50</v>
      </c>
      <c r="E137" s="36" t="s">
        <v>1084</v>
      </c>
    </row>
    <row r="138" spans="1:5" ht="12.75">
      <c r="A138" s="37" t="s">
        <v>52</v>
      </c>
      <c r="E138" s="38" t="s">
        <v>1085</v>
      </c>
    </row>
    <row r="139" spans="1:5" ht="38.25">
      <c r="A139" t="s">
        <v>54</v>
      </c>
      <c r="E139" s="36" t="s">
        <v>1081</v>
      </c>
    </row>
    <row r="140" spans="1:16" ht="12.75">
      <c r="A140" s="25" t="s">
        <v>45</v>
      </c>
      <c r="B140" s="29" t="s">
        <v>343</v>
      </c>
      <c r="C140" s="29" t="s">
        <v>1086</v>
      </c>
      <c r="D140" s="25" t="s">
        <v>51</v>
      </c>
      <c r="E140" s="30" t="s">
        <v>1087</v>
      </c>
      <c r="F140" s="31" t="s">
        <v>137</v>
      </c>
      <c r="G140" s="32">
        <v>4.258</v>
      </c>
      <c r="H140" s="33">
        <v>0</v>
      </c>
      <c r="I140" s="34">
        <f>ROUND(ROUND(H140,2)*ROUND(G140,3),2)</f>
      </c>
      <c r="O140">
        <f>(I140*21)/100</f>
      </c>
      <c r="P140" t="s">
        <v>23</v>
      </c>
    </row>
    <row r="141" spans="1:5" ht="12.75">
      <c r="A141" s="35" t="s">
        <v>50</v>
      </c>
      <c r="E141" s="36" t="s">
        <v>1088</v>
      </c>
    </row>
    <row r="142" spans="1:5" ht="51">
      <c r="A142" s="37" t="s">
        <v>52</v>
      </c>
      <c r="E142" s="38" t="s">
        <v>1089</v>
      </c>
    </row>
    <row r="143" spans="1:5" ht="293.25">
      <c r="A143" t="s">
        <v>54</v>
      </c>
      <c r="E143" s="36" t="s">
        <v>1090</v>
      </c>
    </row>
    <row r="144" spans="1:16" ht="12.75">
      <c r="A144" s="25" t="s">
        <v>45</v>
      </c>
      <c r="B144" s="29" t="s">
        <v>349</v>
      </c>
      <c r="C144" s="29" t="s">
        <v>319</v>
      </c>
      <c r="D144" s="25" t="s">
        <v>51</v>
      </c>
      <c r="E144" s="30" t="s">
        <v>320</v>
      </c>
      <c r="F144" s="31" t="s">
        <v>137</v>
      </c>
      <c r="G144" s="32">
        <v>16.338</v>
      </c>
      <c r="H144" s="33">
        <v>0</v>
      </c>
      <c r="I144" s="34">
        <f>ROUND(ROUND(H144,2)*ROUND(G144,3),2)</f>
      </c>
      <c r="O144">
        <f>(I144*21)/100</f>
      </c>
      <c r="P144" t="s">
        <v>23</v>
      </c>
    </row>
    <row r="145" spans="1:5" ht="12.75">
      <c r="A145" s="35" t="s">
        <v>50</v>
      </c>
      <c r="E145" s="36" t="s">
        <v>1091</v>
      </c>
    </row>
    <row r="146" spans="1:5" ht="38.25">
      <c r="A146" s="37" t="s">
        <v>52</v>
      </c>
      <c r="E146" s="38" t="s">
        <v>1092</v>
      </c>
    </row>
    <row r="147" spans="1:5" ht="102">
      <c r="A147" t="s">
        <v>54</v>
      </c>
      <c r="E147" s="36" t="s">
        <v>1093</v>
      </c>
    </row>
    <row r="148" spans="1:16" ht="12.75">
      <c r="A148" s="25" t="s">
        <v>45</v>
      </c>
      <c r="B148" s="29" t="s">
        <v>354</v>
      </c>
      <c r="C148" s="29" t="s">
        <v>1094</v>
      </c>
      <c r="D148" s="25" t="s">
        <v>51</v>
      </c>
      <c r="E148" s="30" t="s">
        <v>1095</v>
      </c>
      <c r="F148" s="31" t="s">
        <v>137</v>
      </c>
      <c r="G148" s="32">
        <v>7.89</v>
      </c>
      <c r="H148" s="33">
        <v>0</v>
      </c>
      <c r="I148" s="34">
        <f>ROUND(ROUND(H148,2)*ROUND(G148,3),2)</f>
      </c>
      <c r="O148">
        <f>(I148*21)/100</f>
      </c>
      <c r="P148" t="s">
        <v>23</v>
      </c>
    </row>
    <row r="149" spans="1:5" ht="12.75">
      <c r="A149" s="35" t="s">
        <v>50</v>
      </c>
      <c r="E149" s="36" t="s">
        <v>1096</v>
      </c>
    </row>
    <row r="150" spans="1:5" ht="12.75">
      <c r="A150" s="37" t="s">
        <v>52</v>
      </c>
      <c r="E150" s="38" t="s">
        <v>1097</v>
      </c>
    </row>
    <row r="151" spans="1:5" ht="409.5">
      <c r="A151" t="s">
        <v>54</v>
      </c>
      <c r="E151" s="36" t="s">
        <v>1098</v>
      </c>
    </row>
    <row r="152" spans="1:18" ht="12.75" customHeight="1">
      <c r="A152" s="6" t="s">
        <v>43</v>
      </c>
      <c r="B152" s="6"/>
      <c r="C152" s="41" t="s">
        <v>72</v>
      </c>
      <c r="D152" s="6"/>
      <c r="E152" s="27" t="s">
        <v>1099</v>
      </c>
      <c r="F152" s="6"/>
      <c r="G152" s="6"/>
      <c r="H152" s="6"/>
      <c r="I152" s="42">
        <f>0+Q152</f>
      </c>
      <c r="O152">
        <f>0+R152</f>
      </c>
      <c r="Q152">
        <f>0+I153+I157</f>
      </c>
      <c r="R152">
        <f>0+O153+O157</f>
      </c>
    </row>
    <row r="153" spans="1:16" ht="12.75">
      <c r="A153" s="25" t="s">
        <v>45</v>
      </c>
      <c r="B153" s="29" t="s">
        <v>360</v>
      </c>
      <c r="C153" s="29" t="s">
        <v>1100</v>
      </c>
      <c r="D153" s="25" t="s">
        <v>51</v>
      </c>
      <c r="E153" s="30" t="s">
        <v>1101</v>
      </c>
      <c r="F153" s="31" t="s">
        <v>111</v>
      </c>
      <c r="G153" s="32">
        <v>99.883</v>
      </c>
      <c r="H153" s="33">
        <v>0</v>
      </c>
      <c r="I153" s="34">
        <f>ROUND(ROUND(H153,2)*ROUND(G153,3),2)</f>
      </c>
      <c r="O153">
        <f>(I153*21)/100</f>
      </c>
      <c r="P153" t="s">
        <v>23</v>
      </c>
    </row>
    <row r="154" spans="1:5" ht="12.75">
      <c r="A154" s="35" t="s">
        <v>50</v>
      </c>
      <c r="E154" s="36" t="s">
        <v>1102</v>
      </c>
    </row>
    <row r="155" spans="1:5" ht="12.75">
      <c r="A155" s="37" t="s">
        <v>52</v>
      </c>
      <c r="E155" s="38" t="s">
        <v>1103</v>
      </c>
    </row>
    <row r="156" spans="1:5" ht="191.25">
      <c r="A156" t="s">
        <v>54</v>
      </c>
      <c r="E156" s="36" t="s">
        <v>1104</v>
      </c>
    </row>
    <row r="157" spans="1:16" ht="12.75">
      <c r="A157" s="25" t="s">
        <v>45</v>
      </c>
      <c r="B157" s="29" t="s">
        <v>366</v>
      </c>
      <c r="C157" s="29" t="s">
        <v>1105</v>
      </c>
      <c r="D157" s="25" t="s">
        <v>51</v>
      </c>
      <c r="E157" s="30" t="s">
        <v>1106</v>
      </c>
      <c r="F157" s="31" t="s">
        <v>111</v>
      </c>
      <c r="G157" s="32">
        <v>199.766</v>
      </c>
      <c r="H157" s="33">
        <v>0</v>
      </c>
      <c r="I157" s="34">
        <f>ROUND(ROUND(H157,2)*ROUND(G157,3),2)</f>
      </c>
      <c r="O157">
        <f>(I157*21)/100</f>
      </c>
      <c r="P157" t="s">
        <v>23</v>
      </c>
    </row>
    <row r="158" spans="1:5" ht="12.75">
      <c r="A158" s="35" t="s">
        <v>50</v>
      </c>
      <c r="E158" s="36" t="s">
        <v>1107</v>
      </c>
    </row>
    <row r="159" spans="1:5" ht="12.75">
      <c r="A159" s="37" t="s">
        <v>52</v>
      </c>
      <c r="E159" s="38" t="s">
        <v>1108</v>
      </c>
    </row>
    <row r="160" spans="1:5" ht="38.25">
      <c r="A160" t="s">
        <v>54</v>
      </c>
      <c r="E160" s="36" t="s">
        <v>1109</v>
      </c>
    </row>
    <row r="161" spans="1:18" ht="12.75" customHeight="1">
      <c r="A161" s="6" t="s">
        <v>43</v>
      </c>
      <c r="B161" s="6"/>
      <c r="C161" s="41" t="s">
        <v>75</v>
      </c>
      <c r="D161" s="6"/>
      <c r="E161" s="27" t="s">
        <v>403</v>
      </c>
      <c r="F161" s="6"/>
      <c r="G161" s="6"/>
      <c r="H161" s="6"/>
      <c r="I161" s="42">
        <f>0+Q161</f>
      </c>
      <c r="O161">
        <f>0+R161</f>
      </c>
      <c r="Q161">
        <f>0+I162+I166</f>
      </c>
      <c r="R161">
        <f>0+O162+O166</f>
      </c>
    </row>
    <row r="162" spans="1:16" ht="12.75">
      <c r="A162" s="25" t="s">
        <v>45</v>
      </c>
      <c r="B162" s="29" t="s">
        <v>371</v>
      </c>
      <c r="C162" s="29" t="s">
        <v>1110</v>
      </c>
      <c r="D162" s="25" t="s">
        <v>51</v>
      </c>
      <c r="E162" s="30" t="s">
        <v>1111</v>
      </c>
      <c r="F162" s="31" t="s">
        <v>277</v>
      </c>
      <c r="G162" s="32">
        <v>14</v>
      </c>
      <c r="H162" s="33">
        <v>0</v>
      </c>
      <c r="I162" s="34">
        <f>ROUND(ROUND(H162,2)*ROUND(G162,3),2)</f>
      </c>
      <c r="O162">
        <f>(I162*21)/100</f>
      </c>
      <c r="P162" t="s">
        <v>23</v>
      </c>
    </row>
    <row r="163" spans="1:5" ht="25.5">
      <c r="A163" s="35" t="s">
        <v>50</v>
      </c>
      <c r="E163" s="36" t="s">
        <v>1112</v>
      </c>
    </row>
    <row r="164" spans="1:5" ht="38.25">
      <c r="A164" s="37" t="s">
        <v>52</v>
      </c>
      <c r="E164" s="38" t="s">
        <v>1113</v>
      </c>
    </row>
    <row r="165" spans="1:5" ht="242.25">
      <c r="A165" t="s">
        <v>54</v>
      </c>
      <c r="E165" s="36" t="s">
        <v>1114</v>
      </c>
    </row>
    <row r="166" spans="1:16" ht="12.75">
      <c r="A166" s="25" t="s">
        <v>45</v>
      </c>
      <c r="B166" s="29" t="s">
        <v>377</v>
      </c>
      <c r="C166" s="29" t="s">
        <v>1115</v>
      </c>
      <c r="D166" s="25" t="s">
        <v>51</v>
      </c>
      <c r="E166" s="30" t="s">
        <v>1116</v>
      </c>
      <c r="F166" s="31" t="s">
        <v>277</v>
      </c>
      <c r="G166" s="32">
        <v>104.6</v>
      </c>
      <c r="H166" s="33">
        <v>0</v>
      </c>
      <c r="I166" s="34">
        <f>ROUND(ROUND(H166,2)*ROUND(G166,3),2)</f>
      </c>
      <c r="O166">
        <f>(I166*21)/100</f>
      </c>
      <c r="P166" t="s">
        <v>23</v>
      </c>
    </row>
    <row r="167" spans="1:5" ht="12.75">
      <c r="A167" s="35" t="s">
        <v>50</v>
      </c>
      <c r="E167" s="36" t="s">
        <v>1117</v>
      </c>
    </row>
    <row r="168" spans="1:5" ht="51">
      <c r="A168" s="37" t="s">
        <v>52</v>
      </c>
      <c r="E168" s="38" t="s">
        <v>1118</v>
      </c>
    </row>
    <row r="169" spans="1:5" ht="242.25">
      <c r="A169" t="s">
        <v>54</v>
      </c>
      <c r="E169" s="36" t="s">
        <v>1114</v>
      </c>
    </row>
    <row r="170" spans="1:18" ht="12.75" customHeight="1">
      <c r="A170" s="6" t="s">
        <v>43</v>
      </c>
      <c r="B170" s="6"/>
      <c r="C170" s="41" t="s">
        <v>40</v>
      </c>
      <c r="D170" s="6"/>
      <c r="E170" s="27" t="s">
        <v>191</v>
      </c>
      <c r="F170" s="6"/>
      <c r="G170" s="6"/>
      <c r="H170" s="6"/>
      <c r="I170" s="42">
        <f>0+Q170</f>
      </c>
      <c r="O170">
        <f>0+R170</f>
      </c>
      <c r="Q170">
        <f>0+I171+I175+I179+I183+I187</f>
      </c>
      <c r="R170">
        <f>0+O171+O175+O179+O183+O187</f>
      </c>
    </row>
    <row r="171" spans="1:16" ht="12.75">
      <c r="A171" s="25" t="s">
        <v>45</v>
      </c>
      <c r="B171" s="29" t="s">
        <v>382</v>
      </c>
      <c r="C171" s="29" t="s">
        <v>762</v>
      </c>
      <c r="D171" s="25" t="s">
        <v>51</v>
      </c>
      <c r="E171" s="30" t="s">
        <v>763</v>
      </c>
      <c r="F171" s="31" t="s">
        <v>277</v>
      </c>
      <c r="G171" s="32">
        <v>20.26</v>
      </c>
      <c r="H171" s="33">
        <v>0</v>
      </c>
      <c r="I171" s="34">
        <f>ROUND(ROUND(H171,2)*ROUND(G171,3),2)</f>
      </c>
      <c r="O171">
        <f>(I171*21)/100</f>
      </c>
      <c r="P171" t="s">
        <v>23</v>
      </c>
    </row>
    <row r="172" spans="1:5" ht="38.25">
      <c r="A172" s="35" t="s">
        <v>50</v>
      </c>
      <c r="E172" s="36" t="s">
        <v>1119</v>
      </c>
    </row>
    <row r="173" spans="1:5" ht="51">
      <c r="A173" s="37" t="s">
        <v>52</v>
      </c>
      <c r="E173" s="38" t="s">
        <v>1120</v>
      </c>
    </row>
    <row r="174" spans="1:5" ht="63.75">
      <c r="A174" t="s">
        <v>54</v>
      </c>
      <c r="E174" s="36" t="s">
        <v>1121</v>
      </c>
    </row>
    <row r="175" spans="1:16" ht="25.5">
      <c r="A175" s="25" t="s">
        <v>45</v>
      </c>
      <c r="B175" s="29" t="s">
        <v>386</v>
      </c>
      <c r="C175" s="29" t="s">
        <v>1122</v>
      </c>
      <c r="D175" s="25" t="s">
        <v>51</v>
      </c>
      <c r="E175" s="30" t="s">
        <v>1123</v>
      </c>
      <c r="F175" s="31" t="s">
        <v>277</v>
      </c>
      <c r="G175" s="32">
        <v>16</v>
      </c>
      <c r="H175" s="33">
        <v>0</v>
      </c>
      <c r="I175" s="34">
        <f>ROUND(ROUND(H175,2)*ROUND(G175,3),2)</f>
      </c>
      <c r="O175">
        <f>(I175*21)/100</f>
      </c>
      <c r="P175" t="s">
        <v>23</v>
      </c>
    </row>
    <row r="176" spans="1:5" ht="25.5">
      <c r="A176" s="35" t="s">
        <v>50</v>
      </c>
      <c r="E176" s="36" t="s">
        <v>1124</v>
      </c>
    </row>
    <row r="177" spans="1:5" ht="38.25">
      <c r="A177" s="37" t="s">
        <v>52</v>
      </c>
      <c r="E177" s="38" t="s">
        <v>1125</v>
      </c>
    </row>
    <row r="178" spans="1:5" ht="127.5">
      <c r="A178" t="s">
        <v>54</v>
      </c>
      <c r="E178" s="36" t="s">
        <v>1126</v>
      </c>
    </row>
    <row r="179" spans="1:16" ht="12.75">
      <c r="A179" s="25" t="s">
        <v>45</v>
      </c>
      <c r="B179" s="29" t="s">
        <v>392</v>
      </c>
      <c r="C179" s="29" t="s">
        <v>1127</v>
      </c>
      <c r="D179" s="25" t="s">
        <v>51</v>
      </c>
      <c r="E179" s="30" t="s">
        <v>1128</v>
      </c>
      <c r="F179" s="31" t="s">
        <v>67</v>
      </c>
      <c r="G179" s="32">
        <v>2</v>
      </c>
      <c r="H179" s="33">
        <v>0</v>
      </c>
      <c r="I179" s="34">
        <f>ROUND(ROUND(H179,2)*ROUND(G179,3),2)</f>
      </c>
      <c r="O179">
        <f>(I179*21)/100</f>
      </c>
      <c r="P179" t="s">
        <v>23</v>
      </c>
    </row>
    <row r="180" spans="1:5" ht="12.75">
      <c r="A180" s="35" t="s">
        <v>50</v>
      </c>
      <c r="E180" s="36" t="s">
        <v>1129</v>
      </c>
    </row>
    <row r="181" spans="1:5" ht="12.75">
      <c r="A181" s="37" t="s">
        <v>52</v>
      </c>
      <c r="E181" s="38" t="s">
        <v>51</v>
      </c>
    </row>
    <row r="182" spans="1:5" ht="25.5">
      <c r="A182" t="s">
        <v>54</v>
      </c>
      <c r="E182" s="36" t="s">
        <v>1130</v>
      </c>
    </row>
    <row r="183" spans="1:16" ht="12.75">
      <c r="A183" s="25" t="s">
        <v>45</v>
      </c>
      <c r="B183" s="29" t="s">
        <v>398</v>
      </c>
      <c r="C183" s="29" t="s">
        <v>1131</v>
      </c>
      <c r="D183" s="25" t="s">
        <v>51</v>
      </c>
      <c r="E183" s="30" t="s">
        <v>1132</v>
      </c>
      <c r="F183" s="31" t="s">
        <v>277</v>
      </c>
      <c r="G183" s="32">
        <v>18.76</v>
      </c>
      <c r="H183" s="33">
        <v>0</v>
      </c>
      <c r="I183" s="34">
        <f>ROUND(ROUND(H183,2)*ROUND(G183,3),2)</f>
      </c>
      <c r="O183">
        <f>(I183*21)/100</f>
      </c>
      <c r="P183" t="s">
        <v>23</v>
      </c>
    </row>
    <row r="184" spans="1:5" ht="12.75">
      <c r="A184" s="35" t="s">
        <v>50</v>
      </c>
      <c r="E184" s="36" t="s">
        <v>1133</v>
      </c>
    </row>
    <row r="185" spans="1:5" ht="12.75">
      <c r="A185" s="37" t="s">
        <v>52</v>
      </c>
      <c r="E185" s="38" t="s">
        <v>1134</v>
      </c>
    </row>
    <row r="186" spans="1:5" ht="51">
      <c r="A186" t="s">
        <v>54</v>
      </c>
      <c r="E186" s="36" t="s">
        <v>1135</v>
      </c>
    </row>
    <row r="187" spans="1:16" ht="12.75">
      <c r="A187" s="25" t="s">
        <v>45</v>
      </c>
      <c r="B187" s="29" t="s">
        <v>404</v>
      </c>
      <c r="C187" s="29" t="s">
        <v>476</v>
      </c>
      <c r="D187" s="25" t="s">
        <v>51</v>
      </c>
      <c r="E187" s="30" t="s">
        <v>477</v>
      </c>
      <c r="F187" s="31" t="s">
        <v>277</v>
      </c>
      <c r="G187" s="32">
        <v>12.477</v>
      </c>
      <c r="H187" s="33">
        <v>0</v>
      </c>
      <c r="I187" s="34">
        <f>ROUND(ROUND(H187,2)*ROUND(G187,3),2)</f>
      </c>
      <c r="O187">
        <f>(I187*21)/100</f>
      </c>
      <c r="P187" t="s">
        <v>23</v>
      </c>
    </row>
    <row r="188" spans="1:5" ht="12.75">
      <c r="A188" s="35" t="s">
        <v>50</v>
      </c>
      <c r="E188" s="36" t="s">
        <v>1136</v>
      </c>
    </row>
    <row r="189" spans="1:5" ht="12.75">
      <c r="A189" s="37" t="s">
        <v>52</v>
      </c>
      <c r="E189" s="38" t="s">
        <v>1137</v>
      </c>
    </row>
    <row r="190" spans="1:5" ht="89.25">
      <c r="A190" t="s">
        <v>54</v>
      </c>
      <c r="E190" s="36" t="s">
        <v>679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3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0+O8+O33+O98+O143+O168+O249+O266+O291+O320</f>
      </c>
      <c r="P2" t="s">
        <v>22</v>
      </c>
    </row>
    <row r="3" spans="1:16" ht="15" customHeight="1">
      <c r="A3" t="s">
        <v>12</v>
      </c>
      <c r="B3" s="12" t="s">
        <v>14</v>
      </c>
      <c r="C3" s="13" t="s">
        <v>15</v>
      </c>
      <c r="D3" s="1"/>
      <c r="E3" s="14" t="s">
        <v>16</v>
      </c>
      <c r="F3" s="1"/>
      <c r="G3" s="9"/>
      <c r="H3" s="8" t="s">
        <v>1138</v>
      </c>
      <c r="I3" s="39">
        <f>0+I8+I33+I98+I143+I168+I249+I266+I291+I320</f>
      </c>
      <c r="O3" t="s">
        <v>19</v>
      </c>
      <c r="P3" t="s">
        <v>23</v>
      </c>
    </row>
    <row r="4" spans="1:16" ht="15" customHeight="1">
      <c r="A4" t="s">
        <v>17</v>
      </c>
      <c r="B4" s="16" t="s">
        <v>18</v>
      </c>
      <c r="C4" s="17" t="s">
        <v>1138</v>
      </c>
      <c r="D4" s="6"/>
      <c r="E4" s="18" t="s">
        <v>1139</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0+I9+I13+I17+I21+I25+I29</f>
      </c>
      <c r="R8">
        <f>0+O9+O13+O17+O21+O25+O29</f>
      </c>
    </row>
    <row r="9" spans="1:16" ht="25.5">
      <c r="A9" s="25" t="s">
        <v>45</v>
      </c>
      <c r="B9" s="29" t="s">
        <v>24</v>
      </c>
      <c r="C9" s="29" t="s">
        <v>99</v>
      </c>
      <c r="D9" s="25" t="s">
        <v>51</v>
      </c>
      <c r="E9" s="30" t="s">
        <v>100</v>
      </c>
      <c r="F9" s="31" t="s">
        <v>101</v>
      </c>
      <c r="G9" s="32">
        <v>1905.938</v>
      </c>
      <c r="H9" s="33">
        <v>0</v>
      </c>
      <c r="I9" s="34">
        <f>ROUND(ROUND(H9,2)*ROUND(G9,3),2)</f>
      </c>
      <c r="O9">
        <f>(I9*21)/100</f>
      </c>
      <c r="P9" t="s">
        <v>23</v>
      </c>
    </row>
    <row r="10" spans="1:5" ht="51">
      <c r="A10" s="35" t="s">
        <v>50</v>
      </c>
      <c r="E10" s="36" t="s">
        <v>102</v>
      </c>
    </row>
    <row r="11" spans="1:5" ht="12.75">
      <c r="A11" s="37" t="s">
        <v>52</v>
      </c>
      <c r="E11" s="38" t="s">
        <v>1140</v>
      </c>
    </row>
    <row r="12" spans="1:5" ht="76.5">
      <c r="A12" t="s">
        <v>54</v>
      </c>
      <c r="E12" s="36" t="s">
        <v>104</v>
      </c>
    </row>
    <row r="13" spans="1:16" ht="25.5">
      <c r="A13" s="25" t="s">
        <v>45</v>
      </c>
      <c r="B13" s="29" t="s">
        <v>23</v>
      </c>
      <c r="C13" s="29" t="s">
        <v>105</v>
      </c>
      <c r="D13" s="25" t="s">
        <v>51</v>
      </c>
      <c r="E13" s="30" t="s">
        <v>100</v>
      </c>
      <c r="F13" s="31" t="s">
        <v>101</v>
      </c>
      <c r="G13" s="32">
        <v>59.28</v>
      </c>
      <c r="H13" s="33">
        <v>0</v>
      </c>
      <c r="I13" s="34">
        <f>ROUND(ROUND(H13,2)*ROUND(G13,3),2)</f>
      </c>
      <c r="O13">
        <f>(I13*21)/100</f>
      </c>
      <c r="P13" t="s">
        <v>23</v>
      </c>
    </row>
    <row r="14" spans="1:5" ht="38.25">
      <c r="A14" s="35" t="s">
        <v>50</v>
      </c>
      <c r="E14" s="36" t="s">
        <v>106</v>
      </c>
    </row>
    <row r="15" spans="1:5" ht="12.75">
      <c r="A15" s="37" t="s">
        <v>52</v>
      </c>
      <c r="E15" s="38" t="s">
        <v>1141</v>
      </c>
    </row>
    <row r="16" spans="1:5" ht="76.5">
      <c r="A16" t="s">
        <v>54</v>
      </c>
      <c r="E16" s="36" t="s">
        <v>104</v>
      </c>
    </row>
    <row r="17" spans="1:16" ht="12.75">
      <c r="A17" s="25" t="s">
        <v>45</v>
      </c>
      <c r="B17" s="29" t="s">
        <v>22</v>
      </c>
      <c r="C17" s="29" t="s">
        <v>200</v>
      </c>
      <c r="D17" s="25" t="s">
        <v>51</v>
      </c>
      <c r="E17" s="30" t="s">
        <v>201</v>
      </c>
      <c r="F17" s="31" t="s">
        <v>137</v>
      </c>
      <c r="G17" s="32">
        <v>939.783</v>
      </c>
      <c r="H17" s="33">
        <v>0</v>
      </c>
      <c r="I17" s="34">
        <f>ROUND(ROUND(H17,2)*ROUND(G17,3),2)</f>
      </c>
      <c r="O17">
        <f>(I17*21)/100</f>
      </c>
      <c r="P17" t="s">
        <v>23</v>
      </c>
    </row>
    <row r="18" spans="1:5" ht="12.75">
      <c r="A18" s="35" t="s">
        <v>50</v>
      </c>
      <c r="E18" s="36" t="s">
        <v>993</v>
      </c>
    </row>
    <row r="19" spans="1:5" ht="12.75">
      <c r="A19" s="37" t="s">
        <v>52</v>
      </c>
      <c r="E19" s="38" t="s">
        <v>1142</v>
      </c>
    </row>
    <row r="20" spans="1:5" ht="25.5">
      <c r="A20" t="s">
        <v>54</v>
      </c>
      <c r="E20" s="36" t="s">
        <v>204</v>
      </c>
    </row>
    <row r="21" spans="1:16" ht="12.75">
      <c r="A21" s="25" t="s">
        <v>45</v>
      </c>
      <c r="B21" s="29" t="s">
        <v>33</v>
      </c>
      <c r="C21" s="29" t="s">
        <v>1143</v>
      </c>
      <c r="D21" s="25" t="s">
        <v>51</v>
      </c>
      <c r="E21" s="30" t="s">
        <v>1144</v>
      </c>
      <c r="F21" s="31" t="s">
        <v>67</v>
      </c>
      <c r="G21" s="32">
        <v>3</v>
      </c>
      <c r="H21" s="33">
        <v>0</v>
      </c>
      <c r="I21" s="34">
        <f>ROUND(ROUND(H21,2)*ROUND(G21,3),2)</f>
      </c>
      <c r="O21">
        <f>(I21*21)/100</f>
      </c>
      <c r="P21" t="s">
        <v>23</v>
      </c>
    </row>
    <row r="22" spans="1:5" ht="25.5">
      <c r="A22" s="35" t="s">
        <v>50</v>
      </c>
      <c r="E22" s="36" t="s">
        <v>1145</v>
      </c>
    </row>
    <row r="23" spans="1:5" ht="12.75">
      <c r="A23" s="37" t="s">
        <v>52</v>
      </c>
      <c r="E23" s="38" t="s">
        <v>51</v>
      </c>
    </row>
    <row r="24" spans="1:5" ht="89.25">
      <c r="A24" t="s">
        <v>54</v>
      </c>
      <c r="E24" s="36" t="s">
        <v>1146</v>
      </c>
    </row>
    <row r="25" spans="1:16" ht="12.75">
      <c r="A25" s="25" t="s">
        <v>45</v>
      </c>
      <c r="B25" s="29" t="s">
        <v>35</v>
      </c>
      <c r="C25" s="29" t="s">
        <v>995</v>
      </c>
      <c r="D25" s="25" t="s">
        <v>51</v>
      </c>
      <c r="E25" s="30" t="s">
        <v>996</v>
      </c>
      <c r="F25" s="31" t="s">
        <v>67</v>
      </c>
      <c r="G25" s="32">
        <v>1</v>
      </c>
      <c r="H25" s="33">
        <v>0</v>
      </c>
      <c r="I25" s="34">
        <f>ROUND(ROUND(H25,2)*ROUND(G25,3),2)</f>
      </c>
      <c r="O25">
        <f>(I25*21)/100</f>
      </c>
      <c r="P25" t="s">
        <v>23</v>
      </c>
    </row>
    <row r="26" spans="1:5" ht="12.75">
      <c r="A26" s="35" t="s">
        <v>50</v>
      </c>
      <c r="E26" s="36" t="s">
        <v>51</v>
      </c>
    </row>
    <row r="27" spans="1:5" ht="12.75">
      <c r="A27" s="37" t="s">
        <v>52</v>
      </c>
      <c r="E27" s="38" t="s">
        <v>51</v>
      </c>
    </row>
    <row r="28" spans="1:5" ht="12.75">
      <c r="A28" t="s">
        <v>54</v>
      </c>
      <c r="E28" s="36" t="s">
        <v>59</v>
      </c>
    </row>
    <row r="29" spans="1:16" ht="12.75">
      <c r="A29" s="25" t="s">
        <v>45</v>
      </c>
      <c r="B29" s="29" t="s">
        <v>37</v>
      </c>
      <c r="C29" s="29" t="s">
        <v>997</v>
      </c>
      <c r="D29" s="25" t="s">
        <v>51</v>
      </c>
      <c r="E29" s="30" t="s">
        <v>998</v>
      </c>
      <c r="F29" s="31" t="s">
        <v>67</v>
      </c>
      <c r="G29" s="32">
        <v>1</v>
      </c>
      <c r="H29" s="33">
        <v>0</v>
      </c>
      <c r="I29" s="34">
        <f>ROUND(ROUND(H29,2)*ROUND(G29,3),2)</f>
      </c>
      <c r="O29">
        <f>(I29*21)/100</f>
      </c>
      <c r="P29" t="s">
        <v>23</v>
      </c>
    </row>
    <row r="30" spans="1:5" ht="12.75">
      <c r="A30" s="35" t="s">
        <v>50</v>
      </c>
      <c r="E30" s="36" t="s">
        <v>51</v>
      </c>
    </row>
    <row r="31" spans="1:5" ht="12.75">
      <c r="A31" s="37" t="s">
        <v>52</v>
      </c>
      <c r="E31" s="38" t="s">
        <v>51</v>
      </c>
    </row>
    <row r="32" spans="1:5" ht="51">
      <c r="A32" t="s">
        <v>54</v>
      </c>
      <c r="E32" s="36" t="s">
        <v>999</v>
      </c>
    </row>
    <row r="33" spans="1:18" ht="12.75" customHeight="1">
      <c r="A33" s="6" t="s">
        <v>43</v>
      </c>
      <c r="B33" s="6"/>
      <c r="C33" s="41" t="s">
        <v>24</v>
      </c>
      <c r="D33" s="6"/>
      <c r="E33" s="27" t="s">
        <v>108</v>
      </c>
      <c r="F33" s="6"/>
      <c r="G33" s="6"/>
      <c r="H33" s="6"/>
      <c r="I33" s="42">
        <f>0+Q33</f>
      </c>
      <c r="O33">
        <f>0+R33</f>
      </c>
      <c r="Q33">
        <f>0+I34+I38+I42+I46+I50+I54+I58+I62+I66+I70+I74+I78+I82+I86+I90+I94</f>
      </c>
      <c r="R33">
        <f>0+O34+O38+O42+O46+O50+O54+O58+O62+O66+O70+O74+O78+O82+O86+O90+O94</f>
      </c>
    </row>
    <row r="34" spans="1:16" ht="25.5">
      <c r="A34" s="25" t="s">
        <v>45</v>
      </c>
      <c r="B34" s="29" t="s">
        <v>72</v>
      </c>
      <c r="C34" s="29" t="s">
        <v>146</v>
      </c>
      <c r="D34" s="25" t="s">
        <v>51</v>
      </c>
      <c r="E34" s="30" t="s">
        <v>147</v>
      </c>
      <c r="F34" s="31" t="s">
        <v>137</v>
      </c>
      <c r="G34" s="32">
        <v>31.2</v>
      </c>
      <c r="H34" s="33">
        <v>0</v>
      </c>
      <c r="I34" s="34">
        <f>ROUND(ROUND(H34,2)*ROUND(G34,3),2)</f>
      </c>
      <c r="O34">
        <f>(I34*21)/100</f>
      </c>
      <c r="P34" t="s">
        <v>23</v>
      </c>
    </row>
    <row r="35" spans="1:5" ht="12.75">
      <c r="A35" s="35" t="s">
        <v>50</v>
      </c>
      <c r="E35" s="36" t="s">
        <v>1147</v>
      </c>
    </row>
    <row r="36" spans="1:5" ht="12.75">
      <c r="A36" s="37" t="s">
        <v>52</v>
      </c>
      <c r="E36" s="38" t="s">
        <v>1148</v>
      </c>
    </row>
    <row r="37" spans="1:5" ht="63.75">
      <c r="A37" t="s">
        <v>54</v>
      </c>
      <c r="E37" s="36" t="s">
        <v>140</v>
      </c>
    </row>
    <row r="38" spans="1:16" ht="25.5">
      <c r="A38" s="25" t="s">
        <v>45</v>
      </c>
      <c r="B38" s="29" t="s">
        <v>75</v>
      </c>
      <c r="C38" s="29" t="s">
        <v>150</v>
      </c>
      <c r="D38" s="25" t="s">
        <v>51</v>
      </c>
      <c r="E38" s="30" t="s">
        <v>151</v>
      </c>
      <c r="F38" s="31" t="s">
        <v>143</v>
      </c>
      <c r="G38" s="32">
        <v>1778.4</v>
      </c>
      <c r="H38" s="33">
        <v>0</v>
      </c>
      <c r="I38" s="34">
        <f>ROUND(ROUND(H38,2)*ROUND(G38,3),2)</f>
      </c>
      <c r="O38">
        <f>(I38*21)/100</f>
      </c>
      <c r="P38" t="s">
        <v>23</v>
      </c>
    </row>
    <row r="39" spans="1:5" ht="12.75">
      <c r="A39" s="35" t="s">
        <v>50</v>
      </c>
      <c r="E39" s="36" t="s">
        <v>51</v>
      </c>
    </row>
    <row r="40" spans="1:5" ht="12.75">
      <c r="A40" s="37" t="s">
        <v>52</v>
      </c>
      <c r="E40" s="38" t="s">
        <v>1149</v>
      </c>
    </row>
    <row r="41" spans="1:5" ht="25.5">
      <c r="A41" t="s">
        <v>54</v>
      </c>
      <c r="E41" s="36" t="s">
        <v>145</v>
      </c>
    </row>
    <row r="42" spans="1:16" ht="12.75">
      <c r="A42" s="25" t="s">
        <v>45</v>
      </c>
      <c r="B42" s="29" t="s">
        <v>40</v>
      </c>
      <c r="C42" s="29" t="s">
        <v>214</v>
      </c>
      <c r="D42" s="25" t="s">
        <v>51</v>
      </c>
      <c r="E42" s="30" t="s">
        <v>215</v>
      </c>
      <c r="F42" s="31" t="s">
        <v>137</v>
      </c>
      <c r="G42" s="32">
        <v>73.737</v>
      </c>
      <c r="H42" s="33">
        <v>0</v>
      </c>
      <c r="I42" s="34">
        <f>ROUND(ROUND(H42,2)*ROUND(G42,3),2)</f>
      </c>
      <c r="O42">
        <f>(I42*21)/100</f>
      </c>
      <c r="P42" t="s">
        <v>23</v>
      </c>
    </row>
    <row r="43" spans="1:5" ht="12.75">
      <c r="A43" s="35" t="s">
        <v>50</v>
      </c>
      <c r="E43" s="36" t="s">
        <v>1015</v>
      </c>
    </row>
    <row r="44" spans="1:5" ht="63.75">
      <c r="A44" s="37" t="s">
        <v>52</v>
      </c>
      <c r="E44" s="38" t="s">
        <v>1150</v>
      </c>
    </row>
    <row r="45" spans="1:5" ht="306">
      <c r="A45" t="s">
        <v>54</v>
      </c>
      <c r="E45" s="36" t="s">
        <v>177</v>
      </c>
    </row>
    <row r="46" spans="1:16" ht="12.75">
      <c r="A46" s="25" t="s">
        <v>45</v>
      </c>
      <c r="B46" s="29" t="s">
        <v>42</v>
      </c>
      <c r="C46" s="29" t="s">
        <v>214</v>
      </c>
      <c r="D46" s="25" t="s">
        <v>218</v>
      </c>
      <c r="E46" s="30" t="s">
        <v>215</v>
      </c>
      <c r="F46" s="31" t="s">
        <v>137</v>
      </c>
      <c r="G46" s="32">
        <v>939.783</v>
      </c>
      <c r="H46" s="33">
        <v>0</v>
      </c>
      <c r="I46" s="34">
        <f>ROUND(ROUND(H46,2)*ROUND(G46,3),2)</f>
      </c>
      <c r="O46">
        <f>(I46*21)/100</f>
      </c>
      <c r="P46" t="s">
        <v>23</v>
      </c>
    </row>
    <row r="47" spans="1:5" ht="12.75">
      <c r="A47" s="35" t="s">
        <v>50</v>
      </c>
      <c r="E47" s="36" t="s">
        <v>51</v>
      </c>
    </row>
    <row r="48" spans="1:5" ht="51">
      <c r="A48" s="37" t="s">
        <v>52</v>
      </c>
      <c r="E48" s="38" t="s">
        <v>1151</v>
      </c>
    </row>
    <row r="49" spans="1:5" ht="306">
      <c r="A49" t="s">
        <v>54</v>
      </c>
      <c r="E49" s="36" t="s">
        <v>177</v>
      </c>
    </row>
    <row r="50" spans="1:16" ht="12.75">
      <c r="A50" s="25" t="s">
        <v>45</v>
      </c>
      <c r="B50" s="29" t="s">
        <v>85</v>
      </c>
      <c r="C50" s="29" t="s">
        <v>1018</v>
      </c>
      <c r="D50" s="25" t="s">
        <v>51</v>
      </c>
      <c r="E50" s="30" t="s">
        <v>1019</v>
      </c>
      <c r="F50" s="31" t="s">
        <v>137</v>
      </c>
      <c r="G50" s="32">
        <v>36.9</v>
      </c>
      <c r="H50" s="33">
        <v>0</v>
      </c>
      <c r="I50" s="34">
        <f>ROUND(ROUND(H50,2)*ROUND(G50,3),2)</f>
      </c>
      <c r="O50">
        <f>(I50*21)/100</f>
      </c>
      <c r="P50" t="s">
        <v>23</v>
      </c>
    </row>
    <row r="51" spans="1:5" ht="12.75">
      <c r="A51" s="35" t="s">
        <v>50</v>
      </c>
      <c r="E51" s="36" t="s">
        <v>1007</v>
      </c>
    </row>
    <row r="52" spans="1:5" ht="12.75">
      <c r="A52" s="37" t="s">
        <v>52</v>
      </c>
      <c r="E52" s="38" t="s">
        <v>1152</v>
      </c>
    </row>
    <row r="53" spans="1:5" ht="318.75">
      <c r="A53" t="s">
        <v>54</v>
      </c>
      <c r="E53" s="36" t="s">
        <v>230</v>
      </c>
    </row>
    <row r="54" spans="1:16" ht="12.75">
      <c r="A54" s="25" t="s">
        <v>45</v>
      </c>
      <c r="B54" s="29" t="s">
        <v>88</v>
      </c>
      <c r="C54" s="29" t="s">
        <v>220</v>
      </c>
      <c r="D54" s="25" t="s">
        <v>51</v>
      </c>
      <c r="E54" s="30" t="s">
        <v>221</v>
      </c>
      <c r="F54" s="31" t="s">
        <v>137</v>
      </c>
      <c r="G54" s="32">
        <v>818.1</v>
      </c>
      <c r="H54" s="33">
        <v>0</v>
      </c>
      <c r="I54" s="34">
        <f>ROUND(ROUND(H54,2)*ROUND(G54,3),2)</f>
      </c>
      <c r="O54">
        <f>(I54*21)/100</f>
      </c>
      <c r="P54" t="s">
        <v>23</v>
      </c>
    </row>
    <row r="55" spans="1:5" ht="12.75">
      <c r="A55" s="35" t="s">
        <v>50</v>
      </c>
      <c r="E55" s="36" t="s">
        <v>1153</v>
      </c>
    </row>
    <row r="56" spans="1:5" ht="76.5">
      <c r="A56" s="37" t="s">
        <v>52</v>
      </c>
      <c r="E56" s="38" t="s">
        <v>1154</v>
      </c>
    </row>
    <row r="57" spans="1:5" ht="318.75">
      <c r="A57" t="s">
        <v>54</v>
      </c>
      <c r="E57" s="36" t="s">
        <v>230</v>
      </c>
    </row>
    <row r="58" spans="1:16" ht="12.75">
      <c r="A58" s="25" t="s">
        <v>45</v>
      </c>
      <c r="B58" s="29" t="s">
        <v>94</v>
      </c>
      <c r="C58" s="29" t="s">
        <v>225</v>
      </c>
      <c r="D58" s="25" t="s">
        <v>51</v>
      </c>
      <c r="E58" s="30" t="s">
        <v>211</v>
      </c>
      <c r="F58" s="31" t="s">
        <v>137</v>
      </c>
      <c r="G58" s="32">
        <v>8181</v>
      </c>
      <c r="H58" s="33">
        <v>0</v>
      </c>
      <c r="I58" s="34">
        <f>ROUND(ROUND(H58,2)*ROUND(G58,3),2)</f>
      </c>
      <c r="O58">
        <f>(I58*21)/100</f>
      </c>
      <c r="P58" t="s">
        <v>23</v>
      </c>
    </row>
    <row r="59" spans="1:5" ht="12.75">
      <c r="A59" s="35" t="s">
        <v>50</v>
      </c>
      <c r="E59" s="36" t="s">
        <v>51</v>
      </c>
    </row>
    <row r="60" spans="1:5" ht="12.75">
      <c r="A60" s="37" t="s">
        <v>52</v>
      </c>
      <c r="E60" s="38" t="s">
        <v>1155</v>
      </c>
    </row>
    <row r="61" spans="1:5" ht="25.5">
      <c r="A61" t="s">
        <v>54</v>
      </c>
      <c r="E61" s="36" t="s">
        <v>213</v>
      </c>
    </row>
    <row r="62" spans="1:16" ht="12.75">
      <c r="A62" s="25" t="s">
        <v>45</v>
      </c>
      <c r="B62" s="29" t="s">
        <v>157</v>
      </c>
      <c r="C62" s="29" t="s">
        <v>779</v>
      </c>
      <c r="D62" s="25" t="s">
        <v>51</v>
      </c>
      <c r="E62" s="30" t="s">
        <v>780</v>
      </c>
      <c r="F62" s="31" t="s">
        <v>137</v>
      </c>
      <c r="G62" s="32">
        <v>398.695</v>
      </c>
      <c r="H62" s="33">
        <v>0</v>
      </c>
      <c r="I62" s="34">
        <f>ROUND(ROUND(H62,2)*ROUND(G62,3),2)</f>
      </c>
      <c r="O62">
        <f>(I62*21)/100</f>
      </c>
      <c r="P62" t="s">
        <v>23</v>
      </c>
    </row>
    <row r="63" spans="1:5" ht="25.5">
      <c r="A63" s="35" t="s">
        <v>50</v>
      </c>
      <c r="E63" s="36" t="s">
        <v>1156</v>
      </c>
    </row>
    <row r="64" spans="1:5" ht="191.25">
      <c r="A64" s="37" t="s">
        <v>52</v>
      </c>
      <c r="E64" s="38" t="s">
        <v>1157</v>
      </c>
    </row>
    <row r="65" spans="1:5" ht="267.75">
      <c r="A65" t="s">
        <v>54</v>
      </c>
      <c r="E65" s="36" t="s">
        <v>1026</v>
      </c>
    </row>
    <row r="66" spans="1:16" ht="12.75">
      <c r="A66" s="25" t="s">
        <v>45</v>
      </c>
      <c r="B66" s="29" t="s">
        <v>161</v>
      </c>
      <c r="C66" s="29" t="s">
        <v>179</v>
      </c>
      <c r="D66" s="25" t="s">
        <v>24</v>
      </c>
      <c r="E66" s="30" t="s">
        <v>180</v>
      </c>
      <c r="F66" s="31" t="s">
        <v>137</v>
      </c>
      <c r="G66" s="32">
        <v>952.969</v>
      </c>
      <c r="H66" s="33">
        <v>0</v>
      </c>
      <c r="I66" s="34">
        <f>ROUND(ROUND(H66,2)*ROUND(G66,3),2)</f>
      </c>
      <c r="O66">
        <f>(I66*21)/100</f>
      </c>
      <c r="P66" t="s">
        <v>23</v>
      </c>
    </row>
    <row r="67" spans="1:5" ht="12.75">
      <c r="A67" s="35" t="s">
        <v>50</v>
      </c>
      <c r="E67" s="36" t="s">
        <v>1027</v>
      </c>
    </row>
    <row r="68" spans="1:5" ht="51">
      <c r="A68" s="37" t="s">
        <v>52</v>
      </c>
      <c r="E68" s="38" t="s">
        <v>1158</v>
      </c>
    </row>
    <row r="69" spans="1:5" ht="191.25">
      <c r="A69" t="s">
        <v>54</v>
      </c>
      <c r="E69" s="36" t="s">
        <v>185</v>
      </c>
    </row>
    <row r="70" spans="1:16" ht="12.75">
      <c r="A70" s="25" t="s">
        <v>45</v>
      </c>
      <c r="B70" s="29" t="s">
        <v>167</v>
      </c>
      <c r="C70" s="29" t="s">
        <v>179</v>
      </c>
      <c r="D70" s="25" t="s">
        <v>23</v>
      </c>
      <c r="E70" s="30" t="s">
        <v>180</v>
      </c>
      <c r="F70" s="31" t="s">
        <v>137</v>
      </c>
      <c r="G70" s="32">
        <v>36.9</v>
      </c>
      <c r="H70" s="33">
        <v>0</v>
      </c>
      <c r="I70" s="34">
        <f>ROUND(ROUND(H70,2)*ROUND(G70,3),2)</f>
      </c>
      <c r="O70">
        <f>(I70*21)/100</f>
      </c>
      <c r="P70" t="s">
        <v>23</v>
      </c>
    </row>
    <row r="71" spans="1:5" ht="12.75">
      <c r="A71" s="35" t="s">
        <v>50</v>
      </c>
      <c r="E71" s="36" t="s">
        <v>1159</v>
      </c>
    </row>
    <row r="72" spans="1:5" ht="12.75">
      <c r="A72" s="37" t="s">
        <v>52</v>
      </c>
      <c r="E72" s="38" t="s">
        <v>1160</v>
      </c>
    </row>
    <row r="73" spans="1:5" ht="191.25">
      <c r="A73" t="s">
        <v>54</v>
      </c>
      <c r="E73" s="36" t="s">
        <v>185</v>
      </c>
    </row>
    <row r="74" spans="1:16" ht="12.75">
      <c r="A74" s="25" t="s">
        <v>45</v>
      </c>
      <c r="B74" s="29" t="s">
        <v>173</v>
      </c>
      <c r="C74" s="29" t="s">
        <v>1031</v>
      </c>
      <c r="D74" s="25" t="s">
        <v>1161</v>
      </c>
      <c r="E74" s="30" t="s">
        <v>1032</v>
      </c>
      <c r="F74" s="31" t="s">
        <v>137</v>
      </c>
      <c r="G74" s="32">
        <v>125.1</v>
      </c>
      <c r="H74" s="33">
        <v>0</v>
      </c>
      <c r="I74" s="34">
        <f>ROUND(ROUND(H74,2)*ROUND(G74,3),2)</f>
      </c>
      <c r="O74">
        <f>(I74*21)/100</f>
      </c>
      <c r="P74" t="s">
        <v>23</v>
      </c>
    </row>
    <row r="75" spans="1:5" ht="38.25">
      <c r="A75" s="35" t="s">
        <v>50</v>
      </c>
      <c r="E75" s="36" t="s">
        <v>1162</v>
      </c>
    </row>
    <row r="76" spans="1:5" ht="38.25">
      <c r="A76" s="37" t="s">
        <v>52</v>
      </c>
      <c r="E76" s="38" t="s">
        <v>1163</v>
      </c>
    </row>
    <row r="77" spans="1:5" ht="229.5">
      <c r="A77" t="s">
        <v>54</v>
      </c>
      <c r="E77" s="36" t="s">
        <v>1035</v>
      </c>
    </row>
    <row r="78" spans="1:16" ht="12.75">
      <c r="A78" s="25" t="s">
        <v>45</v>
      </c>
      <c r="B78" s="29" t="s">
        <v>178</v>
      </c>
      <c r="C78" s="29" t="s">
        <v>1031</v>
      </c>
      <c r="D78" s="25" t="s">
        <v>1164</v>
      </c>
      <c r="E78" s="30" t="s">
        <v>1032</v>
      </c>
      <c r="F78" s="31" t="s">
        <v>137</v>
      </c>
      <c r="G78" s="32">
        <v>415.988</v>
      </c>
      <c r="H78" s="33">
        <v>0</v>
      </c>
      <c r="I78" s="34">
        <f>ROUND(ROUND(H78,2)*ROUND(G78,3),2)</f>
      </c>
      <c r="O78">
        <f>(I78*21)/100</f>
      </c>
      <c r="P78" t="s">
        <v>23</v>
      </c>
    </row>
    <row r="79" spans="1:5" ht="38.25">
      <c r="A79" s="35" t="s">
        <v>50</v>
      </c>
      <c r="E79" s="36" t="s">
        <v>1165</v>
      </c>
    </row>
    <row r="80" spans="1:5" ht="114.75">
      <c r="A80" s="37" t="s">
        <v>52</v>
      </c>
      <c r="E80" s="38" t="s">
        <v>1166</v>
      </c>
    </row>
    <row r="81" spans="1:5" ht="229.5">
      <c r="A81" t="s">
        <v>54</v>
      </c>
      <c r="E81" s="36" t="s">
        <v>1035</v>
      </c>
    </row>
    <row r="82" spans="1:16" ht="12.75">
      <c r="A82" s="25" t="s">
        <v>45</v>
      </c>
      <c r="B82" s="29" t="s">
        <v>183</v>
      </c>
      <c r="C82" s="29" t="s">
        <v>1031</v>
      </c>
      <c r="D82" s="25" t="s">
        <v>23</v>
      </c>
      <c r="E82" s="30" t="s">
        <v>1032</v>
      </c>
      <c r="F82" s="31" t="s">
        <v>137</v>
      </c>
      <c r="G82" s="32">
        <v>36.9</v>
      </c>
      <c r="H82" s="33">
        <v>0</v>
      </c>
      <c r="I82" s="34">
        <f>ROUND(ROUND(H82,2)*ROUND(G82,3),2)</f>
      </c>
      <c r="O82">
        <f>(I82*21)/100</f>
      </c>
      <c r="P82" t="s">
        <v>23</v>
      </c>
    </row>
    <row r="83" spans="1:5" ht="25.5">
      <c r="A83" s="35" t="s">
        <v>50</v>
      </c>
      <c r="E83" s="36" t="s">
        <v>1167</v>
      </c>
    </row>
    <row r="84" spans="1:5" ht="38.25">
      <c r="A84" s="37" t="s">
        <v>52</v>
      </c>
      <c r="E84" s="38" t="s">
        <v>1168</v>
      </c>
    </row>
    <row r="85" spans="1:5" ht="229.5">
      <c r="A85" t="s">
        <v>54</v>
      </c>
      <c r="E85" s="36" t="s">
        <v>1035</v>
      </c>
    </row>
    <row r="86" spans="1:16" ht="12.75">
      <c r="A86" s="25" t="s">
        <v>45</v>
      </c>
      <c r="B86" s="29" t="s">
        <v>186</v>
      </c>
      <c r="C86" s="29" t="s">
        <v>256</v>
      </c>
      <c r="D86" s="25" t="s">
        <v>51</v>
      </c>
      <c r="E86" s="30" t="s">
        <v>257</v>
      </c>
      <c r="F86" s="31" t="s">
        <v>137</v>
      </c>
      <c r="G86" s="32">
        <v>8.95</v>
      </c>
      <c r="H86" s="33">
        <v>0</v>
      </c>
      <c r="I86" s="34">
        <f>ROUND(ROUND(H86,2)*ROUND(G86,3),2)</f>
      </c>
      <c r="O86">
        <f>(I86*21)/100</f>
      </c>
      <c r="P86" t="s">
        <v>23</v>
      </c>
    </row>
    <row r="87" spans="1:5" ht="25.5">
      <c r="A87" s="35" t="s">
        <v>50</v>
      </c>
      <c r="E87" s="36" t="s">
        <v>1169</v>
      </c>
    </row>
    <row r="88" spans="1:5" ht="38.25">
      <c r="A88" s="37" t="s">
        <v>52</v>
      </c>
      <c r="E88" s="38" t="s">
        <v>1170</v>
      </c>
    </row>
    <row r="89" spans="1:5" ht="293.25">
      <c r="A89" t="s">
        <v>54</v>
      </c>
      <c r="E89" s="36" t="s">
        <v>1043</v>
      </c>
    </row>
    <row r="90" spans="1:16" ht="12.75">
      <c r="A90" s="25" t="s">
        <v>45</v>
      </c>
      <c r="B90" s="29" t="s">
        <v>192</v>
      </c>
      <c r="C90" s="29" t="s">
        <v>510</v>
      </c>
      <c r="D90" s="25" t="s">
        <v>51</v>
      </c>
      <c r="E90" s="30" t="s">
        <v>511</v>
      </c>
      <c r="F90" s="31" t="s">
        <v>111</v>
      </c>
      <c r="G90" s="32">
        <v>182.5</v>
      </c>
      <c r="H90" s="33">
        <v>0</v>
      </c>
      <c r="I90" s="34">
        <f>ROUND(ROUND(H90,2)*ROUND(G90,3),2)</f>
      </c>
      <c r="O90">
        <f>(I90*21)/100</f>
      </c>
      <c r="P90" t="s">
        <v>23</v>
      </c>
    </row>
    <row r="91" spans="1:5" ht="51">
      <c r="A91" s="35" t="s">
        <v>50</v>
      </c>
      <c r="E91" s="36" t="s">
        <v>1171</v>
      </c>
    </row>
    <row r="92" spans="1:5" ht="12.75">
      <c r="A92" s="37" t="s">
        <v>52</v>
      </c>
      <c r="E92" s="38" t="s">
        <v>1172</v>
      </c>
    </row>
    <row r="93" spans="1:5" ht="25.5">
      <c r="A93" t="s">
        <v>54</v>
      </c>
      <c r="E93" s="36" t="s">
        <v>513</v>
      </c>
    </row>
    <row r="94" spans="1:16" ht="12.75">
      <c r="A94" s="25" t="s">
        <v>45</v>
      </c>
      <c r="B94" s="29" t="s">
        <v>281</v>
      </c>
      <c r="C94" s="29" t="s">
        <v>265</v>
      </c>
      <c r="D94" s="25" t="s">
        <v>51</v>
      </c>
      <c r="E94" s="30" t="s">
        <v>266</v>
      </c>
      <c r="F94" s="31" t="s">
        <v>111</v>
      </c>
      <c r="G94" s="32">
        <v>245.58</v>
      </c>
      <c r="H94" s="33">
        <v>0</v>
      </c>
      <c r="I94" s="34">
        <f>ROUND(ROUND(H94,2)*ROUND(G94,3),2)</f>
      </c>
      <c r="O94">
        <f>(I94*21)/100</f>
      </c>
      <c r="P94" t="s">
        <v>23</v>
      </c>
    </row>
    <row r="95" spans="1:5" ht="25.5">
      <c r="A95" s="35" t="s">
        <v>50</v>
      </c>
      <c r="E95" s="36" t="s">
        <v>1173</v>
      </c>
    </row>
    <row r="96" spans="1:5" ht="89.25">
      <c r="A96" s="37" t="s">
        <v>52</v>
      </c>
      <c r="E96" s="38" t="s">
        <v>1174</v>
      </c>
    </row>
    <row r="97" spans="1:5" ht="38.25">
      <c r="A97" t="s">
        <v>54</v>
      </c>
      <c r="E97" s="36" t="s">
        <v>1057</v>
      </c>
    </row>
    <row r="98" spans="1:18" ht="12.75" customHeight="1">
      <c r="A98" s="6" t="s">
        <v>43</v>
      </c>
      <c r="B98" s="6"/>
      <c r="C98" s="41" t="s">
        <v>23</v>
      </c>
      <c r="D98" s="6"/>
      <c r="E98" s="27" t="s">
        <v>274</v>
      </c>
      <c r="F98" s="6"/>
      <c r="G98" s="6"/>
      <c r="H98" s="6"/>
      <c r="I98" s="42">
        <f>0+Q98</f>
      </c>
      <c r="O98">
        <f>0+R98</f>
      </c>
      <c r="Q98">
        <f>0+I99+I103+I107+I111+I115+I119+I123+I127+I131+I135+I139</f>
      </c>
      <c r="R98">
        <f>0+O99+O103+O107+O111+O115+O119+O123+O127+O131+O135+O139</f>
      </c>
    </row>
    <row r="99" spans="1:16" ht="12.75">
      <c r="A99" s="25" t="s">
        <v>45</v>
      </c>
      <c r="B99" s="29" t="s">
        <v>287</v>
      </c>
      <c r="C99" s="29" t="s">
        <v>1175</v>
      </c>
      <c r="D99" s="25" t="s">
        <v>51</v>
      </c>
      <c r="E99" s="30" t="s">
        <v>1176</v>
      </c>
      <c r="F99" s="31" t="s">
        <v>137</v>
      </c>
      <c r="G99" s="32">
        <v>1.656</v>
      </c>
      <c r="H99" s="33">
        <v>0</v>
      </c>
      <c r="I99" s="34">
        <f>ROUND(ROUND(H99,2)*ROUND(G99,3),2)</f>
      </c>
      <c r="O99">
        <f>(I99*21)/100</f>
      </c>
      <c r="P99" t="s">
        <v>23</v>
      </c>
    </row>
    <row r="100" spans="1:5" ht="12.75">
      <c r="A100" s="35" t="s">
        <v>50</v>
      </c>
      <c r="E100" s="36" t="s">
        <v>1177</v>
      </c>
    </row>
    <row r="101" spans="1:5" ht="12.75">
      <c r="A101" s="37" t="s">
        <v>52</v>
      </c>
      <c r="E101" s="38" t="s">
        <v>1178</v>
      </c>
    </row>
    <row r="102" spans="1:5" ht="51">
      <c r="A102" t="s">
        <v>54</v>
      </c>
      <c r="E102" s="36" t="s">
        <v>1179</v>
      </c>
    </row>
    <row r="103" spans="1:16" ht="12.75">
      <c r="A103" s="25" t="s">
        <v>45</v>
      </c>
      <c r="B103" s="29" t="s">
        <v>293</v>
      </c>
      <c r="C103" s="29" t="s">
        <v>1180</v>
      </c>
      <c r="D103" s="25" t="s">
        <v>51</v>
      </c>
      <c r="E103" s="30" t="s">
        <v>1181</v>
      </c>
      <c r="F103" s="31" t="s">
        <v>137</v>
      </c>
      <c r="G103" s="32">
        <v>0.253</v>
      </c>
      <c r="H103" s="33">
        <v>0</v>
      </c>
      <c r="I103" s="34">
        <f>ROUND(ROUND(H103,2)*ROUND(G103,3),2)</f>
      </c>
      <c r="O103">
        <f>(I103*21)/100</f>
      </c>
      <c r="P103" t="s">
        <v>23</v>
      </c>
    </row>
    <row r="104" spans="1:5" ht="12.75">
      <c r="A104" s="35" t="s">
        <v>50</v>
      </c>
      <c r="E104" s="36" t="s">
        <v>51</v>
      </c>
    </row>
    <row r="105" spans="1:5" ht="63.75">
      <c r="A105" s="37" t="s">
        <v>52</v>
      </c>
      <c r="E105" s="38" t="s">
        <v>1182</v>
      </c>
    </row>
    <row r="106" spans="1:5" ht="51">
      <c r="A106" t="s">
        <v>54</v>
      </c>
      <c r="E106" s="36" t="s">
        <v>1179</v>
      </c>
    </row>
    <row r="107" spans="1:16" ht="12.75">
      <c r="A107" s="25" t="s">
        <v>45</v>
      </c>
      <c r="B107" s="29" t="s">
        <v>296</v>
      </c>
      <c r="C107" s="29" t="s">
        <v>1183</v>
      </c>
      <c r="D107" s="25" t="s">
        <v>47</v>
      </c>
      <c r="E107" s="30" t="s">
        <v>1184</v>
      </c>
      <c r="F107" s="31" t="s">
        <v>277</v>
      </c>
      <c r="G107" s="32">
        <v>9.5</v>
      </c>
      <c r="H107" s="33">
        <v>0</v>
      </c>
      <c r="I107" s="34">
        <f>ROUND(ROUND(H107,2)*ROUND(G107,3),2)</f>
      </c>
      <c r="O107">
        <f>(I107*21)/100</f>
      </c>
      <c r="P107" t="s">
        <v>23</v>
      </c>
    </row>
    <row r="108" spans="1:5" ht="25.5">
      <c r="A108" s="35" t="s">
        <v>50</v>
      </c>
      <c r="E108" s="36" t="s">
        <v>1185</v>
      </c>
    </row>
    <row r="109" spans="1:5" ht="12.75">
      <c r="A109" s="37" t="s">
        <v>52</v>
      </c>
      <c r="E109" s="38" t="s">
        <v>51</v>
      </c>
    </row>
    <row r="110" spans="1:5" ht="51">
      <c r="A110" t="s">
        <v>54</v>
      </c>
      <c r="E110" s="36" t="s">
        <v>1179</v>
      </c>
    </row>
    <row r="111" spans="1:16" ht="12.75">
      <c r="A111" s="25" t="s">
        <v>45</v>
      </c>
      <c r="B111" s="29" t="s">
        <v>302</v>
      </c>
      <c r="C111" s="29" t="s">
        <v>1186</v>
      </c>
      <c r="D111" s="25" t="s">
        <v>51</v>
      </c>
      <c r="E111" s="30" t="s">
        <v>1187</v>
      </c>
      <c r="F111" s="31" t="s">
        <v>111</v>
      </c>
      <c r="G111" s="32">
        <v>9.249</v>
      </c>
      <c r="H111" s="33">
        <v>0</v>
      </c>
      <c r="I111" s="34">
        <f>ROUND(ROUND(H111,2)*ROUND(G111,3),2)</f>
      </c>
      <c r="O111">
        <f>(I111*21)/100</f>
      </c>
      <c r="P111" t="s">
        <v>23</v>
      </c>
    </row>
    <row r="112" spans="1:5" ht="12.75">
      <c r="A112" s="35" t="s">
        <v>50</v>
      </c>
      <c r="E112" s="36" t="s">
        <v>1188</v>
      </c>
    </row>
    <row r="113" spans="1:5" ht="12.75">
      <c r="A113" s="37" t="s">
        <v>52</v>
      </c>
      <c r="E113" s="38" t="s">
        <v>1189</v>
      </c>
    </row>
    <row r="114" spans="1:5" ht="51">
      <c r="A114" t="s">
        <v>54</v>
      </c>
      <c r="E114" s="36" t="s">
        <v>1190</v>
      </c>
    </row>
    <row r="115" spans="1:16" ht="12.75">
      <c r="A115" s="25" t="s">
        <v>45</v>
      </c>
      <c r="B115" s="29" t="s">
        <v>307</v>
      </c>
      <c r="C115" s="29" t="s">
        <v>1191</v>
      </c>
      <c r="D115" s="25" t="s">
        <v>51</v>
      </c>
      <c r="E115" s="30" t="s">
        <v>1192</v>
      </c>
      <c r="F115" s="31" t="s">
        <v>111</v>
      </c>
      <c r="G115" s="32">
        <v>44.62</v>
      </c>
      <c r="H115" s="33">
        <v>0</v>
      </c>
      <c r="I115" s="34">
        <f>ROUND(ROUND(H115,2)*ROUND(G115,3),2)</f>
      </c>
      <c r="O115">
        <f>(I115*21)/100</f>
      </c>
      <c r="P115" t="s">
        <v>23</v>
      </c>
    </row>
    <row r="116" spans="1:5" ht="12.75">
      <c r="A116" s="35" t="s">
        <v>50</v>
      </c>
      <c r="E116" s="36" t="s">
        <v>1193</v>
      </c>
    </row>
    <row r="117" spans="1:5" ht="38.25">
      <c r="A117" s="37" t="s">
        <v>52</v>
      </c>
      <c r="E117" s="38" t="s">
        <v>1194</v>
      </c>
    </row>
    <row r="118" spans="1:5" ht="102">
      <c r="A118" t="s">
        <v>54</v>
      </c>
      <c r="E118" s="36" t="s">
        <v>1195</v>
      </c>
    </row>
    <row r="119" spans="1:16" ht="12.75">
      <c r="A119" s="25" t="s">
        <v>45</v>
      </c>
      <c r="B119" s="29" t="s">
        <v>312</v>
      </c>
      <c r="C119" s="29" t="s">
        <v>1196</v>
      </c>
      <c r="D119" s="25" t="s">
        <v>51</v>
      </c>
      <c r="E119" s="30" t="s">
        <v>1197</v>
      </c>
      <c r="F119" s="31" t="s">
        <v>137</v>
      </c>
      <c r="G119" s="32">
        <v>110.694</v>
      </c>
      <c r="H119" s="33">
        <v>0</v>
      </c>
      <c r="I119" s="34">
        <f>ROUND(ROUND(H119,2)*ROUND(G119,3),2)</f>
      </c>
      <c r="O119">
        <f>(I119*21)/100</f>
      </c>
      <c r="P119" t="s">
        <v>23</v>
      </c>
    </row>
    <row r="120" spans="1:5" ht="12.75">
      <c r="A120" s="35" t="s">
        <v>50</v>
      </c>
      <c r="E120" s="36" t="s">
        <v>1198</v>
      </c>
    </row>
    <row r="121" spans="1:5" ht="76.5">
      <c r="A121" s="37" t="s">
        <v>52</v>
      </c>
      <c r="E121" s="38" t="s">
        <v>1199</v>
      </c>
    </row>
    <row r="122" spans="1:5" ht="409.5">
      <c r="A122" t="s">
        <v>54</v>
      </c>
      <c r="E122" s="36" t="s">
        <v>1200</v>
      </c>
    </row>
    <row r="123" spans="1:16" ht="12.75">
      <c r="A123" s="25" t="s">
        <v>45</v>
      </c>
      <c r="B123" s="29" t="s">
        <v>318</v>
      </c>
      <c r="C123" s="29" t="s">
        <v>1201</v>
      </c>
      <c r="D123" s="25" t="s">
        <v>51</v>
      </c>
      <c r="E123" s="30" t="s">
        <v>1202</v>
      </c>
      <c r="F123" s="31" t="s">
        <v>101</v>
      </c>
      <c r="G123" s="32">
        <v>9.962</v>
      </c>
      <c r="H123" s="33">
        <v>0</v>
      </c>
      <c r="I123" s="34">
        <f>ROUND(ROUND(H123,2)*ROUND(G123,3),2)</f>
      </c>
      <c r="O123">
        <f>(I123*21)/100</f>
      </c>
      <c r="P123" t="s">
        <v>23</v>
      </c>
    </row>
    <row r="124" spans="1:5" ht="12.75">
      <c r="A124" s="35" t="s">
        <v>50</v>
      </c>
      <c r="E124" s="36" t="s">
        <v>51</v>
      </c>
    </row>
    <row r="125" spans="1:5" ht="12.75">
      <c r="A125" s="37" t="s">
        <v>52</v>
      </c>
      <c r="E125" s="38" t="s">
        <v>1203</v>
      </c>
    </row>
    <row r="126" spans="1:5" ht="255">
      <c r="A126" t="s">
        <v>54</v>
      </c>
      <c r="E126" s="36" t="s">
        <v>1204</v>
      </c>
    </row>
    <row r="127" spans="1:16" ht="12.75">
      <c r="A127" s="25" t="s">
        <v>45</v>
      </c>
      <c r="B127" s="29" t="s">
        <v>324</v>
      </c>
      <c r="C127" s="29" t="s">
        <v>1205</v>
      </c>
      <c r="D127" s="25" t="s">
        <v>51</v>
      </c>
      <c r="E127" s="30" t="s">
        <v>1206</v>
      </c>
      <c r="F127" s="31" t="s">
        <v>277</v>
      </c>
      <c r="G127" s="32">
        <v>10</v>
      </c>
      <c r="H127" s="33">
        <v>0</v>
      </c>
      <c r="I127" s="34">
        <f>ROUND(ROUND(H127,2)*ROUND(G127,3),2)</f>
      </c>
      <c r="O127">
        <f>(I127*21)/100</f>
      </c>
      <c r="P127" t="s">
        <v>23</v>
      </c>
    </row>
    <row r="128" spans="1:5" ht="38.25">
      <c r="A128" s="35" t="s">
        <v>50</v>
      </c>
      <c r="E128" s="36" t="s">
        <v>1207</v>
      </c>
    </row>
    <row r="129" spans="1:5" ht="38.25">
      <c r="A129" s="37" t="s">
        <v>52</v>
      </c>
      <c r="E129" s="38" t="s">
        <v>1208</v>
      </c>
    </row>
    <row r="130" spans="1:5" ht="191.25">
      <c r="A130" t="s">
        <v>54</v>
      </c>
      <c r="E130" s="36" t="s">
        <v>1209</v>
      </c>
    </row>
    <row r="131" spans="1:16" ht="12.75">
      <c r="A131" s="25" t="s">
        <v>45</v>
      </c>
      <c r="B131" s="29" t="s">
        <v>330</v>
      </c>
      <c r="C131" s="29" t="s">
        <v>1210</v>
      </c>
      <c r="D131" s="25" t="s">
        <v>51</v>
      </c>
      <c r="E131" s="30" t="s">
        <v>1211</v>
      </c>
      <c r="F131" s="31" t="s">
        <v>277</v>
      </c>
      <c r="G131" s="32">
        <v>163</v>
      </c>
      <c r="H131" s="33">
        <v>0</v>
      </c>
      <c r="I131" s="34">
        <f>ROUND(ROUND(H131,2)*ROUND(G131,3),2)</f>
      </c>
      <c r="O131">
        <f>(I131*21)/100</f>
      </c>
      <c r="P131" t="s">
        <v>23</v>
      </c>
    </row>
    <row r="132" spans="1:5" ht="76.5">
      <c r="A132" s="35" t="s">
        <v>50</v>
      </c>
      <c r="E132" s="36" t="s">
        <v>1212</v>
      </c>
    </row>
    <row r="133" spans="1:5" ht="63.75">
      <c r="A133" s="37" t="s">
        <v>52</v>
      </c>
      <c r="E133" s="38" t="s">
        <v>1213</v>
      </c>
    </row>
    <row r="134" spans="1:5" ht="191.25">
      <c r="A134" t="s">
        <v>54</v>
      </c>
      <c r="E134" s="36" t="s">
        <v>1209</v>
      </c>
    </row>
    <row r="135" spans="1:16" ht="12.75">
      <c r="A135" s="25" t="s">
        <v>45</v>
      </c>
      <c r="B135" s="29" t="s">
        <v>337</v>
      </c>
      <c r="C135" s="29" t="s">
        <v>1214</v>
      </c>
      <c r="D135" s="25" t="s">
        <v>51</v>
      </c>
      <c r="E135" s="30" t="s">
        <v>1215</v>
      </c>
      <c r="F135" s="31" t="s">
        <v>137</v>
      </c>
      <c r="G135" s="32">
        <v>92.727</v>
      </c>
      <c r="H135" s="33">
        <v>0</v>
      </c>
      <c r="I135" s="34">
        <f>ROUND(ROUND(H135,2)*ROUND(G135,3),2)</f>
      </c>
      <c r="O135">
        <f>(I135*21)/100</f>
      </c>
      <c r="P135" t="s">
        <v>23</v>
      </c>
    </row>
    <row r="136" spans="1:5" ht="38.25">
      <c r="A136" s="35" t="s">
        <v>50</v>
      </c>
      <c r="E136" s="36" t="s">
        <v>1216</v>
      </c>
    </row>
    <row r="137" spans="1:5" ht="76.5">
      <c r="A137" s="37" t="s">
        <v>52</v>
      </c>
      <c r="E137" s="38" t="s">
        <v>1217</v>
      </c>
    </row>
    <row r="138" spans="1:5" ht="369.75">
      <c r="A138" t="s">
        <v>54</v>
      </c>
      <c r="E138" s="36" t="s">
        <v>1218</v>
      </c>
    </row>
    <row r="139" spans="1:16" ht="12.75">
      <c r="A139" s="25" t="s">
        <v>45</v>
      </c>
      <c r="B139" s="29" t="s">
        <v>343</v>
      </c>
      <c r="C139" s="29" t="s">
        <v>1219</v>
      </c>
      <c r="D139" s="25" t="s">
        <v>51</v>
      </c>
      <c r="E139" s="30" t="s">
        <v>1220</v>
      </c>
      <c r="F139" s="31" t="s">
        <v>101</v>
      </c>
      <c r="G139" s="32">
        <v>14.836</v>
      </c>
      <c r="H139" s="33">
        <v>0</v>
      </c>
      <c r="I139" s="34">
        <f>ROUND(ROUND(H139,2)*ROUND(G139,3),2)</f>
      </c>
      <c r="O139">
        <f>(I139*21)/100</f>
      </c>
      <c r="P139" t="s">
        <v>23</v>
      </c>
    </row>
    <row r="140" spans="1:5" ht="12.75">
      <c r="A140" s="35" t="s">
        <v>50</v>
      </c>
      <c r="E140" s="36" t="s">
        <v>51</v>
      </c>
    </row>
    <row r="141" spans="1:5" ht="12.75">
      <c r="A141" s="37" t="s">
        <v>52</v>
      </c>
      <c r="E141" s="38" t="s">
        <v>1221</v>
      </c>
    </row>
    <row r="142" spans="1:5" ht="267.75">
      <c r="A142" t="s">
        <v>54</v>
      </c>
      <c r="E142" s="36" t="s">
        <v>1222</v>
      </c>
    </row>
    <row r="143" spans="1:18" ht="12.75" customHeight="1">
      <c r="A143" s="6" t="s">
        <v>43</v>
      </c>
      <c r="B143" s="6"/>
      <c r="C143" s="41" t="s">
        <v>22</v>
      </c>
      <c r="D143" s="6"/>
      <c r="E143" s="27" t="s">
        <v>1223</v>
      </c>
      <c r="F143" s="6"/>
      <c r="G143" s="6"/>
      <c r="H143" s="6"/>
      <c r="I143" s="42">
        <f>0+Q143</f>
      </c>
      <c r="O143">
        <f>0+R143</f>
      </c>
      <c r="Q143">
        <f>0+I144+I148+I152+I156+I160+I164</f>
      </c>
      <c r="R143">
        <f>0+O144+O148+O152+O156+O160+O164</f>
      </c>
    </row>
    <row r="144" spans="1:16" ht="12.75">
      <c r="A144" s="25" t="s">
        <v>45</v>
      </c>
      <c r="B144" s="29" t="s">
        <v>349</v>
      </c>
      <c r="C144" s="29" t="s">
        <v>1224</v>
      </c>
      <c r="D144" s="25" t="s">
        <v>51</v>
      </c>
      <c r="E144" s="30" t="s">
        <v>1225</v>
      </c>
      <c r="F144" s="31" t="s">
        <v>1226</v>
      </c>
      <c r="G144" s="32">
        <v>352</v>
      </c>
      <c r="H144" s="33">
        <v>0</v>
      </c>
      <c r="I144" s="34">
        <f>ROUND(ROUND(H144,2)*ROUND(G144,3),2)</f>
      </c>
      <c r="O144">
        <f>(I144*21)/100</f>
      </c>
      <c r="P144" t="s">
        <v>23</v>
      </c>
    </row>
    <row r="145" spans="1:5" ht="25.5">
      <c r="A145" s="35" t="s">
        <v>50</v>
      </c>
      <c r="E145" s="36" t="s">
        <v>1227</v>
      </c>
    </row>
    <row r="146" spans="1:5" ht="12.75">
      <c r="A146" s="37" t="s">
        <v>52</v>
      </c>
      <c r="E146" s="38" t="s">
        <v>1228</v>
      </c>
    </row>
    <row r="147" spans="1:5" ht="25.5">
      <c r="A147" t="s">
        <v>54</v>
      </c>
      <c r="E147" s="36" t="s">
        <v>1229</v>
      </c>
    </row>
    <row r="148" spans="1:16" ht="12.75">
      <c r="A148" s="25" t="s">
        <v>45</v>
      </c>
      <c r="B148" s="29" t="s">
        <v>354</v>
      </c>
      <c r="C148" s="29" t="s">
        <v>1230</v>
      </c>
      <c r="D148" s="25" t="s">
        <v>51</v>
      </c>
      <c r="E148" s="30" t="s">
        <v>1231</v>
      </c>
      <c r="F148" s="31" t="s">
        <v>137</v>
      </c>
      <c r="G148" s="32">
        <v>19.279</v>
      </c>
      <c r="H148" s="33">
        <v>0</v>
      </c>
      <c r="I148" s="34">
        <f>ROUND(ROUND(H148,2)*ROUND(G148,3),2)</f>
      </c>
      <c r="O148">
        <f>(I148*21)/100</f>
      </c>
      <c r="P148" t="s">
        <v>23</v>
      </c>
    </row>
    <row r="149" spans="1:5" ht="25.5">
      <c r="A149" s="35" t="s">
        <v>50</v>
      </c>
      <c r="E149" s="36" t="s">
        <v>1232</v>
      </c>
    </row>
    <row r="150" spans="1:5" ht="89.25">
      <c r="A150" s="37" t="s">
        <v>52</v>
      </c>
      <c r="E150" s="38" t="s">
        <v>1233</v>
      </c>
    </row>
    <row r="151" spans="1:5" ht="382.5">
      <c r="A151" t="s">
        <v>54</v>
      </c>
      <c r="E151" s="36" t="s">
        <v>1234</v>
      </c>
    </row>
    <row r="152" spans="1:16" ht="12.75">
      <c r="A152" s="25" t="s">
        <v>45</v>
      </c>
      <c r="B152" s="29" t="s">
        <v>360</v>
      </c>
      <c r="C152" s="29" t="s">
        <v>1235</v>
      </c>
      <c r="D152" s="25" t="s">
        <v>51</v>
      </c>
      <c r="E152" s="30" t="s">
        <v>1236</v>
      </c>
      <c r="F152" s="31" t="s">
        <v>101</v>
      </c>
      <c r="G152" s="32">
        <v>2.609</v>
      </c>
      <c r="H152" s="33">
        <v>0</v>
      </c>
      <c r="I152" s="34">
        <f>ROUND(ROUND(H152,2)*ROUND(G152,3),2)</f>
      </c>
      <c r="O152">
        <f>(I152*21)/100</f>
      </c>
      <c r="P152" t="s">
        <v>23</v>
      </c>
    </row>
    <row r="153" spans="1:5" ht="12.75">
      <c r="A153" s="35" t="s">
        <v>50</v>
      </c>
      <c r="E153" s="36" t="s">
        <v>51</v>
      </c>
    </row>
    <row r="154" spans="1:5" ht="12.75">
      <c r="A154" s="37" t="s">
        <v>52</v>
      </c>
      <c r="E154" s="38" t="s">
        <v>1237</v>
      </c>
    </row>
    <row r="155" spans="1:5" ht="242.25">
      <c r="A155" t="s">
        <v>54</v>
      </c>
      <c r="E155" s="36" t="s">
        <v>1238</v>
      </c>
    </row>
    <row r="156" spans="1:16" ht="12.75">
      <c r="A156" s="25" t="s">
        <v>45</v>
      </c>
      <c r="B156" s="29" t="s">
        <v>366</v>
      </c>
      <c r="C156" s="29" t="s">
        <v>1239</v>
      </c>
      <c r="D156" s="25" t="s">
        <v>51</v>
      </c>
      <c r="E156" s="30" t="s">
        <v>1240</v>
      </c>
      <c r="F156" s="31" t="s">
        <v>137</v>
      </c>
      <c r="G156" s="32">
        <v>131.858</v>
      </c>
      <c r="H156" s="33">
        <v>0</v>
      </c>
      <c r="I156" s="34">
        <f>ROUND(ROUND(H156,2)*ROUND(G156,3),2)</f>
      </c>
      <c r="O156">
        <f>(I156*21)/100</f>
      </c>
      <c r="P156" t="s">
        <v>23</v>
      </c>
    </row>
    <row r="157" spans="1:5" ht="38.25">
      <c r="A157" s="35" t="s">
        <v>50</v>
      </c>
      <c r="E157" s="36" t="s">
        <v>1241</v>
      </c>
    </row>
    <row r="158" spans="1:5" ht="280.5">
      <c r="A158" s="37" t="s">
        <v>52</v>
      </c>
      <c r="E158" s="38" t="s">
        <v>1242</v>
      </c>
    </row>
    <row r="159" spans="1:5" ht="369.75">
      <c r="A159" t="s">
        <v>54</v>
      </c>
      <c r="E159" s="36" t="s">
        <v>424</v>
      </c>
    </row>
    <row r="160" spans="1:16" ht="12.75">
      <c r="A160" s="25" t="s">
        <v>45</v>
      </c>
      <c r="B160" s="29" t="s">
        <v>371</v>
      </c>
      <c r="C160" s="29" t="s">
        <v>1243</v>
      </c>
      <c r="D160" s="25" t="s">
        <v>51</v>
      </c>
      <c r="E160" s="30" t="s">
        <v>1244</v>
      </c>
      <c r="F160" s="31" t="s">
        <v>137</v>
      </c>
      <c r="G160" s="32">
        <v>0.349</v>
      </c>
      <c r="H160" s="33">
        <v>0</v>
      </c>
      <c r="I160" s="34">
        <f>ROUND(ROUND(H160,2)*ROUND(G160,3),2)</f>
      </c>
      <c r="O160">
        <f>(I160*21)/100</f>
      </c>
      <c r="P160" t="s">
        <v>23</v>
      </c>
    </row>
    <row r="161" spans="1:5" ht="12.75">
      <c r="A161" s="35" t="s">
        <v>50</v>
      </c>
      <c r="E161" s="36" t="s">
        <v>1245</v>
      </c>
    </row>
    <row r="162" spans="1:5" ht="38.25">
      <c r="A162" s="37" t="s">
        <v>52</v>
      </c>
      <c r="E162" s="38" t="s">
        <v>1246</v>
      </c>
    </row>
    <row r="163" spans="1:5" ht="369.75">
      <c r="A163" t="s">
        <v>54</v>
      </c>
      <c r="E163" s="36" t="s">
        <v>424</v>
      </c>
    </row>
    <row r="164" spans="1:16" ht="12.75">
      <c r="A164" s="25" t="s">
        <v>45</v>
      </c>
      <c r="B164" s="29" t="s">
        <v>377</v>
      </c>
      <c r="C164" s="29" t="s">
        <v>1247</v>
      </c>
      <c r="D164" s="25" t="s">
        <v>51</v>
      </c>
      <c r="E164" s="30" t="s">
        <v>1248</v>
      </c>
      <c r="F164" s="31" t="s">
        <v>101</v>
      </c>
      <c r="G164" s="32">
        <v>15.64</v>
      </c>
      <c r="H164" s="33">
        <v>0</v>
      </c>
      <c r="I164" s="34">
        <f>ROUND(ROUND(H164,2)*ROUND(G164,3),2)</f>
      </c>
      <c r="O164">
        <f>(I164*21)/100</f>
      </c>
      <c r="P164" t="s">
        <v>23</v>
      </c>
    </row>
    <row r="165" spans="1:5" ht="12.75">
      <c r="A165" s="35" t="s">
        <v>50</v>
      </c>
      <c r="E165" s="36" t="s">
        <v>1249</v>
      </c>
    </row>
    <row r="166" spans="1:5" ht="12.75">
      <c r="A166" s="37" t="s">
        <v>52</v>
      </c>
      <c r="E166" s="38" t="s">
        <v>1250</v>
      </c>
    </row>
    <row r="167" spans="1:5" ht="267.75">
      <c r="A167" t="s">
        <v>54</v>
      </c>
      <c r="E167" s="36" t="s">
        <v>1222</v>
      </c>
    </row>
    <row r="168" spans="1:18" ht="12.75" customHeight="1">
      <c r="A168" s="6" t="s">
        <v>43</v>
      </c>
      <c r="B168" s="6"/>
      <c r="C168" s="41" t="s">
        <v>33</v>
      </c>
      <c r="D168" s="6"/>
      <c r="E168" s="27" t="s">
        <v>306</v>
      </c>
      <c r="F168" s="6"/>
      <c r="G168" s="6"/>
      <c r="H168" s="6"/>
      <c r="I168" s="42">
        <f>0+Q168</f>
      </c>
      <c r="O168">
        <f>0+R168</f>
      </c>
      <c r="Q168">
        <f>0+I169+I173+I177+I181+I185+I189+I193+I197+I201+I205+I209+I213+I217+I221+I225+I229+I233+I237+I241+I245</f>
      </c>
      <c r="R168">
        <f>0+O169+O173+O177+O181+O185+O189+O193+O197+O201+O205+O209+O213+O217+O221+O225+O229+O233+O237+O241+O245</f>
      </c>
    </row>
    <row r="169" spans="1:16" ht="12.75">
      <c r="A169" s="25" t="s">
        <v>45</v>
      </c>
      <c r="B169" s="29" t="s">
        <v>382</v>
      </c>
      <c r="C169" s="29" t="s">
        <v>1251</v>
      </c>
      <c r="D169" s="25" t="s">
        <v>51</v>
      </c>
      <c r="E169" s="30" t="s">
        <v>1252</v>
      </c>
      <c r="F169" s="31" t="s">
        <v>137</v>
      </c>
      <c r="G169" s="32">
        <v>18.027</v>
      </c>
      <c r="H169" s="33">
        <v>0</v>
      </c>
      <c r="I169" s="34">
        <f>ROUND(ROUND(H169,2)*ROUND(G169,3),2)</f>
      </c>
      <c r="O169">
        <f>(I169*21)/100</f>
      </c>
      <c r="P169" t="s">
        <v>23</v>
      </c>
    </row>
    <row r="170" spans="1:5" ht="38.25">
      <c r="A170" s="35" t="s">
        <v>50</v>
      </c>
      <c r="E170" s="36" t="s">
        <v>1253</v>
      </c>
    </row>
    <row r="171" spans="1:5" ht="38.25">
      <c r="A171" s="37" t="s">
        <v>52</v>
      </c>
      <c r="E171" s="38" t="s">
        <v>1254</v>
      </c>
    </row>
    <row r="172" spans="1:5" ht="369.75">
      <c r="A172" t="s">
        <v>54</v>
      </c>
      <c r="E172" s="36" t="s">
        <v>424</v>
      </c>
    </row>
    <row r="173" spans="1:16" ht="12.75">
      <c r="A173" s="25" t="s">
        <v>45</v>
      </c>
      <c r="B173" s="29" t="s">
        <v>386</v>
      </c>
      <c r="C173" s="29" t="s">
        <v>1255</v>
      </c>
      <c r="D173" s="25" t="s">
        <v>51</v>
      </c>
      <c r="E173" s="30" t="s">
        <v>1256</v>
      </c>
      <c r="F173" s="31" t="s">
        <v>101</v>
      </c>
      <c r="G173" s="32">
        <v>3.605</v>
      </c>
      <c r="H173" s="33">
        <v>0</v>
      </c>
      <c r="I173" s="34">
        <f>ROUND(ROUND(H173,2)*ROUND(G173,3),2)</f>
      </c>
      <c r="O173">
        <f>(I173*21)/100</f>
      </c>
      <c r="P173" t="s">
        <v>23</v>
      </c>
    </row>
    <row r="174" spans="1:5" ht="12.75">
      <c r="A174" s="35" t="s">
        <v>50</v>
      </c>
      <c r="E174" s="36" t="s">
        <v>51</v>
      </c>
    </row>
    <row r="175" spans="1:5" ht="12.75">
      <c r="A175" s="37" t="s">
        <v>52</v>
      </c>
      <c r="E175" s="38" t="s">
        <v>1257</v>
      </c>
    </row>
    <row r="176" spans="1:5" ht="267.75">
      <c r="A176" t="s">
        <v>54</v>
      </c>
      <c r="E176" s="36" t="s">
        <v>1222</v>
      </c>
    </row>
    <row r="177" spans="1:16" ht="12.75">
      <c r="A177" s="25" t="s">
        <v>45</v>
      </c>
      <c r="B177" s="29" t="s">
        <v>392</v>
      </c>
      <c r="C177" s="29" t="s">
        <v>1258</v>
      </c>
      <c r="D177" s="25" t="s">
        <v>51</v>
      </c>
      <c r="E177" s="30" t="s">
        <v>1259</v>
      </c>
      <c r="F177" s="31" t="s">
        <v>137</v>
      </c>
      <c r="G177" s="32">
        <v>93.588</v>
      </c>
      <c r="H177" s="33">
        <v>0</v>
      </c>
      <c r="I177" s="34">
        <f>ROUND(ROUND(H177,2)*ROUND(G177,3),2)</f>
      </c>
      <c r="O177">
        <f>(I177*21)/100</f>
      </c>
      <c r="P177" t="s">
        <v>23</v>
      </c>
    </row>
    <row r="178" spans="1:5" ht="12.75">
      <c r="A178" s="35" t="s">
        <v>50</v>
      </c>
      <c r="E178" s="36" t="s">
        <v>1260</v>
      </c>
    </row>
    <row r="179" spans="1:5" ht="114.75">
      <c r="A179" s="37" t="s">
        <v>52</v>
      </c>
      <c r="E179" s="38" t="s">
        <v>1261</v>
      </c>
    </row>
    <row r="180" spans="1:5" ht="369.75">
      <c r="A180" t="s">
        <v>54</v>
      </c>
      <c r="E180" s="36" t="s">
        <v>424</v>
      </c>
    </row>
    <row r="181" spans="1:16" ht="12.75">
      <c r="A181" s="25" t="s">
        <v>45</v>
      </c>
      <c r="B181" s="29" t="s">
        <v>398</v>
      </c>
      <c r="C181" s="29" t="s">
        <v>1262</v>
      </c>
      <c r="D181" s="25" t="s">
        <v>51</v>
      </c>
      <c r="E181" s="30" t="s">
        <v>1263</v>
      </c>
      <c r="F181" s="31" t="s">
        <v>101</v>
      </c>
      <c r="G181" s="32">
        <v>16.458</v>
      </c>
      <c r="H181" s="33">
        <v>0</v>
      </c>
      <c r="I181" s="34">
        <f>ROUND(ROUND(H181,2)*ROUND(G181,3),2)</f>
      </c>
      <c r="O181">
        <f>(I181*21)/100</f>
      </c>
      <c r="P181" t="s">
        <v>23</v>
      </c>
    </row>
    <row r="182" spans="1:5" ht="38.25">
      <c r="A182" s="35" t="s">
        <v>50</v>
      </c>
      <c r="E182" s="36" t="s">
        <v>1264</v>
      </c>
    </row>
    <row r="183" spans="1:5" ht="25.5">
      <c r="A183" s="37" t="s">
        <v>52</v>
      </c>
      <c r="E183" s="38" t="s">
        <v>1265</v>
      </c>
    </row>
    <row r="184" spans="1:5" ht="267.75">
      <c r="A184" t="s">
        <v>54</v>
      </c>
      <c r="E184" s="36" t="s">
        <v>1266</v>
      </c>
    </row>
    <row r="185" spans="1:16" ht="12.75">
      <c r="A185" s="25" t="s">
        <v>45</v>
      </c>
      <c r="B185" s="29" t="s">
        <v>404</v>
      </c>
      <c r="C185" s="29" t="s">
        <v>1267</v>
      </c>
      <c r="D185" s="25" t="s">
        <v>51</v>
      </c>
      <c r="E185" s="30" t="s">
        <v>1268</v>
      </c>
      <c r="F185" s="31" t="s">
        <v>101</v>
      </c>
      <c r="G185" s="32">
        <v>20.736</v>
      </c>
      <c r="H185" s="33">
        <v>0</v>
      </c>
      <c r="I185" s="34">
        <f>ROUND(ROUND(H185,2)*ROUND(G185,3),2)</f>
      </c>
      <c r="O185">
        <f>(I185*21)/100</f>
      </c>
      <c r="P185" t="s">
        <v>23</v>
      </c>
    </row>
    <row r="186" spans="1:5" ht="63.75">
      <c r="A186" s="35" t="s">
        <v>50</v>
      </c>
      <c r="E186" s="36" t="s">
        <v>1269</v>
      </c>
    </row>
    <row r="187" spans="1:5" ht="25.5">
      <c r="A187" s="37" t="s">
        <v>52</v>
      </c>
      <c r="E187" s="38" t="s">
        <v>1270</v>
      </c>
    </row>
    <row r="188" spans="1:5" ht="293.25">
      <c r="A188" t="s">
        <v>54</v>
      </c>
      <c r="E188" s="36" t="s">
        <v>1271</v>
      </c>
    </row>
    <row r="189" spans="1:16" ht="12.75">
      <c r="A189" s="25" t="s">
        <v>45</v>
      </c>
      <c r="B189" s="29" t="s">
        <v>409</v>
      </c>
      <c r="C189" s="29" t="s">
        <v>1272</v>
      </c>
      <c r="D189" s="25" t="s">
        <v>51</v>
      </c>
      <c r="E189" s="30" t="s">
        <v>1273</v>
      </c>
      <c r="F189" s="31" t="s">
        <v>67</v>
      </c>
      <c r="G189" s="32">
        <v>2</v>
      </c>
      <c r="H189" s="33">
        <v>0</v>
      </c>
      <c r="I189" s="34">
        <f>ROUND(ROUND(H189,2)*ROUND(G189,3),2)</f>
      </c>
      <c r="O189">
        <f>(I189*21)/100</f>
      </c>
      <c r="P189" t="s">
        <v>23</v>
      </c>
    </row>
    <row r="190" spans="1:5" ht="12.75">
      <c r="A190" s="35" t="s">
        <v>50</v>
      </c>
      <c r="E190" s="36" t="s">
        <v>51</v>
      </c>
    </row>
    <row r="191" spans="1:5" ht="12.75">
      <c r="A191" s="37" t="s">
        <v>52</v>
      </c>
      <c r="E191" s="38" t="s">
        <v>1274</v>
      </c>
    </row>
    <row r="192" spans="1:5" ht="229.5">
      <c r="A192" t="s">
        <v>54</v>
      </c>
      <c r="E192" s="36" t="s">
        <v>1275</v>
      </c>
    </row>
    <row r="193" spans="1:16" ht="12.75">
      <c r="A193" s="25" t="s">
        <v>45</v>
      </c>
      <c r="B193" s="29" t="s">
        <v>415</v>
      </c>
      <c r="C193" s="29" t="s">
        <v>1276</v>
      </c>
      <c r="D193" s="25" t="s">
        <v>51</v>
      </c>
      <c r="E193" s="30" t="s">
        <v>1277</v>
      </c>
      <c r="F193" s="31" t="s">
        <v>67</v>
      </c>
      <c r="G193" s="32">
        <v>1</v>
      </c>
      <c r="H193" s="33">
        <v>0</v>
      </c>
      <c r="I193" s="34">
        <f>ROUND(ROUND(H193,2)*ROUND(G193,3),2)</f>
      </c>
      <c r="O193">
        <f>(I193*21)/100</f>
      </c>
      <c r="P193" t="s">
        <v>23</v>
      </c>
    </row>
    <row r="194" spans="1:5" ht="12.75">
      <c r="A194" s="35" t="s">
        <v>50</v>
      </c>
      <c r="E194" s="36" t="s">
        <v>51</v>
      </c>
    </row>
    <row r="195" spans="1:5" ht="12.75">
      <c r="A195" s="37" t="s">
        <v>52</v>
      </c>
      <c r="E195" s="38" t="s">
        <v>1278</v>
      </c>
    </row>
    <row r="196" spans="1:5" ht="229.5">
      <c r="A196" t="s">
        <v>54</v>
      </c>
      <c r="E196" s="36" t="s">
        <v>1275</v>
      </c>
    </row>
    <row r="197" spans="1:16" ht="12.75">
      <c r="A197" s="25" t="s">
        <v>45</v>
      </c>
      <c r="B197" s="29" t="s">
        <v>420</v>
      </c>
      <c r="C197" s="29" t="s">
        <v>1279</v>
      </c>
      <c r="D197" s="25" t="s">
        <v>51</v>
      </c>
      <c r="E197" s="30" t="s">
        <v>1280</v>
      </c>
      <c r="F197" s="31" t="s">
        <v>67</v>
      </c>
      <c r="G197" s="32">
        <v>1</v>
      </c>
      <c r="H197" s="33">
        <v>0</v>
      </c>
      <c r="I197" s="34">
        <f>ROUND(ROUND(H197,2)*ROUND(G197,3),2)</f>
      </c>
      <c r="O197">
        <f>(I197*21)/100</f>
      </c>
      <c r="P197" t="s">
        <v>23</v>
      </c>
    </row>
    <row r="198" spans="1:5" ht="12.75">
      <c r="A198" s="35" t="s">
        <v>50</v>
      </c>
      <c r="E198" s="36" t="s">
        <v>51</v>
      </c>
    </row>
    <row r="199" spans="1:5" ht="12.75">
      <c r="A199" s="37" t="s">
        <v>52</v>
      </c>
      <c r="E199" s="38" t="s">
        <v>1281</v>
      </c>
    </row>
    <row r="200" spans="1:5" ht="229.5">
      <c r="A200" t="s">
        <v>54</v>
      </c>
      <c r="E200" s="36" t="s">
        <v>1275</v>
      </c>
    </row>
    <row r="201" spans="1:16" ht="12.75">
      <c r="A201" s="25" t="s">
        <v>45</v>
      </c>
      <c r="B201" s="29" t="s">
        <v>425</v>
      </c>
      <c r="C201" s="29" t="s">
        <v>1282</v>
      </c>
      <c r="D201" s="25" t="s">
        <v>51</v>
      </c>
      <c r="E201" s="30" t="s">
        <v>1283</v>
      </c>
      <c r="F201" s="31" t="s">
        <v>137</v>
      </c>
      <c r="G201" s="32">
        <v>2.175</v>
      </c>
      <c r="H201" s="33">
        <v>0</v>
      </c>
      <c r="I201" s="34">
        <f>ROUND(ROUND(H201,2)*ROUND(G201,3),2)</f>
      </c>
      <c r="O201">
        <f>(I201*21)/100</f>
      </c>
      <c r="P201" t="s">
        <v>23</v>
      </c>
    </row>
    <row r="202" spans="1:5" ht="25.5">
      <c r="A202" s="35" t="s">
        <v>50</v>
      </c>
      <c r="E202" s="36" t="s">
        <v>1284</v>
      </c>
    </row>
    <row r="203" spans="1:5" ht="38.25">
      <c r="A203" s="37" t="s">
        <v>52</v>
      </c>
      <c r="E203" s="38" t="s">
        <v>1285</v>
      </c>
    </row>
    <row r="204" spans="1:5" ht="369.75">
      <c r="A204" t="s">
        <v>54</v>
      </c>
      <c r="E204" s="36" t="s">
        <v>424</v>
      </c>
    </row>
    <row r="205" spans="1:16" ht="12.75">
      <c r="A205" s="25" t="s">
        <v>45</v>
      </c>
      <c r="B205" s="29" t="s">
        <v>430</v>
      </c>
      <c r="C205" s="29" t="s">
        <v>1068</v>
      </c>
      <c r="D205" s="25" t="s">
        <v>51</v>
      </c>
      <c r="E205" s="30" t="s">
        <v>1069</v>
      </c>
      <c r="F205" s="31" t="s">
        <v>137</v>
      </c>
      <c r="G205" s="32">
        <v>3.078</v>
      </c>
      <c r="H205" s="33">
        <v>0</v>
      </c>
      <c r="I205" s="34">
        <f>ROUND(ROUND(H205,2)*ROUND(G205,3),2)</f>
      </c>
      <c r="O205">
        <f>(I205*21)/100</f>
      </c>
      <c r="P205" t="s">
        <v>23</v>
      </c>
    </row>
    <row r="206" spans="1:5" ht="12.75">
      <c r="A206" s="35" t="s">
        <v>50</v>
      </c>
      <c r="E206" s="36" t="s">
        <v>1286</v>
      </c>
    </row>
    <row r="207" spans="1:5" ht="38.25">
      <c r="A207" s="37" t="s">
        <v>52</v>
      </c>
      <c r="E207" s="38" t="s">
        <v>1287</v>
      </c>
    </row>
    <row r="208" spans="1:5" ht="229.5">
      <c r="A208" t="s">
        <v>54</v>
      </c>
      <c r="E208" s="36" t="s">
        <v>1072</v>
      </c>
    </row>
    <row r="209" spans="1:16" ht="12.75">
      <c r="A209" s="25" t="s">
        <v>45</v>
      </c>
      <c r="B209" s="29" t="s">
        <v>434</v>
      </c>
      <c r="C209" s="29" t="s">
        <v>1288</v>
      </c>
      <c r="D209" s="25" t="s">
        <v>51</v>
      </c>
      <c r="E209" s="30" t="s">
        <v>1289</v>
      </c>
      <c r="F209" s="31" t="s">
        <v>137</v>
      </c>
      <c r="G209" s="32">
        <v>33.288</v>
      </c>
      <c r="H209" s="33">
        <v>0</v>
      </c>
      <c r="I209" s="34">
        <f>ROUND(ROUND(H209,2)*ROUND(G209,3),2)</f>
      </c>
      <c r="O209">
        <f>(I209*21)/100</f>
      </c>
      <c r="P209" t="s">
        <v>23</v>
      </c>
    </row>
    <row r="210" spans="1:5" ht="12.75">
      <c r="A210" s="35" t="s">
        <v>50</v>
      </c>
      <c r="E210" s="36" t="s">
        <v>1290</v>
      </c>
    </row>
    <row r="211" spans="1:5" ht="165.75">
      <c r="A211" s="37" t="s">
        <v>52</v>
      </c>
      <c r="E211" s="38" t="s">
        <v>1291</v>
      </c>
    </row>
    <row r="212" spans="1:5" ht="369.75">
      <c r="A212" t="s">
        <v>54</v>
      </c>
      <c r="E212" s="36" t="s">
        <v>424</v>
      </c>
    </row>
    <row r="213" spans="1:16" ht="12.75">
      <c r="A213" s="25" t="s">
        <v>45</v>
      </c>
      <c r="B213" s="29" t="s">
        <v>439</v>
      </c>
      <c r="C213" s="29" t="s">
        <v>728</v>
      </c>
      <c r="D213" s="25" t="s">
        <v>51</v>
      </c>
      <c r="E213" s="30" t="s">
        <v>729</v>
      </c>
      <c r="F213" s="31" t="s">
        <v>137</v>
      </c>
      <c r="G213" s="32">
        <v>13.641</v>
      </c>
      <c r="H213" s="33">
        <v>0</v>
      </c>
      <c r="I213" s="34">
        <f>ROUND(ROUND(H213,2)*ROUND(G213,3),2)</f>
      </c>
      <c r="O213">
        <f>(I213*21)/100</f>
      </c>
      <c r="P213" t="s">
        <v>23</v>
      </c>
    </row>
    <row r="214" spans="1:5" ht="12.75">
      <c r="A214" s="35" t="s">
        <v>50</v>
      </c>
      <c r="E214" s="36" t="s">
        <v>1292</v>
      </c>
    </row>
    <row r="215" spans="1:5" ht="63.75">
      <c r="A215" s="37" t="s">
        <v>52</v>
      </c>
      <c r="E215" s="38" t="s">
        <v>1293</v>
      </c>
    </row>
    <row r="216" spans="1:5" ht="369.75">
      <c r="A216" t="s">
        <v>54</v>
      </c>
      <c r="E216" s="36" t="s">
        <v>424</v>
      </c>
    </row>
    <row r="217" spans="1:16" ht="12.75">
      <c r="A217" s="25" t="s">
        <v>45</v>
      </c>
      <c r="B217" s="29" t="s">
        <v>443</v>
      </c>
      <c r="C217" s="29" t="s">
        <v>1077</v>
      </c>
      <c r="D217" s="25" t="s">
        <v>24</v>
      </c>
      <c r="E217" s="30" t="s">
        <v>1078</v>
      </c>
      <c r="F217" s="31" t="s">
        <v>137</v>
      </c>
      <c r="G217" s="32">
        <v>12.561</v>
      </c>
      <c r="H217" s="33">
        <v>0</v>
      </c>
      <c r="I217" s="34">
        <f>ROUND(ROUND(H217,2)*ROUND(G217,3),2)</f>
      </c>
      <c r="O217">
        <f>(I217*21)/100</f>
      </c>
      <c r="P217" t="s">
        <v>23</v>
      </c>
    </row>
    <row r="218" spans="1:5" ht="12.75">
      <c r="A218" s="35" t="s">
        <v>50</v>
      </c>
      <c r="E218" s="36" t="s">
        <v>1294</v>
      </c>
    </row>
    <row r="219" spans="1:5" ht="12.75">
      <c r="A219" s="37" t="s">
        <v>52</v>
      </c>
      <c r="E219" s="38" t="s">
        <v>1295</v>
      </c>
    </row>
    <row r="220" spans="1:5" ht="38.25">
      <c r="A220" t="s">
        <v>54</v>
      </c>
      <c r="E220" s="36" t="s">
        <v>1081</v>
      </c>
    </row>
    <row r="221" spans="1:16" ht="12.75">
      <c r="A221" s="25" t="s">
        <v>45</v>
      </c>
      <c r="B221" s="29" t="s">
        <v>449</v>
      </c>
      <c r="C221" s="29" t="s">
        <v>1077</v>
      </c>
      <c r="D221" s="25" t="s">
        <v>23</v>
      </c>
      <c r="E221" s="30" t="s">
        <v>1078</v>
      </c>
      <c r="F221" s="31" t="s">
        <v>137</v>
      </c>
      <c r="G221" s="32">
        <v>31.2</v>
      </c>
      <c r="H221" s="33">
        <v>0</v>
      </c>
      <c r="I221" s="34">
        <f>ROUND(ROUND(H221,2)*ROUND(G221,3),2)</f>
      </c>
      <c r="O221">
        <f>(I221*21)/100</f>
      </c>
      <c r="P221" t="s">
        <v>23</v>
      </c>
    </row>
    <row r="222" spans="1:5" ht="12.75">
      <c r="A222" s="35" t="s">
        <v>50</v>
      </c>
      <c r="E222" s="36" t="s">
        <v>1296</v>
      </c>
    </row>
    <row r="223" spans="1:5" ht="12.75">
      <c r="A223" s="37" t="s">
        <v>52</v>
      </c>
      <c r="E223" s="38" t="s">
        <v>1297</v>
      </c>
    </row>
    <row r="224" spans="1:5" ht="38.25">
      <c r="A224" t="s">
        <v>54</v>
      </c>
      <c r="E224" s="36" t="s">
        <v>1081</v>
      </c>
    </row>
    <row r="225" spans="1:16" ht="12.75">
      <c r="A225" s="25" t="s">
        <v>45</v>
      </c>
      <c r="B225" s="29" t="s">
        <v>455</v>
      </c>
      <c r="C225" s="29" t="s">
        <v>308</v>
      </c>
      <c r="D225" s="25" t="s">
        <v>51</v>
      </c>
      <c r="E225" s="30" t="s">
        <v>309</v>
      </c>
      <c r="F225" s="31" t="s">
        <v>137</v>
      </c>
      <c r="G225" s="32">
        <v>28.593</v>
      </c>
      <c r="H225" s="33">
        <v>0</v>
      </c>
      <c r="I225" s="34">
        <f>ROUND(ROUND(H225,2)*ROUND(G225,3),2)</f>
      </c>
      <c r="O225">
        <f>(I225*21)/100</f>
      </c>
      <c r="P225" t="s">
        <v>23</v>
      </c>
    </row>
    <row r="226" spans="1:5" ht="12.75">
      <c r="A226" s="35" t="s">
        <v>50</v>
      </c>
      <c r="E226" s="36" t="s">
        <v>1298</v>
      </c>
    </row>
    <row r="227" spans="1:5" ht="38.25">
      <c r="A227" s="37" t="s">
        <v>52</v>
      </c>
      <c r="E227" s="38" t="s">
        <v>1299</v>
      </c>
    </row>
    <row r="228" spans="1:5" ht="38.25">
      <c r="A228" t="s">
        <v>54</v>
      </c>
      <c r="E228" s="36" t="s">
        <v>1081</v>
      </c>
    </row>
    <row r="229" spans="1:16" ht="12.75">
      <c r="A229" s="25" t="s">
        <v>45</v>
      </c>
      <c r="B229" s="29" t="s">
        <v>460</v>
      </c>
      <c r="C229" s="29" t="s">
        <v>1300</v>
      </c>
      <c r="D229" s="25" t="s">
        <v>51</v>
      </c>
      <c r="E229" s="30" t="s">
        <v>1301</v>
      </c>
      <c r="F229" s="31" t="s">
        <v>137</v>
      </c>
      <c r="G229" s="32">
        <v>1.34</v>
      </c>
      <c r="H229" s="33">
        <v>0</v>
      </c>
      <c r="I229" s="34">
        <f>ROUND(ROUND(H229,2)*ROUND(G229,3),2)</f>
      </c>
      <c r="O229">
        <f>(I229*21)/100</f>
      </c>
      <c r="P229" t="s">
        <v>23</v>
      </c>
    </row>
    <row r="230" spans="1:5" ht="12.75">
      <c r="A230" s="35" t="s">
        <v>50</v>
      </c>
      <c r="E230" s="36" t="s">
        <v>1302</v>
      </c>
    </row>
    <row r="231" spans="1:5" ht="38.25">
      <c r="A231" s="37" t="s">
        <v>52</v>
      </c>
      <c r="E231" s="38" t="s">
        <v>1303</v>
      </c>
    </row>
    <row r="232" spans="1:5" ht="38.25">
      <c r="A232" t="s">
        <v>54</v>
      </c>
      <c r="E232" s="36" t="s">
        <v>1304</v>
      </c>
    </row>
    <row r="233" spans="1:16" ht="25.5">
      <c r="A233" s="25" t="s">
        <v>45</v>
      </c>
      <c r="B233" s="29" t="s">
        <v>466</v>
      </c>
      <c r="C233" s="29" t="s">
        <v>1305</v>
      </c>
      <c r="D233" s="25" t="s">
        <v>51</v>
      </c>
      <c r="E233" s="30" t="s">
        <v>1306</v>
      </c>
      <c r="F233" s="31" t="s">
        <v>137</v>
      </c>
      <c r="G233" s="32">
        <v>78.3</v>
      </c>
      <c r="H233" s="33">
        <v>0</v>
      </c>
      <c r="I233" s="34">
        <f>ROUND(ROUND(H233,2)*ROUND(G233,3),2)</f>
      </c>
      <c r="O233">
        <f>(I233*21)/100</f>
      </c>
      <c r="P233" t="s">
        <v>23</v>
      </c>
    </row>
    <row r="234" spans="1:5" ht="25.5">
      <c r="A234" s="35" t="s">
        <v>50</v>
      </c>
      <c r="E234" s="36" t="s">
        <v>1307</v>
      </c>
    </row>
    <row r="235" spans="1:5" ht="38.25">
      <c r="A235" s="37" t="s">
        <v>52</v>
      </c>
      <c r="E235" s="38" t="s">
        <v>1308</v>
      </c>
    </row>
    <row r="236" spans="1:5" ht="38.25">
      <c r="A236" t="s">
        <v>54</v>
      </c>
      <c r="E236" s="36" t="s">
        <v>1081</v>
      </c>
    </row>
    <row r="237" spans="1:16" ht="12.75">
      <c r="A237" s="25" t="s">
        <v>45</v>
      </c>
      <c r="B237" s="29" t="s">
        <v>470</v>
      </c>
      <c r="C237" s="29" t="s">
        <v>319</v>
      </c>
      <c r="D237" s="25" t="s">
        <v>24</v>
      </c>
      <c r="E237" s="30" t="s">
        <v>320</v>
      </c>
      <c r="F237" s="31" t="s">
        <v>137</v>
      </c>
      <c r="G237" s="32">
        <v>25.123</v>
      </c>
      <c r="H237" s="33">
        <v>0</v>
      </c>
      <c r="I237" s="34">
        <f>ROUND(ROUND(H237,2)*ROUND(G237,3),2)</f>
      </c>
      <c r="O237">
        <f>(I237*21)/100</f>
      </c>
      <c r="P237" t="s">
        <v>23</v>
      </c>
    </row>
    <row r="238" spans="1:5" ht="51">
      <c r="A238" s="35" t="s">
        <v>50</v>
      </c>
      <c r="E238" s="36" t="s">
        <v>1309</v>
      </c>
    </row>
    <row r="239" spans="1:5" ht="204">
      <c r="A239" s="37" t="s">
        <v>52</v>
      </c>
      <c r="E239" s="38" t="s">
        <v>1310</v>
      </c>
    </row>
    <row r="240" spans="1:5" ht="102">
      <c r="A240" t="s">
        <v>54</v>
      </c>
      <c r="E240" s="36" t="s">
        <v>1093</v>
      </c>
    </row>
    <row r="241" spans="1:16" ht="12.75">
      <c r="A241" s="25" t="s">
        <v>45</v>
      </c>
      <c r="B241" s="29" t="s">
        <v>475</v>
      </c>
      <c r="C241" s="29" t="s">
        <v>319</v>
      </c>
      <c r="D241" s="25" t="s">
        <v>23</v>
      </c>
      <c r="E241" s="30" t="s">
        <v>320</v>
      </c>
      <c r="F241" s="31" t="s">
        <v>137</v>
      </c>
      <c r="G241" s="32">
        <v>0.81</v>
      </c>
      <c r="H241" s="33">
        <v>0</v>
      </c>
      <c r="I241" s="34">
        <f>ROUND(ROUND(H241,2)*ROUND(G241,3),2)</f>
      </c>
      <c r="O241">
        <f>(I241*21)/100</f>
      </c>
      <c r="P241" t="s">
        <v>23</v>
      </c>
    </row>
    <row r="242" spans="1:5" ht="12.75">
      <c r="A242" s="35" t="s">
        <v>50</v>
      </c>
      <c r="E242" s="36" t="s">
        <v>1311</v>
      </c>
    </row>
    <row r="243" spans="1:5" ht="12.75">
      <c r="A243" s="37" t="s">
        <v>52</v>
      </c>
      <c r="E243" s="38" t="s">
        <v>1312</v>
      </c>
    </row>
    <row r="244" spans="1:5" ht="102">
      <c r="A244" t="s">
        <v>54</v>
      </c>
      <c r="E244" s="36" t="s">
        <v>1093</v>
      </c>
    </row>
    <row r="245" spans="1:16" ht="12.75">
      <c r="A245" s="25" t="s">
        <v>45</v>
      </c>
      <c r="B245" s="29" t="s">
        <v>480</v>
      </c>
      <c r="C245" s="29" t="s">
        <v>1313</v>
      </c>
      <c r="D245" s="25" t="s">
        <v>51</v>
      </c>
      <c r="E245" s="30" t="s">
        <v>1314</v>
      </c>
      <c r="F245" s="31" t="s">
        <v>137</v>
      </c>
      <c r="G245" s="32">
        <v>11.325</v>
      </c>
      <c r="H245" s="33">
        <v>0</v>
      </c>
      <c r="I245" s="34">
        <f>ROUND(ROUND(H245,2)*ROUND(G245,3),2)</f>
      </c>
      <c r="O245">
        <f>(I245*21)/100</f>
      </c>
      <c r="P245" t="s">
        <v>23</v>
      </c>
    </row>
    <row r="246" spans="1:5" ht="12.75">
      <c r="A246" s="35" t="s">
        <v>50</v>
      </c>
      <c r="E246" s="36" t="s">
        <v>1315</v>
      </c>
    </row>
    <row r="247" spans="1:5" ht="12.75">
      <c r="A247" s="37" t="s">
        <v>52</v>
      </c>
      <c r="E247" s="38" t="s">
        <v>1316</v>
      </c>
    </row>
    <row r="248" spans="1:5" ht="357">
      <c r="A248" t="s">
        <v>54</v>
      </c>
      <c r="E248" s="36" t="s">
        <v>1317</v>
      </c>
    </row>
    <row r="249" spans="1:18" ht="12.75" customHeight="1">
      <c r="A249" s="6" t="s">
        <v>43</v>
      </c>
      <c r="B249" s="6"/>
      <c r="C249" s="41" t="s">
        <v>35</v>
      </c>
      <c r="D249" s="6"/>
      <c r="E249" s="27" t="s">
        <v>336</v>
      </c>
      <c r="F249" s="6"/>
      <c r="G249" s="6"/>
      <c r="H249" s="6"/>
      <c r="I249" s="42">
        <f>0+Q249</f>
      </c>
      <c r="O249">
        <f>0+R249</f>
      </c>
      <c r="Q249">
        <f>0+I250+I254+I258+I262</f>
      </c>
      <c r="R249">
        <f>0+O250+O254+O258+O262</f>
      </c>
    </row>
    <row r="250" spans="1:16" ht="12.75">
      <c r="A250" s="25" t="s">
        <v>45</v>
      </c>
      <c r="B250" s="29" t="s">
        <v>1318</v>
      </c>
      <c r="C250" s="29" t="s">
        <v>350</v>
      </c>
      <c r="D250" s="25" t="s">
        <v>51</v>
      </c>
      <c r="E250" s="30" t="s">
        <v>351</v>
      </c>
      <c r="F250" s="31" t="s">
        <v>137</v>
      </c>
      <c r="G250" s="32">
        <v>3.51</v>
      </c>
      <c r="H250" s="33">
        <v>0</v>
      </c>
      <c r="I250" s="34">
        <f>ROUND(ROUND(H250,2)*ROUND(G250,3),2)</f>
      </c>
      <c r="O250">
        <f>(I250*21)/100</f>
      </c>
      <c r="P250" t="s">
        <v>23</v>
      </c>
    </row>
    <row r="251" spans="1:5" ht="12.75">
      <c r="A251" s="35" t="s">
        <v>50</v>
      </c>
      <c r="E251" s="36" t="s">
        <v>1319</v>
      </c>
    </row>
    <row r="252" spans="1:5" ht="12.75">
      <c r="A252" s="37" t="s">
        <v>52</v>
      </c>
      <c r="E252" s="38" t="s">
        <v>1320</v>
      </c>
    </row>
    <row r="253" spans="1:5" ht="51">
      <c r="A253" t="s">
        <v>54</v>
      </c>
      <c r="E253" s="36" t="s">
        <v>657</v>
      </c>
    </row>
    <row r="254" spans="1:16" ht="12.75">
      <c r="A254" s="25" t="s">
        <v>45</v>
      </c>
      <c r="B254" s="29" t="s">
        <v>1321</v>
      </c>
      <c r="C254" s="29" t="s">
        <v>383</v>
      </c>
      <c r="D254" s="25" t="s">
        <v>51</v>
      </c>
      <c r="E254" s="30" t="s">
        <v>384</v>
      </c>
      <c r="F254" s="31" t="s">
        <v>111</v>
      </c>
      <c r="G254" s="32">
        <v>205.2</v>
      </c>
      <c r="H254" s="33">
        <v>0</v>
      </c>
      <c r="I254" s="34">
        <f>ROUND(ROUND(H254,2)*ROUND(G254,3),2)</f>
      </c>
      <c r="O254">
        <f>(I254*21)/100</f>
      </c>
      <c r="P254" t="s">
        <v>23</v>
      </c>
    </row>
    <row r="255" spans="1:5" ht="12.75">
      <c r="A255" s="35" t="s">
        <v>50</v>
      </c>
      <c r="E255" s="36" t="s">
        <v>1322</v>
      </c>
    </row>
    <row r="256" spans="1:5" ht="12.75">
      <c r="A256" s="37" t="s">
        <v>52</v>
      </c>
      <c r="E256" s="38" t="s">
        <v>1323</v>
      </c>
    </row>
    <row r="257" spans="1:5" ht="140.25">
      <c r="A257" t="s">
        <v>54</v>
      </c>
      <c r="E257" s="36" t="s">
        <v>668</v>
      </c>
    </row>
    <row r="258" spans="1:16" ht="12.75">
      <c r="A258" s="25" t="s">
        <v>45</v>
      </c>
      <c r="B258" s="29" t="s">
        <v>1324</v>
      </c>
      <c r="C258" s="29" t="s">
        <v>1325</v>
      </c>
      <c r="D258" s="25" t="s">
        <v>51</v>
      </c>
      <c r="E258" s="30" t="s">
        <v>1326</v>
      </c>
      <c r="F258" s="31" t="s">
        <v>111</v>
      </c>
      <c r="G258" s="32">
        <v>36</v>
      </c>
      <c r="H258" s="33">
        <v>0</v>
      </c>
      <c r="I258" s="34">
        <f>ROUND(ROUND(H258,2)*ROUND(G258,3),2)</f>
      </c>
      <c r="O258">
        <f>(I258*21)/100</f>
      </c>
      <c r="P258" t="s">
        <v>23</v>
      </c>
    </row>
    <row r="259" spans="1:5" ht="12.75">
      <c r="A259" s="35" t="s">
        <v>50</v>
      </c>
      <c r="E259" s="36" t="s">
        <v>1327</v>
      </c>
    </row>
    <row r="260" spans="1:5" ht="12.75">
      <c r="A260" s="37" t="s">
        <v>52</v>
      </c>
      <c r="E260" s="38" t="s">
        <v>1328</v>
      </c>
    </row>
    <row r="261" spans="1:5" ht="140.25">
      <c r="A261" t="s">
        <v>54</v>
      </c>
      <c r="E261" s="36" t="s">
        <v>668</v>
      </c>
    </row>
    <row r="262" spans="1:16" ht="12.75">
      <c r="A262" s="25" t="s">
        <v>45</v>
      </c>
      <c r="B262" s="29" t="s">
        <v>1329</v>
      </c>
      <c r="C262" s="29" t="s">
        <v>1330</v>
      </c>
      <c r="D262" s="25" t="s">
        <v>51</v>
      </c>
      <c r="E262" s="30" t="s">
        <v>1331</v>
      </c>
      <c r="F262" s="31" t="s">
        <v>111</v>
      </c>
      <c r="G262" s="32">
        <v>201.96</v>
      </c>
      <c r="H262" s="33">
        <v>0</v>
      </c>
      <c r="I262" s="34">
        <f>ROUND(ROUND(H262,2)*ROUND(G262,3),2)</f>
      </c>
      <c r="O262">
        <f>(I262*21)/100</f>
      </c>
      <c r="P262" t="s">
        <v>23</v>
      </c>
    </row>
    <row r="263" spans="1:5" ht="12.75">
      <c r="A263" s="35" t="s">
        <v>50</v>
      </c>
      <c r="E263" s="36" t="s">
        <v>1332</v>
      </c>
    </row>
    <row r="264" spans="1:5" ht="25.5">
      <c r="A264" s="37" t="s">
        <v>52</v>
      </c>
      <c r="E264" s="38" t="s">
        <v>1333</v>
      </c>
    </row>
    <row r="265" spans="1:5" ht="140.25">
      <c r="A265" t="s">
        <v>54</v>
      </c>
      <c r="E265" s="36" t="s">
        <v>668</v>
      </c>
    </row>
    <row r="266" spans="1:18" ht="12.75" customHeight="1">
      <c r="A266" s="6" t="s">
        <v>43</v>
      </c>
      <c r="B266" s="6"/>
      <c r="C266" s="41" t="s">
        <v>72</v>
      </c>
      <c r="D266" s="6"/>
      <c r="E266" s="27" t="s">
        <v>1099</v>
      </c>
      <c r="F266" s="6"/>
      <c r="G266" s="6"/>
      <c r="H266" s="6"/>
      <c r="I266" s="42">
        <f>0+Q266</f>
      </c>
      <c r="O266">
        <f>0+R266</f>
      </c>
      <c r="Q266">
        <f>0+I267+I271+I275+I279+I283+I287</f>
      </c>
      <c r="R266">
        <f>0+O267+O271+O275+O279+O283+O287</f>
      </c>
    </row>
    <row r="267" spans="1:16" ht="25.5">
      <c r="A267" s="25" t="s">
        <v>45</v>
      </c>
      <c r="B267" s="29" t="s">
        <v>1334</v>
      </c>
      <c r="C267" s="29" t="s">
        <v>1335</v>
      </c>
      <c r="D267" s="25" t="s">
        <v>51</v>
      </c>
      <c r="E267" s="30" t="s">
        <v>1336</v>
      </c>
      <c r="F267" s="31" t="s">
        <v>111</v>
      </c>
      <c r="G267" s="32">
        <v>44.62</v>
      </c>
      <c r="H267" s="33">
        <v>0</v>
      </c>
      <c r="I267" s="34">
        <f>ROUND(ROUND(H267,2)*ROUND(G267,3),2)</f>
      </c>
      <c r="O267">
        <f>(I267*21)/100</f>
      </c>
      <c r="P267" t="s">
        <v>23</v>
      </c>
    </row>
    <row r="268" spans="1:5" ht="12.75">
      <c r="A268" s="35" t="s">
        <v>50</v>
      </c>
      <c r="E268" s="36" t="s">
        <v>1337</v>
      </c>
    </row>
    <row r="269" spans="1:5" ht="38.25">
      <c r="A269" s="37" t="s">
        <v>52</v>
      </c>
      <c r="E269" s="38" t="s">
        <v>1194</v>
      </c>
    </row>
    <row r="270" spans="1:5" ht="191.25">
      <c r="A270" t="s">
        <v>54</v>
      </c>
      <c r="E270" s="36" t="s">
        <v>1104</v>
      </c>
    </row>
    <row r="271" spans="1:16" ht="12.75">
      <c r="A271" s="25" t="s">
        <v>45</v>
      </c>
      <c r="B271" s="29" t="s">
        <v>1338</v>
      </c>
      <c r="C271" s="29" t="s">
        <v>1100</v>
      </c>
      <c r="D271" s="25" t="s">
        <v>51</v>
      </c>
      <c r="E271" s="30" t="s">
        <v>1101</v>
      </c>
      <c r="F271" s="31" t="s">
        <v>111</v>
      </c>
      <c r="G271" s="32">
        <v>190.62</v>
      </c>
      <c r="H271" s="33">
        <v>0</v>
      </c>
      <c r="I271" s="34">
        <f>ROUND(ROUND(H271,2)*ROUND(G271,3),2)</f>
      </c>
      <c r="O271">
        <f>(I271*21)/100</f>
      </c>
      <c r="P271" t="s">
        <v>23</v>
      </c>
    </row>
    <row r="272" spans="1:5" ht="12.75">
      <c r="A272" s="35" t="s">
        <v>50</v>
      </c>
      <c r="E272" s="36" t="s">
        <v>1339</v>
      </c>
    </row>
    <row r="273" spans="1:5" ht="38.25">
      <c r="A273" s="37" t="s">
        <v>52</v>
      </c>
      <c r="E273" s="38" t="s">
        <v>1340</v>
      </c>
    </row>
    <row r="274" spans="1:5" ht="191.25">
      <c r="A274" t="s">
        <v>54</v>
      </c>
      <c r="E274" s="36" t="s">
        <v>1104</v>
      </c>
    </row>
    <row r="275" spans="1:16" ht="12.75">
      <c r="A275" s="25" t="s">
        <v>45</v>
      </c>
      <c r="B275" s="29" t="s">
        <v>1341</v>
      </c>
      <c r="C275" s="29" t="s">
        <v>1342</v>
      </c>
      <c r="D275" s="25" t="s">
        <v>51</v>
      </c>
      <c r="E275" s="30" t="s">
        <v>1343</v>
      </c>
      <c r="F275" s="31" t="s">
        <v>111</v>
      </c>
      <c r="G275" s="32">
        <v>28.958</v>
      </c>
      <c r="H275" s="33">
        <v>0</v>
      </c>
      <c r="I275" s="34">
        <f>ROUND(ROUND(H275,2)*ROUND(G275,3),2)</f>
      </c>
      <c r="O275">
        <f>(I275*21)/100</f>
      </c>
      <c r="P275" t="s">
        <v>23</v>
      </c>
    </row>
    <row r="276" spans="1:5" ht="12.75">
      <c r="A276" s="35" t="s">
        <v>50</v>
      </c>
      <c r="E276" s="36" t="s">
        <v>1344</v>
      </c>
    </row>
    <row r="277" spans="1:5" ht="12.75">
      <c r="A277" s="37" t="s">
        <v>52</v>
      </c>
      <c r="E277" s="38" t="s">
        <v>1345</v>
      </c>
    </row>
    <row r="278" spans="1:5" ht="204">
      <c r="A278" t="s">
        <v>54</v>
      </c>
      <c r="E278" s="36" t="s">
        <v>1346</v>
      </c>
    </row>
    <row r="279" spans="1:16" ht="25.5">
      <c r="A279" s="25" t="s">
        <v>45</v>
      </c>
      <c r="B279" s="29" t="s">
        <v>1347</v>
      </c>
      <c r="C279" s="29" t="s">
        <v>1348</v>
      </c>
      <c r="D279" s="25" t="s">
        <v>51</v>
      </c>
      <c r="E279" s="30" t="s">
        <v>1349</v>
      </c>
      <c r="F279" s="31" t="s">
        <v>111</v>
      </c>
      <c r="G279" s="32">
        <v>254.025</v>
      </c>
      <c r="H279" s="33">
        <v>0</v>
      </c>
      <c r="I279" s="34">
        <f>ROUND(ROUND(H279,2)*ROUND(G279,3),2)</f>
      </c>
      <c r="O279">
        <f>(I279*21)/100</f>
      </c>
      <c r="P279" t="s">
        <v>23</v>
      </c>
    </row>
    <row r="280" spans="1:5" ht="12.75">
      <c r="A280" s="35" t="s">
        <v>50</v>
      </c>
      <c r="E280" s="36" t="s">
        <v>51</v>
      </c>
    </row>
    <row r="281" spans="1:5" ht="51">
      <c r="A281" s="37" t="s">
        <v>52</v>
      </c>
      <c r="E281" s="38" t="s">
        <v>1350</v>
      </c>
    </row>
    <row r="282" spans="1:5" ht="204">
      <c r="A282" t="s">
        <v>54</v>
      </c>
      <c r="E282" s="36" t="s">
        <v>1351</v>
      </c>
    </row>
    <row r="283" spans="1:16" ht="12.75">
      <c r="A283" s="25" t="s">
        <v>45</v>
      </c>
      <c r="B283" s="29" t="s">
        <v>1352</v>
      </c>
      <c r="C283" s="29" t="s">
        <v>1353</v>
      </c>
      <c r="D283" s="25" t="s">
        <v>51</v>
      </c>
      <c r="E283" s="30" t="s">
        <v>1354</v>
      </c>
      <c r="F283" s="31" t="s">
        <v>111</v>
      </c>
      <c r="G283" s="32">
        <v>30.164</v>
      </c>
      <c r="H283" s="33">
        <v>0</v>
      </c>
      <c r="I283" s="34">
        <f>ROUND(ROUND(H283,2)*ROUND(G283,3),2)</f>
      </c>
      <c r="O283">
        <f>(I283*21)/100</f>
      </c>
      <c r="P283" t="s">
        <v>23</v>
      </c>
    </row>
    <row r="284" spans="1:5" ht="12.75">
      <c r="A284" s="35" t="s">
        <v>50</v>
      </c>
      <c r="E284" s="36" t="s">
        <v>1355</v>
      </c>
    </row>
    <row r="285" spans="1:5" ht="63.75">
      <c r="A285" s="37" t="s">
        <v>52</v>
      </c>
      <c r="E285" s="38" t="s">
        <v>1356</v>
      </c>
    </row>
    <row r="286" spans="1:5" ht="51">
      <c r="A286" t="s">
        <v>54</v>
      </c>
      <c r="E286" s="36" t="s">
        <v>1357</v>
      </c>
    </row>
    <row r="287" spans="1:16" ht="12.75">
      <c r="A287" s="25" t="s">
        <v>45</v>
      </c>
      <c r="B287" s="29" t="s">
        <v>1358</v>
      </c>
      <c r="C287" s="29" t="s">
        <v>1359</v>
      </c>
      <c r="D287" s="25" t="s">
        <v>51</v>
      </c>
      <c r="E287" s="30" t="s">
        <v>1360</v>
      </c>
      <c r="F287" s="31" t="s">
        <v>111</v>
      </c>
      <c r="G287" s="32">
        <v>29.085</v>
      </c>
      <c r="H287" s="33">
        <v>0</v>
      </c>
      <c r="I287" s="34">
        <f>ROUND(ROUND(H287,2)*ROUND(G287,3),2)</f>
      </c>
      <c r="O287">
        <f>(I287*21)/100</f>
      </c>
      <c r="P287" t="s">
        <v>23</v>
      </c>
    </row>
    <row r="288" spans="1:5" ht="12.75">
      <c r="A288" s="35" t="s">
        <v>50</v>
      </c>
      <c r="E288" s="36" t="s">
        <v>1361</v>
      </c>
    </row>
    <row r="289" spans="1:5" ht="89.25">
      <c r="A289" s="37" t="s">
        <v>52</v>
      </c>
      <c r="E289" s="38" t="s">
        <v>1362</v>
      </c>
    </row>
    <row r="290" spans="1:5" ht="51">
      <c r="A290" t="s">
        <v>54</v>
      </c>
      <c r="E290" s="36" t="s">
        <v>1357</v>
      </c>
    </row>
    <row r="291" spans="1:18" ht="12.75" customHeight="1">
      <c r="A291" s="6" t="s">
        <v>43</v>
      </c>
      <c r="B291" s="6"/>
      <c r="C291" s="41" t="s">
        <v>75</v>
      </c>
      <c r="D291" s="6"/>
      <c r="E291" s="27" t="s">
        <v>403</v>
      </c>
      <c r="F291" s="6"/>
      <c r="G291" s="6"/>
      <c r="H291" s="6"/>
      <c r="I291" s="42">
        <f>0+Q291</f>
      </c>
      <c r="O291">
        <f>0+R291</f>
      </c>
      <c r="Q291">
        <f>0+I292+I296+I300+I304+I308+I312+I316</f>
      </c>
      <c r="R291">
        <f>0+O292+O296+O300+O304+O308+O312+O316</f>
      </c>
    </row>
    <row r="292" spans="1:16" ht="12.75">
      <c r="A292" s="25" t="s">
        <v>45</v>
      </c>
      <c r="B292" s="29" t="s">
        <v>1363</v>
      </c>
      <c r="C292" s="29" t="s">
        <v>1364</v>
      </c>
      <c r="D292" s="25" t="s">
        <v>51</v>
      </c>
      <c r="E292" s="30" t="s">
        <v>1365</v>
      </c>
      <c r="F292" s="31" t="s">
        <v>277</v>
      </c>
      <c r="G292" s="32">
        <v>7.5</v>
      </c>
      <c r="H292" s="33">
        <v>0</v>
      </c>
      <c r="I292" s="34">
        <f>ROUND(ROUND(H292,2)*ROUND(G292,3),2)</f>
      </c>
      <c r="O292">
        <f>(I292*21)/100</f>
      </c>
      <c r="P292" t="s">
        <v>23</v>
      </c>
    </row>
    <row r="293" spans="1:5" ht="12.75">
      <c r="A293" s="35" t="s">
        <v>50</v>
      </c>
      <c r="E293" s="36" t="s">
        <v>1366</v>
      </c>
    </row>
    <row r="294" spans="1:5" ht="38.25">
      <c r="A294" s="37" t="s">
        <v>52</v>
      </c>
      <c r="E294" s="38" t="s">
        <v>1367</v>
      </c>
    </row>
    <row r="295" spans="1:5" ht="178.5">
      <c r="A295" t="s">
        <v>54</v>
      </c>
      <c r="E295" s="36" t="s">
        <v>1368</v>
      </c>
    </row>
    <row r="296" spans="1:16" ht="12.75">
      <c r="A296" s="25" t="s">
        <v>45</v>
      </c>
      <c r="B296" s="29" t="s">
        <v>1369</v>
      </c>
      <c r="C296" s="29" t="s">
        <v>1370</v>
      </c>
      <c r="D296" s="25" t="s">
        <v>51</v>
      </c>
      <c r="E296" s="30" t="s">
        <v>1371</v>
      </c>
      <c r="F296" s="31" t="s">
        <v>277</v>
      </c>
      <c r="G296" s="32">
        <v>15.5</v>
      </c>
      <c r="H296" s="33">
        <v>0</v>
      </c>
      <c r="I296" s="34">
        <f>ROUND(ROUND(H296,2)*ROUND(G296,3),2)</f>
      </c>
      <c r="O296">
        <f>(I296*21)/100</f>
      </c>
      <c r="P296" t="s">
        <v>23</v>
      </c>
    </row>
    <row r="297" spans="1:5" ht="25.5">
      <c r="A297" s="35" t="s">
        <v>50</v>
      </c>
      <c r="E297" s="36" t="s">
        <v>1372</v>
      </c>
    </row>
    <row r="298" spans="1:5" ht="12.75">
      <c r="A298" s="37" t="s">
        <v>52</v>
      </c>
      <c r="E298" s="38" t="s">
        <v>1373</v>
      </c>
    </row>
    <row r="299" spans="1:5" ht="255">
      <c r="A299" t="s">
        <v>54</v>
      </c>
      <c r="E299" s="36" t="s">
        <v>1374</v>
      </c>
    </row>
    <row r="300" spans="1:16" ht="12.75">
      <c r="A300" s="25" t="s">
        <v>45</v>
      </c>
      <c r="B300" s="29" t="s">
        <v>1375</v>
      </c>
      <c r="C300" s="29" t="s">
        <v>1376</v>
      </c>
      <c r="D300" s="25" t="s">
        <v>51</v>
      </c>
      <c r="E300" s="30" t="s">
        <v>1377</v>
      </c>
      <c r="F300" s="31" t="s">
        <v>277</v>
      </c>
      <c r="G300" s="32">
        <v>18.4</v>
      </c>
      <c r="H300" s="33">
        <v>0</v>
      </c>
      <c r="I300" s="34">
        <f>ROUND(ROUND(H300,2)*ROUND(G300,3),2)</f>
      </c>
      <c r="O300">
        <f>(I300*21)/100</f>
      </c>
      <c r="P300" t="s">
        <v>23</v>
      </c>
    </row>
    <row r="301" spans="1:5" ht="12.75">
      <c r="A301" s="35" t="s">
        <v>50</v>
      </c>
      <c r="E301" s="36" t="s">
        <v>1378</v>
      </c>
    </row>
    <row r="302" spans="1:5" ht="12.75">
      <c r="A302" s="37" t="s">
        <v>52</v>
      </c>
      <c r="E302" s="38" t="s">
        <v>1379</v>
      </c>
    </row>
    <row r="303" spans="1:5" ht="242.25">
      <c r="A303" t="s">
        <v>54</v>
      </c>
      <c r="E303" s="36" t="s">
        <v>1114</v>
      </c>
    </row>
    <row r="304" spans="1:16" ht="12.75">
      <c r="A304" s="25" t="s">
        <v>45</v>
      </c>
      <c r="B304" s="29" t="s">
        <v>1380</v>
      </c>
      <c r="C304" s="29" t="s">
        <v>1110</v>
      </c>
      <c r="D304" s="25" t="s">
        <v>51</v>
      </c>
      <c r="E304" s="30" t="s">
        <v>1111</v>
      </c>
      <c r="F304" s="31" t="s">
        <v>277</v>
      </c>
      <c r="G304" s="32">
        <v>7.4</v>
      </c>
      <c r="H304" s="33">
        <v>0</v>
      </c>
      <c r="I304" s="34">
        <f>ROUND(ROUND(H304,2)*ROUND(G304,3),2)</f>
      </c>
      <c r="O304">
        <f>(I304*21)/100</f>
      </c>
      <c r="P304" t="s">
        <v>23</v>
      </c>
    </row>
    <row r="305" spans="1:5" ht="38.25">
      <c r="A305" s="35" t="s">
        <v>50</v>
      </c>
      <c r="E305" s="36" t="s">
        <v>1381</v>
      </c>
    </row>
    <row r="306" spans="1:5" ht="51">
      <c r="A306" s="37" t="s">
        <v>52</v>
      </c>
      <c r="E306" s="38" t="s">
        <v>1382</v>
      </c>
    </row>
    <row r="307" spans="1:5" ht="242.25">
      <c r="A307" t="s">
        <v>54</v>
      </c>
      <c r="E307" s="36" t="s">
        <v>1114</v>
      </c>
    </row>
    <row r="308" spans="1:16" ht="12.75">
      <c r="A308" s="25" t="s">
        <v>45</v>
      </c>
      <c r="B308" s="29" t="s">
        <v>1383</v>
      </c>
      <c r="C308" s="29" t="s">
        <v>405</v>
      </c>
      <c r="D308" s="25" t="s">
        <v>51</v>
      </c>
      <c r="E308" s="30" t="s">
        <v>406</v>
      </c>
      <c r="F308" s="31" t="s">
        <v>277</v>
      </c>
      <c r="G308" s="32">
        <v>176</v>
      </c>
      <c r="H308" s="33">
        <v>0</v>
      </c>
      <c r="I308" s="34">
        <f>ROUND(ROUND(H308,2)*ROUND(G308,3),2)</f>
      </c>
      <c r="O308">
        <f>(I308*21)/100</f>
      </c>
      <c r="P308" t="s">
        <v>23</v>
      </c>
    </row>
    <row r="309" spans="1:5" ht="25.5">
      <c r="A309" s="35" t="s">
        <v>50</v>
      </c>
      <c r="E309" s="36" t="s">
        <v>1384</v>
      </c>
    </row>
    <row r="310" spans="1:5" ht="38.25">
      <c r="A310" s="37" t="s">
        <v>52</v>
      </c>
      <c r="E310" s="38" t="s">
        <v>1385</v>
      </c>
    </row>
    <row r="311" spans="1:5" ht="242.25">
      <c r="A311" t="s">
        <v>54</v>
      </c>
      <c r="E311" s="36" t="s">
        <v>408</v>
      </c>
    </row>
    <row r="312" spans="1:16" ht="12.75">
      <c r="A312" s="25" t="s">
        <v>45</v>
      </c>
      <c r="B312" s="29" t="s">
        <v>1386</v>
      </c>
      <c r="C312" s="29" t="s">
        <v>1387</v>
      </c>
      <c r="D312" s="25" t="s">
        <v>51</v>
      </c>
      <c r="E312" s="30" t="s">
        <v>1388</v>
      </c>
      <c r="F312" s="31" t="s">
        <v>277</v>
      </c>
      <c r="G312" s="32">
        <v>3.103</v>
      </c>
      <c r="H312" s="33">
        <v>0</v>
      </c>
      <c r="I312" s="34">
        <f>ROUND(ROUND(H312,2)*ROUND(G312,3),2)</f>
      </c>
      <c r="O312">
        <f>(I312*21)/100</f>
      </c>
      <c r="P312" t="s">
        <v>23</v>
      </c>
    </row>
    <row r="313" spans="1:5" ht="25.5">
      <c r="A313" s="35" t="s">
        <v>50</v>
      </c>
      <c r="E313" s="36" t="s">
        <v>1389</v>
      </c>
    </row>
    <row r="314" spans="1:5" ht="38.25">
      <c r="A314" s="37" t="s">
        <v>52</v>
      </c>
      <c r="E314" s="38" t="s">
        <v>1390</v>
      </c>
    </row>
    <row r="315" spans="1:5" ht="242.25">
      <c r="A315" t="s">
        <v>54</v>
      </c>
      <c r="E315" s="36" t="s">
        <v>408</v>
      </c>
    </row>
    <row r="316" spans="1:16" ht="12.75">
      <c r="A316" s="25" t="s">
        <v>45</v>
      </c>
      <c r="B316" s="29" t="s">
        <v>1391</v>
      </c>
      <c r="C316" s="29" t="s">
        <v>416</v>
      </c>
      <c r="D316" s="25" t="s">
        <v>51</v>
      </c>
      <c r="E316" s="30" t="s">
        <v>417</v>
      </c>
      <c r="F316" s="31" t="s">
        <v>67</v>
      </c>
      <c r="G316" s="32">
        <v>1</v>
      </c>
      <c r="H316" s="33">
        <v>0</v>
      </c>
      <c r="I316" s="34">
        <f>ROUND(ROUND(H316,2)*ROUND(G316,3),2)</f>
      </c>
      <c r="O316">
        <f>(I316*21)/100</f>
      </c>
      <c r="P316" t="s">
        <v>23</v>
      </c>
    </row>
    <row r="317" spans="1:5" ht="12.75">
      <c r="A317" s="35" t="s">
        <v>50</v>
      </c>
      <c r="E317" s="36" t="s">
        <v>1392</v>
      </c>
    </row>
    <row r="318" spans="1:5" ht="12.75">
      <c r="A318" s="37" t="s">
        <v>52</v>
      </c>
      <c r="E318" s="38" t="s">
        <v>51</v>
      </c>
    </row>
    <row r="319" spans="1:5" ht="76.5">
      <c r="A319" t="s">
        <v>54</v>
      </c>
      <c r="E319" s="36" t="s">
        <v>1393</v>
      </c>
    </row>
    <row r="320" spans="1:18" ht="12.75" customHeight="1">
      <c r="A320" s="6" t="s">
        <v>43</v>
      </c>
      <c r="B320" s="6"/>
      <c r="C320" s="41" t="s">
        <v>40</v>
      </c>
      <c r="D320" s="6"/>
      <c r="E320" s="27" t="s">
        <v>191</v>
      </c>
      <c r="F320" s="6"/>
      <c r="G320" s="6"/>
      <c r="H320" s="6"/>
      <c r="I320" s="42">
        <f>0+Q320</f>
      </c>
      <c r="O320">
        <f>0+R320</f>
      </c>
      <c r="Q320">
        <f>0+I321+I325+I329+I333+I337+I341+I345+I349+I353+I357+I361+I365+I369+I373+I377</f>
      </c>
      <c r="R320">
        <f>0+O321+O325+O329+O333+O337+O341+O345+O349+O353+O357+O361+O365+O369+O373+O377</f>
      </c>
    </row>
    <row r="321" spans="1:16" ht="12.75">
      <c r="A321" s="25" t="s">
        <v>45</v>
      </c>
      <c r="B321" s="29" t="s">
        <v>1394</v>
      </c>
      <c r="C321" s="29" t="s">
        <v>1395</v>
      </c>
      <c r="D321" s="25" t="s">
        <v>51</v>
      </c>
      <c r="E321" s="30" t="s">
        <v>1396</v>
      </c>
      <c r="F321" s="31" t="s">
        <v>277</v>
      </c>
      <c r="G321" s="32">
        <v>84</v>
      </c>
      <c r="H321" s="33">
        <v>0</v>
      </c>
      <c r="I321" s="34">
        <f>ROUND(ROUND(H321,2)*ROUND(G321,3),2)</f>
      </c>
      <c r="O321">
        <f>(I321*21)/100</f>
      </c>
      <c r="P321" t="s">
        <v>23</v>
      </c>
    </row>
    <row r="322" spans="1:5" ht="38.25">
      <c r="A322" s="35" t="s">
        <v>50</v>
      </c>
      <c r="E322" s="36" t="s">
        <v>1397</v>
      </c>
    </row>
    <row r="323" spans="1:5" ht="38.25">
      <c r="A323" s="37" t="s">
        <v>52</v>
      </c>
      <c r="E323" s="38" t="s">
        <v>1398</v>
      </c>
    </row>
    <row r="324" spans="1:5" ht="114.75">
      <c r="A324" t="s">
        <v>54</v>
      </c>
      <c r="E324" s="36" t="s">
        <v>1399</v>
      </c>
    </row>
    <row r="325" spans="1:16" ht="12.75">
      <c r="A325" s="25" t="s">
        <v>45</v>
      </c>
      <c r="B325" s="29" t="s">
        <v>1400</v>
      </c>
      <c r="C325" s="29" t="s">
        <v>1401</v>
      </c>
      <c r="D325" s="25" t="s">
        <v>51</v>
      </c>
      <c r="E325" s="30" t="s">
        <v>1402</v>
      </c>
      <c r="F325" s="31" t="s">
        <v>67</v>
      </c>
      <c r="G325" s="32">
        <v>10</v>
      </c>
      <c r="H325" s="33">
        <v>0</v>
      </c>
      <c r="I325" s="34">
        <f>ROUND(ROUND(H325,2)*ROUND(G325,3),2)</f>
      </c>
      <c r="O325">
        <f>(I325*21)/100</f>
      </c>
      <c r="P325" t="s">
        <v>23</v>
      </c>
    </row>
    <row r="326" spans="1:5" ht="12.75">
      <c r="A326" s="35" t="s">
        <v>50</v>
      </c>
      <c r="E326" s="36" t="s">
        <v>51</v>
      </c>
    </row>
    <row r="327" spans="1:5" ht="38.25">
      <c r="A327" s="37" t="s">
        <v>52</v>
      </c>
      <c r="E327" s="38" t="s">
        <v>1403</v>
      </c>
    </row>
    <row r="328" spans="1:5" ht="38.25">
      <c r="A328" t="s">
        <v>54</v>
      </c>
      <c r="E328" s="36" t="s">
        <v>1404</v>
      </c>
    </row>
    <row r="329" spans="1:16" ht="12.75">
      <c r="A329" s="25" t="s">
        <v>45</v>
      </c>
      <c r="B329" s="29" t="s">
        <v>1405</v>
      </c>
      <c r="C329" s="29" t="s">
        <v>1127</v>
      </c>
      <c r="D329" s="25" t="s">
        <v>51</v>
      </c>
      <c r="E329" s="30" t="s">
        <v>1128</v>
      </c>
      <c r="F329" s="31" t="s">
        <v>67</v>
      </c>
      <c r="G329" s="32">
        <v>2</v>
      </c>
      <c r="H329" s="33">
        <v>0</v>
      </c>
      <c r="I329" s="34">
        <f>ROUND(ROUND(H329,2)*ROUND(G329,3),2)</f>
      </c>
      <c r="O329">
        <f>(I329*21)/100</f>
      </c>
      <c r="P329" t="s">
        <v>23</v>
      </c>
    </row>
    <row r="330" spans="1:5" ht="12.75">
      <c r="A330" s="35" t="s">
        <v>50</v>
      </c>
      <c r="E330" s="36" t="s">
        <v>1129</v>
      </c>
    </row>
    <row r="331" spans="1:5" ht="12.75">
      <c r="A331" s="37" t="s">
        <v>52</v>
      </c>
      <c r="E331" s="38" t="s">
        <v>51</v>
      </c>
    </row>
    <row r="332" spans="1:5" ht="25.5">
      <c r="A332" t="s">
        <v>54</v>
      </c>
      <c r="E332" s="36" t="s">
        <v>1130</v>
      </c>
    </row>
    <row r="333" spans="1:16" ht="12.75">
      <c r="A333" s="25" t="s">
        <v>45</v>
      </c>
      <c r="B333" s="29" t="s">
        <v>1406</v>
      </c>
      <c r="C333" s="29" t="s">
        <v>1131</v>
      </c>
      <c r="D333" s="25" t="s">
        <v>51</v>
      </c>
      <c r="E333" s="30" t="s">
        <v>1132</v>
      </c>
      <c r="F333" s="31" t="s">
        <v>277</v>
      </c>
      <c r="G333" s="32">
        <v>110.93</v>
      </c>
      <c r="H333" s="33">
        <v>0</v>
      </c>
      <c r="I333" s="34">
        <f>ROUND(ROUND(H333,2)*ROUND(G333,3),2)</f>
      </c>
      <c r="O333">
        <f>(I333*21)/100</f>
      </c>
      <c r="P333" t="s">
        <v>23</v>
      </c>
    </row>
    <row r="334" spans="1:5" ht="25.5">
      <c r="A334" s="35" t="s">
        <v>50</v>
      </c>
      <c r="E334" s="36" t="s">
        <v>1407</v>
      </c>
    </row>
    <row r="335" spans="1:5" ht="153">
      <c r="A335" s="37" t="s">
        <v>52</v>
      </c>
      <c r="E335" s="38" t="s">
        <v>1408</v>
      </c>
    </row>
    <row r="336" spans="1:5" ht="51">
      <c r="A336" t="s">
        <v>54</v>
      </c>
      <c r="E336" s="36" t="s">
        <v>1135</v>
      </c>
    </row>
    <row r="337" spans="1:16" ht="12.75">
      <c r="A337" s="25" t="s">
        <v>45</v>
      </c>
      <c r="B337" s="29" t="s">
        <v>1409</v>
      </c>
      <c r="C337" s="29" t="s">
        <v>444</v>
      </c>
      <c r="D337" s="25" t="s">
        <v>51</v>
      </c>
      <c r="E337" s="30" t="s">
        <v>445</v>
      </c>
      <c r="F337" s="31" t="s">
        <v>277</v>
      </c>
      <c r="G337" s="32">
        <v>19.4</v>
      </c>
      <c r="H337" s="33">
        <v>0</v>
      </c>
      <c r="I337" s="34">
        <f>ROUND(ROUND(H337,2)*ROUND(G337,3),2)</f>
      </c>
      <c r="O337">
        <f>(I337*21)/100</f>
      </c>
      <c r="P337" t="s">
        <v>23</v>
      </c>
    </row>
    <row r="338" spans="1:5" ht="12.75">
      <c r="A338" s="35" t="s">
        <v>50</v>
      </c>
      <c r="E338" s="36" t="s">
        <v>1410</v>
      </c>
    </row>
    <row r="339" spans="1:5" ht="12.75">
      <c r="A339" s="37" t="s">
        <v>52</v>
      </c>
      <c r="E339" s="38" t="s">
        <v>1411</v>
      </c>
    </row>
    <row r="340" spans="1:5" ht="51">
      <c r="A340" t="s">
        <v>54</v>
      </c>
      <c r="E340" s="36" t="s">
        <v>1135</v>
      </c>
    </row>
    <row r="341" spans="1:16" ht="12.75">
      <c r="A341" s="25" t="s">
        <v>45</v>
      </c>
      <c r="B341" s="29" t="s">
        <v>1412</v>
      </c>
      <c r="C341" s="29" t="s">
        <v>1413</v>
      </c>
      <c r="D341" s="25" t="s">
        <v>51</v>
      </c>
      <c r="E341" s="30" t="s">
        <v>1414</v>
      </c>
      <c r="F341" s="31" t="s">
        <v>277</v>
      </c>
      <c r="G341" s="32">
        <v>85.8</v>
      </c>
      <c r="H341" s="33">
        <v>0</v>
      </c>
      <c r="I341" s="34">
        <f>ROUND(ROUND(H341,2)*ROUND(G341,3),2)</f>
      </c>
      <c r="O341">
        <f>(I341*21)/100</f>
      </c>
      <c r="P341" t="s">
        <v>23</v>
      </c>
    </row>
    <row r="342" spans="1:5" ht="25.5">
      <c r="A342" s="35" t="s">
        <v>50</v>
      </c>
      <c r="E342" s="36" t="s">
        <v>1415</v>
      </c>
    </row>
    <row r="343" spans="1:5" ht="12.75">
      <c r="A343" s="37" t="s">
        <v>52</v>
      </c>
      <c r="E343" s="38" t="s">
        <v>1416</v>
      </c>
    </row>
    <row r="344" spans="1:5" ht="38.25">
      <c r="A344" t="s">
        <v>54</v>
      </c>
      <c r="E344" s="36" t="s">
        <v>1417</v>
      </c>
    </row>
    <row r="345" spans="1:16" ht="12.75">
      <c r="A345" s="25" t="s">
        <v>45</v>
      </c>
      <c r="B345" s="29" t="s">
        <v>1418</v>
      </c>
      <c r="C345" s="29" t="s">
        <v>1419</v>
      </c>
      <c r="D345" s="25" t="s">
        <v>51</v>
      </c>
      <c r="E345" s="30" t="s">
        <v>1420</v>
      </c>
      <c r="F345" s="31" t="s">
        <v>277</v>
      </c>
      <c r="G345" s="32">
        <v>40.2</v>
      </c>
      <c r="H345" s="33">
        <v>0</v>
      </c>
      <c r="I345" s="34">
        <f>ROUND(ROUND(H345,2)*ROUND(G345,3),2)</f>
      </c>
      <c r="O345">
        <f>(I345*21)/100</f>
      </c>
      <c r="P345" t="s">
        <v>23</v>
      </c>
    </row>
    <row r="346" spans="1:5" ht="25.5">
      <c r="A346" s="35" t="s">
        <v>50</v>
      </c>
      <c r="E346" s="36" t="s">
        <v>1421</v>
      </c>
    </row>
    <row r="347" spans="1:5" ht="76.5">
      <c r="A347" s="37" t="s">
        <v>52</v>
      </c>
      <c r="E347" s="38" t="s">
        <v>1422</v>
      </c>
    </row>
    <row r="348" spans="1:5" ht="38.25">
      <c r="A348" t="s">
        <v>54</v>
      </c>
      <c r="E348" s="36" t="s">
        <v>1417</v>
      </c>
    </row>
    <row r="349" spans="1:16" ht="12.75">
      <c r="A349" s="25" t="s">
        <v>45</v>
      </c>
      <c r="B349" s="29" t="s">
        <v>1423</v>
      </c>
      <c r="C349" s="29" t="s">
        <v>1424</v>
      </c>
      <c r="D349" s="25" t="s">
        <v>51</v>
      </c>
      <c r="E349" s="30" t="s">
        <v>1425</v>
      </c>
      <c r="F349" s="31" t="s">
        <v>277</v>
      </c>
      <c r="G349" s="32">
        <v>42.9</v>
      </c>
      <c r="H349" s="33">
        <v>0</v>
      </c>
      <c r="I349" s="34">
        <f>ROUND(ROUND(H349,2)*ROUND(G349,3),2)</f>
      </c>
      <c r="O349">
        <f>(I349*21)/100</f>
      </c>
      <c r="P349" t="s">
        <v>23</v>
      </c>
    </row>
    <row r="350" spans="1:5" ht="12.75">
      <c r="A350" s="35" t="s">
        <v>50</v>
      </c>
      <c r="E350" s="36" t="s">
        <v>1426</v>
      </c>
    </row>
    <row r="351" spans="1:5" ht="12.75">
      <c r="A351" s="37" t="s">
        <v>52</v>
      </c>
      <c r="E351" s="38" t="s">
        <v>1427</v>
      </c>
    </row>
    <row r="352" spans="1:5" ht="25.5">
      <c r="A352" t="s">
        <v>54</v>
      </c>
      <c r="E352" s="36" t="s">
        <v>1428</v>
      </c>
    </row>
    <row r="353" spans="1:16" ht="12.75">
      <c r="A353" s="25" t="s">
        <v>45</v>
      </c>
      <c r="B353" s="29" t="s">
        <v>1429</v>
      </c>
      <c r="C353" s="29" t="s">
        <v>1430</v>
      </c>
      <c r="D353" s="25" t="s">
        <v>51</v>
      </c>
      <c r="E353" s="30" t="s">
        <v>1431</v>
      </c>
      <c r="F353" s="31" t="s">
        <v>277</v>
      </c>
      <c r="G353" s="32">
        <v>22.701</v>
      </c>
      <c r="H353" s="33">
        <v>0</v>
      </c>
      <c r="I353" s="34">
        <f>ROUND(ROUND(H353,2)*ROUND(G353,3),2)</f>
      </c>
      <c r="O353">
        <f>(I353*21)/100</f>
      </c>
      <c r="P353" t="s">
        <v>23</v>
      </c>
    </row>
    <row r="354" spans="1:5" ht="25.5">
      <c r="A354" s="35" t="s">
        <v>50</v>
      </c>
      <c r="E354" s="36" t="s">
        <v>1432</v>
      </c>
    </row>
    <row r="355" spans="1:5" ht="38.25">
      <c r="A355" s="37" t="s">
        <v>52</v>
      </c>
      <c r="E355" s="38" t="s">
        <v>1433</v>
      </c>
    </row>
    <row r="356" spans="1:5" ht="280.5">
      <c r="A356" t="s">
        <v>54</v>
      </c>
      <c r="E356" s="36" t="s">
        <v>1434</v>
      </c>
    </row>
    <row r="357" spans="1:16" ht="12.75">
      <c r="A357" s="25" t="s">
        <v>45</v>
      </c>
      <c r="B357" s="29" t="s">
        <v>1435</v>
      </c>
      <c r="C357" s="29" t="s">
        <v>1436</v>
      </c>
      <c r="D357" s="25" t="s">
        <v>51</v>
      </c>
      <c r="E357" s="30" t="s">
        <v>1437</v>
      </c>
      <c r="F357" s="31" t="s">
        <v>67</v>
      </c>
      <c r="G357" s="32">
        <v>5</v>
      </c>
      <c r="H357" s="33">
        <v>0</v>
      </c>
      <c r="I357" s="34">
        <f>ROUND(ROUND(H357,2)*ROUND(G357,3),2)</f>
      </c>
      <c r="O357">
        <f>(I357*21)/100</f>
      </c>
      <c r="P357" t="s">
        <v>23</v>
      </c>
    </row>
    <row r="358" spans="1:5" ht="12.75">
      <c r="A358" s="35" t="s">
        <v>50</v>
      </c>
      <c r="E358" s="36" t="s">
        <v>1438</v>
      </c>
    </row>
    <row r="359" spans="1:5" ht="12.75">
      <c r="A359" s="37" t="s">
        <v>52</v>
      </c>
      <c r="E359" s="38" t="s">
        <v>1439</v>
      </c>
    </row>
    <row r="360" spans="1:5" ht="127.5">
      <c r="A360" t="s">
        <v>54</v>
      </c>
      <c r="E360" s="36" t="s">
        <v>1440</v>
      </c>
    </row>
    <row r="361" spans="1:16" ht="25.5">
      <c r="A361" s="25" t="s">
        <v>45</v>
      </c>
      <c r="B361" s="29" t="s">
        <v>1441</v>
      </c>
      <c r="C361" s="29" t="s">
        <v>1442</v>
      </c>
      <c r="D361" s="25" t="s">
        <v>51</v>
      </c>
      <c r="E361" s="30" t="s">
        <v>1443</v>
      </c>
      <c r="F361" s="31" t="s">
        <v>67</v>
      </c>
      <c r="G361" s="32">
        <v>20</v>
      </c>
      <c r="H361" s="33">
        <v>0</v>
      </c>
      <c r="I361" s="34">
        <f>ROUND(ROUND(H361,2)*ROUND(G361,3),2)</f>
      </c>
      <c r="O361">
        <f>(I361*21)/100</f>
      </c>
      <c r="P361" t="s">
        <v>23</v>
      </c>
    </row>
    <row r="362" spans="1:5" ht="12.75">
      <c r="A362" s="35" t="s">
        <v>50</v>
      </c>
      <c r="E362" s="36" t="s">
        <v>51</v>
      </c>
    </row>
    <row r="363" spans="1:5" ht="12.75">
      <c r="A363" s="37" t="s">
        <v>52</v>
      </c>
      <c r="E363" s="38" t="s">
        <v>1444</v>
      </c>
    </row>
    <row r="364" spans="1:5" ht="63.75">
      <c r="A364" t="s">
        <v>54</v>
      </c>
      <c r="E364" s="36" t="s">
        <v>1445</v>
      </c>
    </row>
    <row r="365" spans="1:16" ht="12.75">
      <c r="A365" s="25" t="s">
        <v>45</v>
      </c>
      <c r="B365" s="29" t="s">
        <v>1446</v>
      </c>
      <c r="C365" s="29" t="s">
        <v>476</v>
      </c>
      <c r="D365" s="25" t="s">
        <v>51</v>
      </c>
      <c r="E365" s="30" t="s">
        <v>477</v>
      </c>
      <c r="F365" s="31" t="s">
        <v>277</v>
      </c>
      <c r="G365" s="32">
        <v>6.815</v>
      </c>
      <c r="H365" s="33">
        <v>0</v>
      </c>
      <c r="I365" s="34">
        <f>ROUND(ROUND(H365,2)*ROUND(G365,3),2)</f>
      </c>
      <c r="O365">
        <f>(I365*21)/100</f>
      </c>
      <c r="P365" t="s">
        <v>23</v>
      </c>
    </row>
    <row r="366" spans="1:5" ht="25.5">
      <c r="A366" s="35" t="s">
        <v>50</v>
      </c>
      <c r="E366" s="36" t="s">
        <v>1447</v>
      </c>
    </row>
    <row r="367" spans="1:5" ht="12.75">
      <c r="A367" s="37" t="s">
        <v>52</v>
      </c>
      <c r="E367" s="38" t="s">
        <v>1448</v>
      </c>
    </row>
    <row r="368" spans="1:5" ht="89.25">
      <c r="A368" t="s">
        <v>54</v>
      </c>
      <c r="E368" s="36" t="s">
        <v>679</v>
      </c>
    </row>
    <row r="369" spans="1:16" ht="12.75">
      <c r="A369" s="25" t="s">
        <v>45</v>
      </c>
      <c r="B369" s="29" t="s">
        <v>1449</v>
      </c>
      <c r="C369" s="29" t="s">
        <v>1450</v>
      </c>
      <c r="D369" s="25" t="s">
        <v>51</v>
      </c>
      <c r="E369" s="30" t="s">
        <v>1451</v>
      </c>
      <c r="F369" s="31" t="s">
        <v>67</v>
      </c>
      <c r="G369" s="32">
        <v>1</v>
      </c>
      <c r="H369" s="33">
        <v>0</v>
      </c>
      <c r="I369" s="34">
        <f>ROUND(ROUND(H369,2)*ROUND(G369,3),2)</f>
      </c>
      <c r="O369">
        <f>(I369*21)/100</f>
      </c>
      <c r="P369" t="s">
        <v>23</v>
      </c>
    </row>
    <row r="370" spans="1:5" ht="25.5">
      <c r="A370" s="35" t="s">
        <v>50</v>
      </c>
      <c r="E370" s="36" t="s">
        <v>1452</v>
      </c>
    </row>
    <row r="371" spans="1:5" ht="12.75">
      <c r="A371" s="37" t="s">
        <v>52</v>
      </c>
      <c r="E371" s="38" t="s">
        <v>51</v>
      </c>
    </row>
    <row r="372" spans="1:5" ht="267.75">
      <c r="A372" t="s">
        <v>54</v>
      </c>
      <c r="E372" s="36" t="s">
        <v>1453</v>
      </c>
    </row>
    <row r="373" spans="1:16" ht="12.75">
      <c r="A373" s="25" t="s">
        <v>45</v>
      </c>
      <c r="B373" s="29" t="s">
        <v>1454</v>
      </c>
      <c r="C373" s="29" t="s">
        <v>1455</v>
      </c>
      <c r="D373" s="25" t="s">
        <v>47</v>
      </c>
      <c r="E373" s="30" t="s">
        <v>1456</v>
      </c>
      <c r="F373" s="31" t="s">
        <v>67</v>
      </c>
      <c r="G373" s="32">
        <v>1</v>
      </c>
      <c r="H373" s="33">
        <v>0</v>
      </c>
      <c r="I373" s="34">
        <f>ROUND(ROUND(H373,2)*ROUND(G373,3),2)</f>
      </c>
      <c r="O373">
        <f>(I373*21)/100</f>
      </c>
      <c r="P373" t="s">
        <v>23</v>
      </c>
    </row>
    <row r="374" spans="1:5" ht="25.5">
      <c r="A374" s="35" t="s">
        <v>50</v>
      </c>
      <c r="E374" s="36" t="s">
        <v>1457</v>
      </c>
    </row>
    <row r="375" spans="1:5" ht="12.75">
      <c r="A375" s="37" t="s">
        <v>52</v>
      </c>
      <c r="E375" s="38" t="s">
        <v>51</v>
      </c>
    </row>
    <row r="376" spans="1:5" ht="267.75">
      <c r="A376" t="s">
        <v>54</v>
      </c>
      <c r="E376" s="36" t="s">
        <v>1453</v>
      </c>
    </row>
    <row r="377" spans="1:16" ht="12.75">
      <c r="A377" s="25" t="s">
        <v>45</v>
      </c>
      <c r="B377" s="29" t="s">
        <v>1458</v>
      </c>
      <c r="C377" s="29" t="s">
        <v>1459</v>
      </c>
      <c r="D377" s="25" t="s">
        <v>51</v>
      </c>
      <c r="E377" s="30" t="s">
        <v>1460</v>
      </c>
      <c r="F377" s="31" t="s">
        <v>67</v>
      </c>
      <c r="G377" s="32">
        <v>4</v>
      </c>
      <c r="H377" s="33">
        <v>0</v>
      </c>
      <c r="I377" s="34">
        <f>ROUND(ROUND(H377,2)*ROUND(G377,3),2)</f>
      </c>
      <c r="O377">
        <f>(I377*21)/100</f>
      </c>
      <c r="P377" t="s">
        <v>23</v>
      </c>
    </row>
    <row r="378" spans="1:5" ht="38.25">
      <c r="A378" s="35" t="s">
        <v>50</v>
      </c>
      <c r="E378" s="36" t="s">
        <v>1461</v>
      </c>
    </row>
    <row r="379" spans="1:5" ht="12.75">
      <c r="A379" s="37" t="s">
        <v>52</v>
      </c>
      <c r="E379" s="38" t="s">
        <v>51</v>
      </c>
    </row>
    <row r="380" spans="1:5" ht="267.75">
      <c r="A380" t="s">
        <v>54</v>
      </c>
      <c r="E380" s="36" t="s">
        <v>1462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3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0+O8+O29+O78+O139+O176+O233+O242+O259+O272</f>
      </c>
      <c r="P2" t="s">
        <v>22</v>
      </c>
    </row>
    <row r="3" spans="1:16" ht="15" customHeight="1">
      <c r="A3" t="s">
        <v>12</v>
      </c>
      <c r="B3" s="12" t="s">
        <v>14</v>
      </c>
      <c r="C3" s="13" t="s">
        <v>15</v>
      </c>
      <c r="D3" s="1"/>
      <c r="E3" s="14" t="s">
        <v>16</v>
      </c>
      <c r="F3" s="1"/>
      <c r="G3" s="9"/>
      <c r="H3" s="8" t="s">
        <v>1463</v>
      </c>
      <c r="I3" s="39">
        <f>0+I8+I29+I78+I139+I176+I233+I242+I259+I272</f>
      </c>
      <c r="O3" t="s">
        <v>19</v>
      </c>
      <c r="P3" t="s">
        <v>23</v>
      </c>
    </row>
    <row r="4" spans="1:16" ht="15" customHeight="1">
      <c r="A4" t="s">
        <v>17</v>
      </c>
      <c r="B4" s="16" t="s">
        <v>18</v>
      </c>
      <c r="C4" s="17" t="s">
        <v>1463</v>
      </c>
      <c r="D4" s="6"/>
      <c r="E4" s="18" t="s">
        <v>1464</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0+I9+I13+I17+I21+I25</f>
      </c>
      <c r="R8">
        <f>0+O9+O13+O17+O21+O25</f>
      </c>
    </row>
    <row r="9" spans="1:16" ht="25.5">
      <c r="A9" s="25" t="s">
        <v>45</v>
      </c>
      <c r="B9" s="29" t="s">
        <v>24</v>
      </c>
      <c r="C9" s="29" t="s">
        <v>99</v>
      </c>
      <c r="D9" s="25" t="s">
        <v>51</v>
      </c>
      <c r="E9" s="30" t="s">
        <v>100</v>
      </c>
      <c r="F9" s="31" t="s">
        <v>101</v>
      </c>
      <c r="G9" s="32">
        <v>1971.588</v>
      </c>
      <c r="H9" s="33">
        <v>0</v>
      </c>
      <c r="I9" s="34">
        <f>ROUND(ROUND(H9,2)*ROUND(G9,3),2)</f>
      </c>
      <c r="O9">
        <f>(I9*21)/100</f>
      </c>
      <c r="P9" t="s">
        <v>23</v>
      </c>
    </row>
    <row r="10" spans="1:5" ht="51">
      <c r="A10" s="35" t="s">
        <v>50</v>
      </c>
      <c r="E10" s="36" t="s">
        <v>102</v>
      </c>
    </row>
    <row r="11" spans="1:5" ht="12.75">
      <c r="A11" s="37" t="s">
        <v>52</v>
      </c>
      <c r="E11" s="38" t="s">
        <v>1465</v>
      </c>
    </row>
    <row r="12" spans="1:5" ht="76.5">
      <c r="A12" t="s">
        <v>54</v>
      </c>
      <c r="E12" s="36" t="s">
        <v>104</v>
      </c>
    </row>
    <row r="13" spans="1:16" ht="12.75">
      <c r="A13" s="25" t="s">
        <v>45</v>
      </c>
      <c r="B13" s="29" t="s">
        <v>23</v>
      </c>
      <c r="C13" s="29" t="s">
        <v>200</v>
      </c>
      <c r="D13" s="25" t="s">
        <v>51</v>
      </c>
      <c r="E13" s="30" t="s">
        <v>201</v>
      </c>
      <c r="F13" s="31" t="s">
        <v>137</v>
      </c>
      <c r="G13" s="32">
        <v>1504.75</v>
      </c>
      <c r="H13" s="33">
        <v>0</v>
      </c>
      <c r="I13" s="34">
        <f>ROUND(ROUND(H13,2)*ROUND(G13,3),2)</f>
      </c>
      <c r="O13">
        <f>(I13*21)/100</f>
      </c>
      <c r="P13" t="s">
        <v>23</v>
      </c>
    </row>
    <row r="14" spans="1:5" ht="12.75">
      <c r="A14" s="35" t="s">
        <v>50</v>
      </c>
      <c r="E14" s="36" t="s">
        <v>993</v>
      </c>
    </row>
    <row r="15" spans="1:5" ht="12.75">
      <c r="A15" s="37" t="s">
        <v>52</v>
      </c>
      <c r="E15" s="38" t="s">
        <v>1466</v>
      </c>
    </row>
    <row r="16" spans="1:5" ht="25.5">
      <c r="A16" t="s">
        <v>54</v>
      </c>
      <c r="E16" s="36" t="s">
        <v>204</v>
      </c>
    </row>
    <row r="17" spans="1:16" ht="12.75">
      <c r="A17" s="25" t="s">
        <v>45</v>
      </c>
      <c r="B17" s="29" t="s">
        <v>22</v>
      </c>
      <c r="C17" s="29" t="s">
        <v>1143</v>
      </c>
      <c r="D17" s="25" t="s">
        <v>51</v>
      </c>
      <c r="E17" s="30" t="s">
        <v>1144</v>
      </c>
      <c r="F17" s="31" t="s">
        <v>67</v>
      </c>
      <c r="G17" s="32">
        <v>3</v>
      </c>
      <c r="H17" s="33">
        <v>0</v>
      </c>
      <c r="I17" s="34">
        <f>ROUND(ROUND(H17,2)*ROUND(G17,3),2)</f>
      </c>
      <c r="O17">
        <f>(I17*21)/100</f>
      </c>
      <c r="P17" t="s">
        <v>23</v>
      </c>
    </row>
    <row r="18" spans="1:5" ht="25.5">
      <c r="A18" s="35" t="s">
        <v>50</v>
      </c>
      <c r="E18" s="36" t="s">
        <v>1145</v>
      </c>
    </row>
    <row r="19" spans="1:5" ht="12.75">
      <c r="A19" s="37" t="s">
        <v>52</v>
      </c>
      <c r="E19" s="38" t="s">
        <v>51</v>
      </c>
    </row>
    <row r="20" spans="1:5" ht="89.25">
      <c r="A20" t="s">
        <v>54</v>
      </c>
      <c r="E20" s="36" t="s">
        <v>1467</v>
      </c>
    </row>
    <row r="21" spans="1:16" ht="12.75">
      <c r="A21" s="25" t="s">
        <v>45</v>
      </c>
      <c r="B21" s="29" t="s">
        <v>33</v>
      </c>
      <c r="C21" s="29" t="s">
        <v>995</v>
      </c>
      <c r="D21" s="25" t="s">
        <v>51</v>
      </c>
      <c r="E21" s="30" t="s">
        <v>996</v>
      </c>
      <c r="F21" s="31" t="s">
        <v>67</v>
      </c>
      <c r="G21" s="32">
        <v>1</v>
      </c>
      <c r="H21" s="33">
        <v>0</v>
      </c>
      <c r="I21" s="34">
        <f>ROUND(ROUND(H21,2)*ROUND(G21,3),2)</f>
      </c>
      <c r="O21">
        <f>(I21*21)/100</f>
      </c>
      <c r="P21" t="s">
        <v>23</v>
      </c>
    </row>
    <row r="22" spans="1:5" ht="12.75">
      <c r="A22" s="35" t="s">
        <v>50</v>
      </c>
      <c r="E22" s="36" t="s">
        <v>51</v>
      </c>
    </row>
    <row r="23" spans="1:5" ht="12.75">
      <c r="A23" s="37" t="s">
        <v>52</v>
      </c>
      <c r="E23" s="38" t="s">
        <v>51</v>
      </c>
    </row>
    <row r="24" spans="1:5" ht="12.75">
      <c r="A24" t="s">
        <v>54</v>
      </c>
      <c r="E24" s="36" t="s">
        <v>59</v>
      </c>
    </row>
    <row r="25" spans="1:16" ht="12.75">
      <c r="A25" s="25" t="s">
        <v>45</v>
      </c>
      <c r="B25" s="29" t="s">
        <v>35</v>
      </c>
      <c r="C25" s="29" t="s">
        <v>997</v>
      </c>
      <c r="D25" s="25" t="s">
        <v>51</v>
      </c>
      <c r="E25" s="30" t="s">
        <v>998</v>
      </c>
      <c r="F25" s="31" t="s">
        <v>67</v>
      </c>
      <c r="G25" s="32">
        <v>1</v>
      </c>
      <c r="H25" s="33">
        <v>0</v>
      </c>
      <c r="I25" s="34">
        <f>ROUND(ROUND(H25,2)*ROUND(G25,3),2)</f>
      </c>
      <c r="O25">
        <f>(I25*21)/100</f>
      </c>
      <c r="P25" t="s">
        <v>23</v>
      </c>
    </row>
    <row r="26" spans="1:5" ht="12.75">
      <c r="A26" s="35" t="s">
        <v>50</v>
      </c>
      <c r="E26" s="36" t="s">
        <v>51</v>
      </c>
    </row>
    <row r="27" spans="1:5" ht="12.75">
      <c r="A27" s="37" t="s">
        <v>52</v>
      </c>
      <c r="E27" s="38" t="s">
        <v>51</v>
      </c>
    </row>
    <row r="28" spans="1:5" ht="51">
      <c r="A28" t="s">
        <v>54</v>
      </c>
      <c r="E28" s="36" t="s">
        <v>1468</v>
      </c>
    </row>
    <row r="29" spans="1:18" ht="12.75" customHeight="1">
      <c r="A29" s="6" t="s">
        <v>43</v>
      </c>
      <c r="B29" s="6"/>
      <c r="C29" s="41" t="s">
        <v>24</v>
      </c>
      <c r="D29" s="6"/>
      <c r="E29" s="27" t="s">
        <v>108</v>
      </c>
      <c r="F29" s="6"/>
      <c r="G29" s="6"/>
      <c r="H29" s="6"/>
      <c r="I29" s="42">
        <f>0+Q29</f>
      </c>
      <c r="O29">
        <f>0+R29</f>
      </c>
      <c r="Q29">
        <f>0+I30+I34+I38+I42+I46+I50+I54+I58+I62+I66+I70+I74</f>
      </c>
      <c r="R29">
        <f>0+O30+O34+O38+O42+O46+O50+O54+O58+O62+O66+O70+O74</f>
      </c>
    </row>
    <row r="30" spans="1:16" ht="12.75">
      <c r="A30" s="25" t="s">
        <v>45</v>
      </c>
      <c r="B30" s="29" t="s">
        <v>37</v>
      </c>
      <c r="C30" s="29" t="s">
        <v>214</v>
      </c>
      <c r="D30" s="25" t="s">
        <v>51</v>
      </c>
      <c r="E30" s="30" t="s">
        <v>215</v>
      </c>
      <c r="F30" s="31" t="s">
        <v>137</v>
      </c>
      <c r="G30" s="32">
        <v>70.153</v>
      </c>
      <c r="H30" s="33">
        <v>0</v>
      </c>
      <c r="I30" s="34">
        <f>ROUND(ROUND(H30,2)*ROUND(G30,3),2)</f>
      </c>
      <c r="O30">
        <f>(I30*21)/100</f>
      </c>
      <c r="P30" t="s">
        <v>23</v>
      </c>
    </row>
    <row r="31" spans="1:5" ht="12.75">
      <c r="A31" s="35" t="s">
        <v>50</v>
      </c>
      <c r="E31" s="36" t="s">
        <v>1469</v>
      </c>
    </row>
    <row r="32" spans="1:5" ht="12.75">
      <c r="A32" s="37" t="s">
        <v>52</v>
      </c>
      <c r="E32" s="38" t="s">
        <v>1470</v>
      </c>
    </row>
    <row r="33" spans="1:5" ht="306">
      <c r="A33" t="s">
        <v>54</v>
      </c>
      <c r="E33" s="36" t="s">
        <v>495</v>
      </c>
    </row>
    <row r="34" spans="1:16" ht="12.75">
      <c r="A34" s="25" t="s">
        <v>45</v>
      </c>
      <c r="B34" s="29" t="s">
        <v>72</v>
      </c>
      <c r="C34" s="29" t="s">
        <v>214</v>
      </c>
      <c r="D34" s="25" t="s">
        <v>218</v>
      </c>
      <c r="E34" s="30" t="s">
        <v>215</v>
      </c>
      <c r="F34" s="31" t="s">
        <v>137</v>
      </c>
      <c r="G34" s="32">
        <v>1504.75</v>
      </c>
      <c r="H34" s="33">
        <v>0</v>
      </c>
      <c r="I34" s="34">
        <f>ROUND(ROUND(H34,2)*ROUND(G34,3),2)</f>
      </c>
      <c r="O34">
        <f>(I34*21)/100</f>
      </c>
      <c r="P34" t="s">
        <v>23</v>
      </c>
    </row>
    <row r="35" spans="1:5" ht="12.75">
      <c r="A35" s="35" t="s">
        <v>50</v>
      </c>
      <c r="E35" s="36" t="s">
        <v>51</v>
      </c>
    </row>
    <row r="36" spans="1:5" ht="51">
      <c r="A36" s="37" t="s">
        <v>52</v>
      </c>
      <c r="E36" s="38" t="s">
        <v>1471</v>
      </c>
    </row>
    <row r="37" spans="1:5" ht="306">
      <c r="A37" t="s">
        <v>54</v>
      </c>
      <c r="E37" s="36" t="s">
        <v>177</v>
      </c>
    </row>
    <row r="38" spans="1:16" ht="12.75">
      <c r="A38" s="25" t="s">
        <v>45</v>
      </c>
      <c r="B38" s="29" t="s">
        <v>75</v>
      </c>
      <c r="C38" s="29" t="s">
        <v>220</v>
      </c>
      <c r="D38" s="25" t="s">
        <v>51</v>
      </c>
      <c r="E38" s="30" t="s">
        <v>221</v>
      </c>
      <c r="F38" s="31" t="s">
        <v>137</v>
      </c>
      <c r="G38" s="32">
        <v>934.98</v>
      </c>
      <c r="H38" s="33">
        <v>0</v>
      </c>
      <c r="I38" s="34">
        <f>ROUND(ROUND(H38,2)*ROUND(G38,3),2)</f>
      </c>
      <c r="O38">
        <f>(I38*21)/100</f>
      </c>
      <c r="P38" t="s">
        <v>23</v>
      </c>
    </row>
    <row r="39" spans="1:5" ht="12.75">
      <c r="A39" s="35" t="s">
        <v>50</v>
      </c>
      <c r="E39" s="36" t="s">
        <v>1153</v>
      </c>
    </row>
    <row r="40" spans="1:5" ht="127.5">
      <c r="A40" s="37" t="s">
        <v>52</v>
      </c>
      <c r="E40" s="38" t="s">
        <v>1472</v>
      </c>
    </row>
    <row r="41" spans="1:5" ht="318.75">
      <c r="A41" t="s">
        <v>54</v>
      </c>
      <c r="E41" s="36" t="s">
        <v>224</v>
      </c>
    </row>
    <row r="42" spans="1:16" ht="12.75">
      <c r="A42" s="25" t="s">
        <v>45</v>
      </c>
      <c r="B42" s="29" t="s">
        <v>40</v>
      </c>
      <c r="C42" s="29" t="s">
        <v>225</v>
      </c>
      <c r="D42" s="25" t="s">
        <v>51</v>
      </c>
      <c r="E42" s="30" t="s">
        <v>211</v>
      </c>
      <c r="F42" s="31" t="s">
        <v>137</v>
      </c>
      <c r="G42" s="32">
        <v>9349.8</v>
      </c>
      <c r="H42" s="33">
        <v>0</v>
      </c>
      <c r="I42" s="34">
        <f>ROUND(ROUND(H42,2)*ROUND(G42,3),2)</f>
      </c>
      <c r="O42">
        <f>(I42*21)/100</f>
      </c>
      <c r="P42" t="s">
        <v>23</v>
      </c>
    </row>
    <row r="43" spans="1:5" ht="12.75">
      <c r="A43" s="35" t="s">
        <v>50</v>
      </c>
      <c r="E43" s="36" t="s">
        <v>51</v>
      </c>
    </row>
    <row r="44" spans="1:5" ht="12.75">
      <c r="A44" s="37" t="s">
        <v>52</v>
      </c>
      <c r="E44" s="38" t="s">
        <v>1473</v>
      </c>
    </row>
    <row r="45" spans="1:5" ht="25.5">
      <c r="A45" t="s">
        <v>54</v>
      </c>
      <c r="E45" s="36" t="s">
        <v>213</v>
      </c>
    </row>
    <row r="46" spans="1:16" ht="12.75">
      <c r="A46" s="25" t="s">
        <v>45</v>
      </c>
      <c r="B46" s="29" t="s">
        <v>42</v>
      </c>
      <c r="C46" s="29" t="s">
        <v>227</v>
      </c>
      <c r="D46" s="25" t="s">
        <v>51</v>
      </c>
      <c r="E46" s="30" t="s">
        <v>228</v>
      </c>
      <c r="F46" s="31" t="s">
        <v>137</v>
      </c>
      <c r="G46" s="32">
        <v>14.552</v>
      </c>
      <c r="H46" s="33">
        <v>0</v>
      </c>
      <c r="I46" s="34">
        <f>ROUND(ROUND(H46,2)*ROUND(G46,3),2)</f>
      </c>
      <c r="O46">
        <f>(I46*21)/100</f>
      </c>
      <c r="P46" t="s">
        <v>23</v>
      </c>
    </row>
    <row r="47" spans="1:5" ht="25.5">
      <c r="A47" s="35" t="s">
        <v>50</v>
      </c>
      <c r="E47" s="36" t="s">
        <v>1474</v>
      </c>
    </row>
    <row r="48" spans="1:5" ht="38.25">
      <c r="A48" s="37" t="s">
        <v>52</v>
      </c>
      <c r="E48" s="38" t="s">
        <v>1475</v>
      </c>
    </row>
    <row r="49" spans="1:5" ht="318.75">
      <c r="A49" t="s">
        <v>54</v>
      </c>
      <c r="E49" s="36" t="s">
        <v>224</v>
      </c>
    </row>
    <row r="50" spans="1:16" ht="12.75">
      <c r="A50" s="25" t="s">
        <v>45</v>
      </c>
      <c r="B50" s="29" t="s">
        <v>85</v>
      </c>
      <c r="C50" s="29" t="s">
        <v>231</v>
      </c>
      <c r="D50" s="25" t="s">
        <v>51</v>
      </c>
      <c r="E50" s="30" t="s">
        <v>211</v>
      </c>
      <c r="F50" s="31" t="s">
        <v>137</v>
      </c>
      <c r="G50" s="32">
        <v>145.52</v>
      </c>
      <c r="H50" s="33">
        <v>0</v>
      </c>
      <c r="I50" s="34">
        <f>ROUND(ROUND(H50,2)*ROUND(G50,3),2)</f>
      </c>
      <c r="O50">
        <f>(I50*21)/100</f>
      </c>
      <c r="P50" t="s">
        <v>23</v>
      </c>
    </row>
    <row r="51" spans="1:5" ht="12.75">
      <c r="A51" s="35" t="s">
        <v>50</v>
      </c>
      <c r="E51" s="36" t="s">
        <v>51</v>
      </c>
    </row>
    <row r="52" spans="1:5" ht="12.75">
      <c r="A52" s="37" t="s">
        <v>52</v>
      </c>
      <c r="E52" s="38" t="s">
        <v>1476</v>
      </c>
    </row>
    <row r="53" spans="1:5" ht="25.5">
      <c r="A53" t="s">
        <v>54</v>
      </c>
      <c r="E53" s="36" t="s">
        <v>213</v>
      </c>
    </row>
    <row r="54" spans="1:16" ht="12.75">
      <c r="A54" s="25" t="s">
        <v>45</v>
      </c>
      <c r="B54" s="29" t="s">
        <v>88</v>
      </c>
      <c r="C54" s="29" t="s">
        <v>779</v>
      </c>
      <c r="D54" s="25" t="s">
        <v>51</v>
      </c>
      <c r="E54" s="30" t="s">
        <v>780</v>
      </c>
      <c r="F54" s="31" t="s">
        <v>137</v>
      </c>
      <c r="G54" s="32">
        <v>731.42</v>
      </c>
      <c r="H54" s="33">
        <v>0</v>
      </c>
      <c r="I54" s="34">
        <f>ROUND(ROUND(H54,2)*ROUND(G54,3),2)</f>
      </c>
      <c r="O54">
        <f>(I54*21)/100</f>
      </c>
      <c r="P54" t="s">
        <v>23</v>
      </c>
    </row>
    <row r="55" spans="1:5" ht="12.75">
      <c r="A55" s="35" t="s">
        <v>50</v>
      </c>
      <c r="E55" s="36" t="s">
        <v>1477</v>
      </c>
    </row>
    <row r="56" spans="1:5" ht="178.5">
      <c r="A56" s="37" t="s">
        <v>52</v>
      </c>
      <c r="E56" s="38" t="s">
        <v>1478</v>
      </c>
    </row>
    <row r="57" spans="1:5" ht="267.75">
      <c r="A57" t="s">
        <v>54</v>
      </c>
      <c r="E57" s="36" t="s">
        <v>723</v>
      </c>
    </row>
    <row r="58" spans="1:16" ht="12.75">
      <c r="A58" s="25" t="s">
        <v>45</v>
      </c>
      <c r="B58" s="29" t="s">
        <v>94</v>
      </c>
      <c r="C58" s="29" t="s">
        <v>179</v>
      </c>
      <c r="D58" s="25" t="s">
        <v>51</v>
      </c>
      <c r="E58" s="30" t="s">
        <v>180</v>
      </c>
      <c r="F58" s="31" t="s">
        <v>137</v>
      </c>
      <c r="G58" s="32">
        <v>985.794</v>
      </c>
      <c r="H58" s="33">
        <v>0</v>
      </c>
      <c r="I58" s="34">
        <f>ROUND(ROUND(H58,2)*ROUND(G58,3),2)</f>
      </c>
      <c r="O58">
        <f>(I58*21)/100</f>
      </c>
      <c r="P58" t="s">
        <v>23</v>
      </c>
    </row>
    <row r="59" spans="1:5" ht="12.75">
      <c r="A59" s="35" t="s">
        <v>50</v>
      </c>
      <c r="E59" s="36" t="s">
        <v>1027</v>
      </c>
    </row>
    <row r="60" spans="1:5" ht="63.75">
      <c r="A60" s="37" t="s">
        <v>52</v>
      </c>
      <c r="E60" s="38" t="s">
        <v>1479</v>
      </c>
    </row>
    <row r="61" spans="1:5" ht="191.25">
      <c r="A61" t="s">
        <v>54</v>
      </c>
      <c r="E61" s="36" t="s">
        <v>718</v>
      </c>
    </row>
    <row r="62" spans="1:16" ht="12.75">
      <c r="A62" s="25" t="s">
        <v>45</v>
      </c>
      <c r="B62" s="29" t="s">
        <v>157</v>
      </c>
      <c r="C62" s="29" t="s">
        <v>1031</v>
      </c>
      <c r="D62" s="25" t="s">
        <v>51</v>
      </c>
      <c r="E62" s="30" t="s">
        <v>1032</v>
      </c>
      <c r="F62" s="31" t="s">
        <v>137</v>
      </c>
      <c r="G62" s="32">
        <v>343.79</v>
      </c>
      <c r="H62" s="33">
        <v>0</v>
      </c>
      <c r="I62" s="34">
        <f>ROUND(ROUND(H62,2)*ROUND(G62,3),2)</f>
      </c>
      <c r="O62">
        <f>(I62*21)/100</f>
      </c>
      <c r="P62" t="s">
        <v>23</v>
      </c>
    </row>
    <row r="63" spans="1:5" ht="38.25">
      <c r="A63" s="35" t="s">
        <v>50</v>
      </c>
      <c r="E63" s="36" t="s">
        <v>1165</v>
      </c>
    </row>
    <row r="64" spans="1:5" ht="114.75">
      <c r="A64" s="37" t="s">
        <v>52</v>
      </c>
      <c r="E64" s="38" t="s">
        <v>1480</v>
      </c>
    </row>
    <row r="65" spans="1:5" ht="229.5">
      <c r="A65" t="s">
        <v>54</v>
      </c>
      <c r="E65" s="36" t="s">
        <v>1481</v>
      </c>
    </row>
    <row r="66" spans="1:16" ht="12.75">
      <c r="A66" s="25" t="s">
        <v>45</v>
      </c>
      <c r="B66" s="29" t="s">
        <v>161</v>
      </c>
      <c r="C66" s="29" t="s">
        <v>256</v>
      </c>
      <c r="D66" s="25" t="s">
        <v>51</v>
      </c>
      <c r="E66" s="30" t="s">
        <v>257</v>
      </c>
      <c r="F66" s="31" t="s">
        <v>137</v>
      </c>
      <c r="G66" s="32">
        <v>3.15</v>
      </c>
      <c r="H66" s="33">
        <v>0</v>
      </c>
      <c r="I66" s="34">
        <f>ROUND(ROUND(H66,2)*ROUND(G66,3),2)</f>
      </c>
      <c r="O66">
        <f>(I66*21)/100</f>
      </c>
      <c r="P66" t="s">
        <v>23</v>
      </c>
    </row>
    <row r="67" spans="1:5" ht="25.5">
      <c r="A67" s="35" t="s">
        <v>50</v>
      </c>
      <c r="E67" s="36" t="s">
        <v>1482</v>
      </c>
    </row>
    <row r="68" spans="1:5" ht="12.75">
      <c r="A68" s="37" t="s">
        <v>52</v>
      </c>
      <c r="E68" s="38" t="s">
        <v>1483</v>
      </c>
    </row>
    <row r="69" spans="1:5" ht="293.25">
      <c r="A69" t="s">
        <v>54</v>
      </c>
      <c r="E69" s="36" t="s">
        <v>260</v>
      </c>
    </row>
    <row r="70" spans="1:16" ht="12.75">
      <c r="A70" s="25" t="s">
        <v>45</v>
      </c>
      <c r="B70" s="29" t="s">
        <v>167</v>
      </c>
      <c r="C70" s="29" t="s">
        <v>1484</v>
      </c>
      <c r="D70" s="25" t="s">
        <v>51</v>
      </c>
      <c r="E70" s="30" t="s">
        <v>1485</v>
      </c>
      <c r="F70" s="31" t="s">
        <v>137</v>
      </c>
      <c r="G70" s="32">
        <v>429.54</v>
      </c>
      <c r="H70" s="33">
        <v>0</v>
      </c>
      <c r="I70" s="34">
        <f>ROUND(ROUND(H70,2)*ROUND(G70,3),2)</f>
      </c>
      <c r="O70">
        <f>(I70*21)/100</f>
      </c>
      <c r="P70" t="s">
        <v>23</v>
      </c>
    </row>
    <row r="71" spans="1:5" ht="38.25">
      <c r="A71" s="35" t="s">
        <v>50</v>
      </c>
      <c r="E71" s="36" t="s">
        <v>1486</v>
      </c>
    </row>
    <row r="72" spans="1:5" ht="38.25">
      <c r="A72" s="37" t="s">
        <v>52</v>
      </c>
      <c r="E72" s="38" t="s">
        <v>1487</v>
      </c>
    </row>
    <row r="73" spans="1:5" ht="280.5">
      <c r="A73" t="s">
        <v>54</v>
      </c>
      <c r="E73" s="36" t="s">
        <v>1488</v>
      </c>
    </row>
    <row r="74" spans="1:16" ht="12.75">
      <c r="A74" s="25" t="s">
        <v>45</v>
      </c>
      <c r="B74" s="29" t="s">
        <v>173</v>
      </c>
      <c r="C74" s="29" t="s">
        <v>265</v>
      </c>
      <c r="D74" s="25" t="s">
        <v>51</v>
      </c>
      <c r="E74" s="30" t="s">
        <v>266</v>
      </c>
      <c r="F74" s="31" t="s">
        <v>111</v>
      </c>
      <c r="G74" s="32">
        <v>467.685</v>
      </c>
      <c r="H74" s="33">
        <v>0</v>
      </c>
      <c r="I74" s="34">
        <f>ROUND(ROUND(H74,2)*ROUND(G74,3),2)</f>
      </c>
      <c r="O74">
        <f>(I74*21)/100</f>
      </c>
      <c r="P74" t="s">
        <v>23</v>
      </c>
    </row>
    <row r="75" spans="1:5" ht="12.75">
      <c r="A75" s="35" t="s">
        <v>50</v>
      </c>
      <c r="E75" s="36" t="s">
        <v>1489</v>
      </c>
    </row>
    <row r="76" spans="1:5" ht="89.25">
      <c r="A76" s="37" t="s">
        <v>52</v>
      </c>
      <c r="E76" s="38" t="s">
        <v>1490</v>
      </c>
    </row>
    <row r="77" spans="1:5" ht="38.25">
      <c r="A77" t="s">
        <v>54</v>
      </c>
      <c r="E77" s="36" t="s">
        <v>516</v>
      </c>
    </row>
    <row r="78" spans="1:18" ht="12.75" customHeight="1">
      <c r="A78" s="6" t="s">
        <v>43</v>
      </c>
      <c r="B78" s="6"/>
      <c r="C78" s="41" t="s">
        <v>23</v>
      </c>
      <c r="D78" s="6"/>
      <c r="E78" s="27" t="s">
        <v>274</v>
      </c>
      <c r="F78" s="6"/>
      <c r="G78" s="6"/>
      <c r="H78" s="6"/>
      <c r="I78" s="42">
        <f>0+Q78</f>
      </c>
      <c r="O78">
        <f>0+R78</f>
      </c>
      <c r="Q78">
        <f>0+I79+I83+I87+I91+I95+I99+I103+I107+I111+I115+I119+I123+I127+I131+I135</f>
      </c>
      <c r="R78">
        <f>0+O79+O83+O87+O91+O95+O99+O103+O107+O111+O115+O119+O123+O127+O131+O135</f>
      </c>
    </row>
    <row r="79" spans="1:16" ht="12.75">
      <c r="A79" s="25" t="s">
        <v>45</v>
      </c>
      <c r="B79" s="29" t="s">
        <v>178</v>
      </c>
      <c r="C79" s="29" t="s">
        <v>1175</v>
      </c>
      <c r="D79" s="25" t="s">
        <v>51</v>
      </c>
      <c r="E79" s="30" t="s">
        <v>1176</v>
      </c>
      <c r="F79" s="31" t="s">
        <v>137</v>
      </c>
      <c r="G79" s="32">
        <v>0.828</v>
      </c>
      <c r="H79" s="33">
        <v>0</v>
      </c>
      <c r="I79" s="34">
        <f>ROUND(ROUND(H79,2)*ROUND(G79,3),2)</f>
      </c>
      <c r="O79">
        <f>(I79*21)/100</f>
      </c>
      <c r="P79" t="s">
        <v>23</v>
      </c>
    </row>
    <row r="80" spans="1:5" ht="12.75">
      <c r="A80" s="35" t="s">
        <v>50</v>
      </c>
      <c r="E80" s="36" t="s">
        <v>1177</v>
      </c>
    </row>
    <row r="81" spans="1:5" ht="12.75">
      <c r="A81" s="37" t="s">
        <v>52</v>
      </c>
      <c r="E81" s="38" t="s">
        <v>1491</v>
      </c>
    </row>
    <row r="82" spans="1:5" ht="51">
      <c r="A82" t="s">
        <v>54</v>
      </c>
      <c r="E82" s="36" t="s">
        <v>1492</v>
      </c>
    </row>
    <row r="83" spans="1:16" ht="12.75">
      <c r="A83" s="25" t="s">
        <v>45</v>
      </c>
      <c r="B83" s="29" t="s">
        <v>183</v>
      </c>
      <c r="C83" s="29" t="s">
        <v>1186</v>
      </c>
      <c r="D83" s="25" t="s">
        <v>51</v>
      </c>
      <c r="E83" s="30" t="s">
        <v>1187</v>
      </c>
      <c r="F83" s="31" t="s">
        <v>111</v>
      </c>
      <c r="G83" s="32">
        <v>4.624</v>
      </c>
      <c r="H83" s="33">
        <v>0</v>
      </c>
      <c r="I83" s="34">
        <f>ROUND(ROUND(H83,2)*ROUND(G83,3),2)</f>
      </c>
      <c r="O83">
        <f>(I83*21)/100</f>
      </c>
      <c r="P83" t="s">
        <v>23</v>
      </c>
    </row>
    <row r="84" spans="1:5" ht="12.75">
      <c r="A84" s="35" t="s">
        <v>50</v>
      </c>
      <c r="E84" s="36" t="s">
        <v>1493</v>
      </c>
    </row>
    <row r="85" spans="1:5" ht="12.75">
      <c r="A85" s="37" t="s">
        <v>52</v>
      </c>
      <c r="E85" s="38" t="s">
        <v>1494</v>
      </c>
    </row>
    <row r="86" spans="1:5" ht="51">
      <c r="A86" t="s">
        <v>54</v>
      </c>
      <c r="E86" s="36" t="s">
        <v>1495</v>
      </c>
    </row>
    <row r="87" spans="1:16" ht="12.75">
      <c r="A87" s="25" t="s">
        <v>45</v>
      </c>
      <c r="B87" s="29" t="s">
        <v>186</v>
      </c>
      <c r="C87" s="29" t="s">
        <v>1191</v>
      </c>
      <c r="D87" s="25" t="s">
        <v>51</v>
      </c>
      <c r="E87" s="30" t="s">
        <v>1192</v>
      </c>
      <c r="F87" s="31" t="s">
        <v>111</v>
      </c>
      <c r="G87" s="32">
        <v>179.372</v>
      </c>
      <c r="H87" s="33">
        <v>0</v>
      </c>
      <c r="I87" s="34">
        <f>ROUND(ROUND(H87,2)*ROUND(G87,3),2)</f>
      </c>
      <c r="O87">
        <f>(I87*21)/100</f>
      </c>
      <c r="P87" t="s">
        <v>23</v>
      </c>
    </row>
    <row r="88" spans="1:5" ht="12.75">
      <c r="A88" s="35" t="s">
        <v>50</v>
      </c>
      <c r="E88" s="36" t="s">
        <v>1496</v>
      </c>
    </row>
    <row r="89" spans="1:5" ht="76.5">
      <c r="A89" s="37" t="s">
        <v>52</v>
      </c>
      <c r="E89" s="38" t="s">
        <v>1497</v>
      </c>
    </row>
    <row r="90" spans="1:5" ht="102">
      <c r="A90" t="s">
        <v>54</v>
      </c>
      <c r="E90" s="36" t="s">
        <v>301</v>
      </c>
    </row>
    <row r="91" spans="1:16" ht="12.75">
      <c r="A91" s="25" t="s">
        <v>45</v>
      </c>
      <c r="B91" s="29" t="s">
        <v>192</v>
      </c>
      <c r="C91" s="29" t="s">
        <v>1196</v>
      </c>
      <c r="D91" s="25" t="s">
        <v>51</v>
      </c>
      <c r="E91" s="30" t="s">
        <v>1197</v>
      </c>
      <c r="F91" s="31" t="s">
        <v>137</v>
      </c>
      <c r="G91" s="32">
        <v>32.292</v>
      </c>
      <c r="H91" s="33">
        <v>0</v>
      </c>
      <c r="I91" s="34">
        <f>ROUND(ROUND(H91,2)*ROUND(G91,3),2)</f>
      </c>
      <c r="O91">
        <f>(I91*21)/100</f>
      </c>
      <c r="P91" t="s">
        <v>23</v>
      </c>
    </row>
    <row r="92" spans="1:5" ht="12.75">
      <c r="A92" s="35" t="s">
        <v>50</v>
      </c>
      <c r="E92" s="36" t="s">
        <v>1498</v>
      </c>
    </row>
    <row r="93" spans="1:5" ht="76.5">
      <c r="A93" s="37" t="s">
        <v>52</v>
      </c>
      <c r="E93" s="38" t="s">
        <v>1499</v>
      </c>
    </row>
    <row r="94" spans="1:5" ht="409.5">
      <c r="A94" t="s">
        <v>54</v>
      </c>
      <c r="E94" s="36" t="s">
        <v>1500</v>
      </c>
    </row>
    <row r="95" spans="1:16" ht="12.75">
      <c r="A95" s="25" t="s">
        <v>45</v>
      </c>
      <c r="B95" s="29" t="s">
        <v>281</v>
      </c>
      <c r="C95" s="29" t="s">
        <v>1201</v>
      </c>
      <c r="D95" s="25" t="s">
        <v>51</v>
      </c>
      <c r="E95" s="30" t="s">
        <v>1202</v>
      </c>
      <c r="F95" s="31" t="s">
        <v>101</v>
      </c>
      <c r="G95" s="32">
        <v>5.879</v>
      </c>
      <c r="H95" s="33">
        <v>0</v>
      </c>
      <c r="I95" s="34">
        <f>ROUND(ROUND(H95,2)*ROUND(G95,3),2)</f>
      </c>
      <c r="O95">
        <f>(I95*21)/100</f>
      </c>
      <c r="P95" t="s">
        <v>23</v>
      </c>
    </row>
    <row r="96" spans="1:5" ht="12.75">
      <c r="A96" s="35" t="s">
        <v>50</v>
      </c>
      <c r="E96" s="36" t="s">
        <v>51</v>
      </c>
    </row>
    <row r="97" spans="1:5" ht="12.75">
      <c r="A97" s="37" t="s">
        <v>52</v>
      </c>
      <c r="E97" s="38" t="s">
        <v>1501</v>
      </c>
    </row>
    <row r="98" spans="1:5" ht="267.75">
      <c r="A98" t="s">
        <v>54</v>
      </c>
      <c r="E98" s="36" t="s">
        <v>1502</v>
      </c>
    </row>
    <row r="99" spans="1:16" ht="12.75">
      <c r="A99" s="25" t="s">
        <v>45</v>
      </c>
      <c r="B99" s="29" t="s">
        <v>287</v>
      </c>
      <c r="C99" s="29" t="s">
        <v>1503</v>
      </c>
      <c r="D99" s="25" t="s">
        <v>51</v>
      </c>
      <c r="E99" s="30" t="s">
        <v>1504</v>
      </c>
      <c r="F99" s="31" t="s">
        <v>101</v>
      </c>
      <c r="G99" s="32">
        <v>8.052</v>
      </c>
      <c r="H99" s="33">
        <v>0</v>
      </c>
      <c r="I99" s="34">
        <f>ROUND(ROUND(H99,2)*ROUND(G99,3),2)</f>
      </c>
      <c r="O99">
        <f>(I99*21)/100</f>
      </c>
      <c r="P99" t="s">
        <v>23</v>
      </c>
    </row>
    <row r="100" spans="1:5" ht="38.25">
      <c r="A100" s="35" t="s">
        <v>50</v>
      </c>
      <c r="E100" s="36" t="s">
        <v>1505</v>
      </c>
    </row>
    <row r="101" spans="1:5" ht="12.75">
      <c r="A101" s="37" t="s">
        <v>52</v>
      </c>
      <c r="E101" s="38" t="s">
        <v>1506</v>
      </c>
    </row>
    <row r="102" spans="1:5" ht="38.25">
      <c r="A102" t="s">
        <v>54</v>
      </c>
      <c r="E102" s="36" t="s">
        <v>1507</v>
      </c>
    </row>
    <row r="103" spans="1:16" ht="12.75">
      <c r="A103" s="25" t="s">
        <v>45</v>
      </c>
      <c r="B103" s="29" t="s">
        <v>293</v>
      </c>
      <c r="C103" s="29" t="s">
        <v>1508</v>
      </c>
      <c r="D103" s="25" t="s">
        <v>51</v>
      </c>
      <c r="E103" s="30" t="s">
        <v>1509</v>
      </c>
      <c r="F103" s="31" t="s">
        <v>111</v>
      </c>
      <c r="G103" s="32">
        <v>37</v>
      </c>
      <c r="H103" s="33">
        <v>0</v>
      </c>
      <c r="I103" s="34">
        <f>ROUND(ROUND(H103,2)*ROUND(G103,3),2)</f>
      </c>
      <c r="O103">
        <f>(I103*21)/100</f>
      </c>
      <c r="P103" t="s">
        <v>23</v>
      </c>
    </row>
    <row r="104" spans="1:5" ht="25.5">
      <c r="A104" s="35" t="s">
        <v>50</v>
      </c>
      <c r="E104" s="36" t="s">
        <v>1510</v>
      </c>
    </row>
    <row r="105" spans="1:5" ht="12.75">
      <c r="A105" s="37" t="s">
        <v>52</v>
      </c>
      <c r="E105" s="38" t="s">
        <v>1511</v>
      </c>
    </row>
    <row r="106" spans="1:5" ht="25.5">
      <c r="A106" t="s">
        <v>54</v>
      </c>
      <c r="E106" s="36" t="s">
        <v>1512</v>
      </c>
    </row>
    <row r="107" spans="1:16" ht="12.75">
      <c r="A107" s="25" t="s">
        <v>45</v>
      </c>
      <c r="B107" s="29" t="s">
        <v>296</v>
      </c>
      <c r="C107" s="29" t="s">
        <v>1513</v>
      </c>
      <c r="D107" s="25" t="s">
        <v>47</v>
      </c>
      <c r="E107" s="30" t="s">
        <v>1514</v>
      </c>
      <c r="F107" s="31" t="s">
        <v>277</v>
      </c>
      <c r="G107" s="32">
        <v>67.1</v>
      </c>
      <c r="H107" s="33">
        <v>0</v>
      </c>
      <c r="I107" s="34">
        <f>ROUND(ROUND(H107,2)*ROUND(G107,3),2)</f>
      </c>
      <c r="O107">
        <f>(I107*21)/100</f>
      </c>
      <c r="P107" t="s">
        <v>23</v>
      </c>
    </row>
    <row r="108" spans="1:5" ht="25.5">
      <c r="A108" s="35" t="s">
        <v>50</v>
      </c>
      <c r="E108" s="36" t="s">
        <v>1515</v>
      </c>
    </row>
    <row r="109" spans="1:5" ht="12.75">
      <c r="A109" s="37" t="s">
        <v>52</v>
      </c>
      <c r="E109" s="38" t="s">
        <v>1516</v>
      </c>
    </row>
    <row r="110" spans="1:5" ht="191.25">
      <c r="A110" t="s">
        <v>54</v>
      </c>
      <c r="E110" s="36" t="s">
        <v>1517</v>
      </c>
    </row>
    <row r="111" spans="1:16" ht="12.75">
      <c r="A111" s="25" t="s">
        <v>45</v>
      </c>
      <c r="B111" s="29" t="s">
        <v>302</v>
      </c>
      <c r="C111" s="29" t="s">
        <v>1518</v>
      </c>
      <c r="D111" s="25" t="s">
        <v>51</v>
      </c>
      <c r="E111" s="30" t="s">
        <v>1519</v>
      </c>
      <c r="F111" s="31" t="s">
        <v>277</v>
      </c>
      <c r="G111" s="32">
        <v>20.535</v>
      </c>
      <c r="H111" s="33">
        <v>0</v>
      </c>
      <c r="I111" s="34">
        <f>ROUND(ROUND(H111,2)*ROUND(G111,3),2)</f>
      </c>
      <c r="O111">
        <f>(I111*21)/100</f>
      </c>
      <c r="P111" t="s">
        <v>23</v>
      </c>
    </row>
    <row r="112" spans="1:5" ht="76.5">
      <c r="A112" s="35" t="s">
        <v>50</v>
      </c>
      <c r="E112" s="36" t="s">
        <v>1520</v>
      </c>
    </row>
    <row r="113" spans="1:5" ht="76.5">
      <c r="A113" s="37" t="s">
        <v>52</v>
      </c>
      <c r="E113" s="38" t="s">
        <v>1521</v>
      </c>
    </row>
    <row r="114" spans="1:5" ht="191.25">
      <c r="A114" t="s">
        <v>54</v>
      </c>
      <c r="E114" s="36" t="s">
        <v>1517</v>
      </c>
    </row>
    <row r="115" spans="1:16" ht="12.75">
      <c r="A115" s="25" t="s">
        <v>45</v>
      </c>
      <c r="B115" s="29" t="s">
        <v>307</v>
      </c>
      <c r="C115" s="29" t="s">
        <v>1205</v>
      </c>
      <c r="D115" s="25" t="s">
        <v>51</v>
      </c>
      <c r="E115" s="30" t="s">
        <v>1206</v>
      </c>
      <c r="F115" s="31" t="s">
        <v>277</v>
      </c>
      <c r="G115" s="32">
        <v>29.925</v>
      </c>
      <c r="H115" s="33">
        <v>0</v>
      </c>
      <c r="I115" s="34">
        <f>ROUND(ROUND(H115,2)*ROUND(G115,3),2)</f>
      </c>
      <c r="O115">
        <f>(I115*21)/100</f>
      </c>
      <c r="P115" t="s">
        <v>23</v>
      </c>
    </row>
    <row r="116" spans="1:5" ht="51">
      <c r="A116" s="35" t="s">
        <v>50</v>
      </c>
      <c r="E116" s="36" t="s">
        <v>1522</v>
      </c>
    </row>
    <row r="117" spans="1:5" ht="38.25">
      <c r="A117" s="37" t="s">
        <v>52</v>
      </c>
      <c r="E117" s="38" t="s">
        <v>1523</v>
      </c>
    </row>
    <row r="118" spans="1:5" ht="191.25">
      <c r="A118" t="s">
        <v>54</v>
      </c>
      <c r="E118" s="36" t="s">
        <v>1517</v>
      </c>
    </row>
    <row r="119" spans="1:16" ht="12.75">
      <c r="A119" s="25" t="s">
        <v>45</v>
      </c>
      <c r="B119" s="29" t="s">
        <v>312</v>
      </c>
      <c r="C119" s="29" t="s">
        <v>1524</v>
      </c>
      <c r="D119" s="25" t="s">
        <v>51</v>
      </c>
      <c r="E119" s="30" t="s">
        <v>1525</v>
      </c>
      <c r="F119" s="31" t="s">
        <v>137</v>
      </c>
      <c r="G119" s="32">
        <v>6.165</v>
      </c>
      <c r="H119" s="33">
        <v>0</v>
      </c>
      <c r="I119" s="34">
        <f>ROUND(ROUND(H119,2)*ROUND(G119,3),2)</f>
      </c>
      <c r="O119">
        <f>(I119*21)/100</f>
      </c>
      <c r="P119" t="s">
        <v>23</v>
      </c>
    </row>
    <row r="120" spans="1:5" ht="12.75">
      <c r="A120" s="35" t="s">
        <v>50</v>
      </c>
      <c r="E120" s="36" t="s">
        <v>1315</v>
      </c>
    </row>
    <row r="121" spans="1:5" ht="12.75">
      <c r="A121" s="37" t="s">
        <v>52</v>
      </c>
      <c r="E121" s="38" t="s">
        <v>1526</v>
      </c>
    </row>
    <row r="122" spans="1:5" ht="369.75">
      <c r="A122" t="s">
        <v>54</v>
      </c>
      <c r="E122" s="36" t="s">
        <v>1527</v>
      </c>
    </row>
    <row r="123" spans="1:16" ht="12.75">
      <c r="A123" s="25" t="s">
        <v>45</v>
      </c>
      <c r="B123" s="29" t="s">
        <v>318</v>
      </c>
      <c r="C123" s="29" t="s">
        <v>1214</v>
      </c>
      <c r="D123" s="25" t="s">
        <v>51</v>
      </c>
      <c r="E123" s="30" t="s">
        <v>1215</v>
      </c>
      <c r="F123" s="31" t="s">
        <v>137</v>
      </c>
      <c r="G123" s="32">
        <v>33.88</v>
      </c>
      <c r="H123" s="33">
        <v>0</v>
      </c>
      <c r="I123" s="34">
        <f>ROUND(ROUND(H123,2)*ROUND(G123,3),2)</f>
      </c>
      <c r="O123">
        <f>(I123*21)/100</f>
      </c>
      <c r="P123" t="s">
        <v>23</v>
      </c>
    </row>
    <row r="124" spans="1:5" ht="38.25">
      <c r="A124" s="35" t="s">
        <v>50</v>
      </c>
      <c r="E124" s="36" t="s">
        <v>1528</v>
      </c>
    </row>
    <row r="125" spans="1:5" ht="76.5">
      <c r="A125" s="37" t="s">
        <v>52</v>
      </c>
      <c r="E125" s="38" t="s">
        <v>1529</v>
      </c>
    </row>
    <row r="126" spans="1:5" ht="369.75">
      <c r="A126" t="s">
        <v>54</v>
      </c>
      <c r="E126" s="36" t="s">
        <v>1527</v>
      </c>
    </row>
    <row r="127" spans="1:16" ht="12.75">
      <c r="A127" s="25" t="s">
        <v>45</v>
      </c>
      <c r="B127" s="29" t="s">
        <v>324</v>
      </c>
      <c r="C127" s="29" t="s">
        <v>1219</v>
      </c>
      <c r="D127" s="25" t="s">
        <v>51</v>
      </c>
      <c r="E127" s="30" t="s">
        <v>1220</v>
      </c>
      <c r="F127" s="31" t="s">
        <v>101</v>
      </c>
      <c r="G127" s="32">
        <v>8.47</v>
      </c>
      <c r="H127" s="33">
        <v>0</v>
      </c>
      <c r="I127" s="34">
        <f>ROUND(ROUND(H127,2)*ROUND(G127,3),2)</f>
      </c>
      <c r="O127">
        <f>(I127*21)/100</f>
      </c>
      <c r="P127" t="s">
        <v>23</v>
      </c>
    </row>
    <row r="128" spans="1:5" ht="12.75">
      <c r="A128" s="35" t="s">
        <v>50</v>
      </c>
      <c r="E128" s="36" t="s">
        <v>51</v>
      </c>
    </row>
    <row r="129" spans="1:5" ht="38.25">
      <c r="A129" s="37" t="s">
        <v>52</v>
      </c>
      <c r="E129" s="38" t="s">
        <v>1530</v>
      </c>
    </row>
    <row r="130" spans="1:5" ht="267.75">
      <c r="A130" t="s">
        <v>54</v>
      </c>
      <c r="E130" s="36" t="s">
        <v>1531</v>
      </c>
    </row>
    <row r="131" spans="1:16" ht="12.75">
      <c r="A131" s="25" t="s">
        <v>45</v>
      </c>
      <c r="B131" s="29" t="s">
        <v>330</v>
      </c>
      <c r="C131" s="29" t="s">
        <v>1532</v>
      </c>
      <c r="D131" s="25" t="s">
        <v>24</v>
      </c>
      <c r="E131" s="30" t="s">
        <v>1533</v>
      </c>
      <c r="F131" s="31" t="s">
        <v>111</v>
      </c>
      <c r="G131" s="32">
        <v>240</v>
      </c>
      <c r="H131" s="33">
        <v>0</v>
      </c>
      <c r="I131" s="34">
        <f>ROUND(ROUND(H131,2)*ROUND(G131,3),2)</f>
      </c>
      <c r="O131">
        <f>(I131*21)/100</f>
      </c>
      <c r="P131" t="s">
        <v>23</v>
      </c>
    </row>
    <row r="132" spans="1:5" ht="12.75">
      <c r="A132" s="35" t="s">
        <v>50</v>
      </c>
      <c r="E132" s="36" t="s">
        <v>1534</v>
      </c>
    </row>
    <row r="133" spans="1:5" ht="38.25">
      <c r="A133" s="37" t="s">
        <v>52</v>
      </c>
      <c r="E133" s="38" t="s">
        <v>1535</v>
      </c>
    </row>
    <row r="134" spans="1:5" ht="89.25">
      <c r="A134" t="s">
        <v>54</v>
      </c>
      <c r="E134" s="36" t="s">
        <v>1536</v>
      </c>
    </row>
    <row r="135" spans="1:16" ht="12.75">
      <c r="A135" s="25" t="s">
        <v>45</v>
      </c>
      <c r="B135" s="29" t="s">
        <v>337</v>
      </c>
      <c r="C135" s="29" t="s">
        <v>1532</v>
      </c>
      <c r="D135" s="25" t="s">
        <v>23</v>
      </c>
      <c r="E135" s="30" t="s">
        <v>1533</v>
      </c>
      <c r="F135" s="31" t="s">
        <v>111</v>
      </c>
      <c r="G135" s="32">
        <v>3352.8</v>
      </c>
      <c r="H135" s="33">
        <v>0</v>
      </c>
      <c r="I135" s="34">
        <f>ROUND(ROUND(H135,2)*ROUND(G135,3),2)</f>
      </c>
      <c r="O135">
        <f>(I135*21)/100</f>
      </c>
      <c r="P135" t="s">
        <v>23</v>
      </c>
    </row>
    <row r="136" spans="1:5" ht="12.75">
      <c r="A136" s="35" t="s">
        <v>50</v>
      </c>
      <c r="E136" s="36" t="s">
        <v>1537</v>
      </c>
    </row>
    <row r="137" spans="1:5" ht="51">
      <c r="A137" s="37" t="s">
        <v>52</v>
      </c>
      <c r="E137" s="38" t="s">
        <v>1538</v>
      </c>
    </row>
    <row r="138" spans="1:5" ht="89.25">
      <c r="A138" t="s">
        <v>54</v>
      </c>
      <c r="E138" s="36" t="s">
        <v>1536</v>
      </c>
    </row>
    <row r="139" spans="1:18" ht="12.75" customHeight="1">
      <c r="A139" s="6" t="s">
        <v>43</v>
      </c>
      <c r="B139" s="6"/>
      <c r="C139" s="41" t="s">
        <v>22</v>
      </c>
      <c r="D139" s="6"/>
      <c r="E139" s="27" t="s">
        <v>1223</v>
      </c>
      <c r="F139" s="6"/>
      <c r="G139" s="6"/>
      <c r="H139" s="6"/>
      <c r="I139" s="42">
        <f>0+Q139</f>
      </c>
      <c r="O139">
        <f>0+R139</f>
      </c>
      <c r="Q139">
        <f>0+I140+I144+I148+I152+I156+I160+I164+I168+I172</f>
      </c>
      <c r="R139">
        <f>0+O140+O144+O148+O152+O156+O160+O164+O168+O172</f>
      </c>
    </row>
    <row r="140" spans="1:16" ht="12.75">
      <c r="A140" s="25" t="s">
        <v>45</v>
      </c>
      <c r="B140" s="29" t="s">
        <v>343</v>
      </c>
      <c r="C140" s="29" t="s">
        <v>1539</v>
      </c>
      <c r="D140" s="25" t="s">
        <v>51</v>
      </c>
      <c r="E140" s="30" t="s">
        <v>1540</v>
      </c>
      <c r="F140" s="31" t="s">
        <v>137</v>
      </c>
      <c r="G140" s="32">
        <v>24.68</v>
      </c>
      <c r="H140" s="33">
        <v>0</v>
      </c>
      <c r="I140" s="34">
        <f>ROUND(ROUND(H140,2)*ROUND(G140,3),2)</f>
      </c>
      <c r="O140">
        <f>(I140*21)/100</f>
      </c>
      <c r="P140" t="s">
        <v>23</v>
      </c>
    </row>
    <row r="141" spans="1:5" ht="51">
      <c r="A141" s="35" t="s">
        <v>50</v>
      </c>
      <c r="E141" s="36" t="s">
        <v>1541</v>
      </c>
    </row>
    <row r="142" spans="1:5" ht="51">
      <c r="A142" s="37" t="s">
        <v>52</v>
      </c>
      <c r="E142" s="38" t="s">
        <v>1542</v>
      </c>
    </row>
    <row r="143" spans="1:5" ht="369.75">
      <c r="A143" t="s">
        <v>54</v>
      </c>
      <c r="E143" s="36" t="s">
        <v>1527</v>
      </c>
    </row>
    <row r="144" spans="1:16" ht="12.75">
      <c r="A144" s="25" t="s">
        <v>45</v>
      </c>
      <c r="B144" s="29" t="s">
        <v>349</v>
      </c>
      <c r="C144" s="29" t="s">
        <v>1543</v>
      </c>
      <c r="D144" s="25" t="s">
        <v>51</v>
      </c>
      <c r="E144" s="30" t="s">
        <v>1544</v>
      </c>
      <c r="F144" s="31" t="s">
        <v>101</v>
      </c>
      <c r="G144" s="32">
        <v>3.702</v>
      </c>
      <c r="H144" s="33">
        <v>0</v>
      </c>
      <c r="I144" s="34">
        <f>ROUND(ROUND(H144,2)*ROUND(G144,3),2)</f>
      </c>
      <c r="O144">
        <f>(I144*21)/100</f>
      </c>
      <c r="P144" t="s">
        <v>23</v>
      </c>
    </row>
    <row r="145" spans="1:5" ht="12.75">
      <c r="A145" s="35" t="s">
        <v>50</v>
      </c>
      <c r="E145" s="36" t="s">
        <v>51</v>
      </c>
    </row>
    <row r="146" spans="1:5" ht="12.75">
      <c r="A146" s="37" t="s">
        <v>52</v>
      </c>
      <c r="E146" s="38" t="s">
        <v>1545</v>
      </c>
    </row>
    <row r="147" spans="1:5" ht="267.75">
      <c r="A147" t="s">
        <v>54</v>
      </c>
      <c r="E147" s="36" t="s">
        <v>1531</v>
      </c>
    </row>
    <row r="148" spans="1:16" ht="12.75">
      <c r="A148" s="25" t="s">
        <v>45</v>
      </c>
      <c r="B148" s="29" t="s">
        <v>354</v>
      </c>
      <c r="C148" s="29" t="s">
        <v>1224</v>
      </c>
      <c r="D148" s="25" t="s">
        <v>51</v>
      </c>
      <c r="E148" s="30" t="s">
        <v>1225</v>
      </c>
      <c r="F148" s="31" t="s">
        <v>1226</v>
      </c>
      <c r="G148" s="32">
        <v>64</v>
      </c>
      <c r="H148" s="33">
        <v>0</v>
      </c>
      <c r="I148" s="34">
        <f>ROUND(ROUND(H148,2)*ROUND(G148,3),2)</f>
      </c>
      <c r="O148">
        <f>(I148*21)/100</f>
      </c>
      <c r="P148" t="s">
        <v>23</v>
      </c>
    </row>
    <row r="149" spans="1:5" ht="25.5">
      <c r="A149" s="35" t="s">
        <v>50</v>
      </c>
      <c r="E149" s="36" t="s">
        <v>1227</v>
      </c>
    </row>
    <row r="150" spans="1:5" ht="12.75">
      <c r="A150" s="37" t="s">
        <v>52</v>
      </c>
      <c r="E150" s="38" t="s">
        <v>1546</v>
      </c>
    </row>
    <row r="151" spans="1:5" ht="25.5">
      <c r="A151" t="s">
        <v>54</v>
      </c>
      <c r="E151" s="36" t="s">
        <v>1229</v>
      </c>
    </row>
    <row r="152" spans="1:16" ht="12.75">
      <c r="A152" s="25" t="s">
        <v>45</v>
      </c>
      <c r="B152" s="29" t="s">
        <v>360</v>
      </c>
      <c r="C152" s="29" t="s">
        <v>1230</v>
      </c>
      <c r="D152" s="25" t="s">
        <v>51</v>
      </c>
      <c r="E152" s="30" t="s">
        <v>1231</v>
      </c>
      <c r="F152" s="31" t="s">
        <v>137</v>
      </c>
      <c r="G152" s="32">
        <v>6.892</v>
      </c>
      <c r="H152" s="33">
        <v>0</v>
      </c>
      <c r="I152" s="34">
        <f>ROUND(ROUND(H152,2)*ROUND(G152,3),2)</f>
      </c>
      <c r="O152">
        <f>(I152*21)/100</f>
      </c>
      <c r="P152" t="s">
        <v>23</v>
      </c>
    </row>
    <row r="153" spans="1:5" ht="25.5">
      <c r="A153" s="35" t="s">
        <v>50</v>
      </c>
      <c r="E153" s="36" t="s">
        <v>1547</v>
      </c>
    </row>
    <row r="154" spans="1:5" ht="25.5">
      <c r="A154" s="37" t="s">
        <v>52</v>
      </c>
      <c r="E154" s="38" t="s">
        <v>1548</v>
      </c>
    </row>
    <row r="155" spans="1:5" ht="382.5">
      <c r="A155" t="s">
        <v>54</v>
      </c>
      <c r="E155" s="36" t="s">
        <v>1549</v>
      </c>
    </row>
    <row r="156" spans="1:16" ht="12.75">
      <c r="A156" s="25" t="s">
        <v>45</v>
      </c>
      <c r="B156" s="29" t="s">
        <v>366</v>
      </c>
      <c r="C156" s="29" t="s">
        <v>1235</v>
      </c>
      <c r="D156" s="25" t="s">
        <v>51</v>
      </c>
      <c r="E156" s="30" t="s">
        <v>1236</v>
      </c>
      <c r="F156" s="31" t="s">
        <v>101</v>
      </c>
      <c r="G156" s="32">
        <v>1.379</v>
      </c>
      <c r="H156" s="33">
        <v>0</v>
      </c>
      <c r="I156" s="34">
        <f>ROUND(ROUND(H156,2)*ROUND(G156,3),2)</f>
      </c>
      <c r="O156">
        <f>(I156*21)/100</f>
      </c>
      <c r="P156" t="s">
        <v>23</v>
      </c>
    </row>
    <row r="157" spans="1:5" ht="12.75">
      <c r="A157" s="35" t="s">
        <v>50</v>
      </c>
      <c r="E157" s="36" t="s">
        <v>51</v>
      </c>
    </row>
    <row r="158" spans="1:5" ht="12.75">
      <c r="A158" s="37" t="s">
        <v>52</v>
      </c>
      <c r="E158" s="38" t="s">
        <v>1550</v>
      </c>
    </row>
    <row r="159" spans="1:5" ht="242.25">
      <c r="A159" t="s">
        <v>54</v>
      </c>
      <c r="E159" s="36" t="s">
        <v>1551</v>
      </c>
    </row>
    <row r="160" spans="1:16" ht="12.75">
      <c r="A160" s="25" t="s">
        <v>45</v>
      </c>
      <c r="B160" s="29" t="s">
        <v>371</v>
      </c>
      <c r="C160" s="29" t="s">
        <v>1552</v>
      </c>
      <c r="D160" s="25" t="s">
        <v>51</v>
      </c>
      <c r="E160" s="30" t="s">
        <v>1553</v>
      </c>
      <c r="F160" s="31" t="s">
        <v>137</v>
      </c>
      <c r="G160" s="32">
        <v>67.496</v>
      </c>
      <c r="H160" s="33">
        <v>0</v>
      </c>
      <c r="I160" s="34">
        <f>ROUND(ROUND(H160,2)*ROUND(G160,3),2)</f>
      </c>
      <c r="O160">
        <f>(I160*21)/100</f>
      </c>
      <c r="P160" t="s">
        <v>23</v>
      </c>
    </row>
    <row r="161" spans="1:5" ht="12.75">
      <c r="A161" s="35" t="s">
        <v>50</v>
      </c>
      <c r="E161" s="36" t="s">
        <v>1554</v>
      </c>
    </row>
    <row r="162" spans="1:5" ht="38.25">
      <c r="A162" s="37" t="s">
        <v>52</v>
      </c>
      <c r="E162" s="38" t="s">
        <v>1555</v>
      </c>
    </row>
    <row r="163" spans="1:5" ht="38.25">
      <c r="A163" t="s">
        <v>54</v>
      </c>
      <c r="E163" s="36" t="s">
        <v>1556</v>
      </c>
    </row>
    <row r="164" spans="1:16" ht="12.75">
      <c r="A164" s="25" t="s">
        <v>45</v>
      </c>
      <c r="B164" s="29" t="s">
        <v>377</v>
      </c>
      <c r="C164" s="29" t="s">
        <v>1239</v>
      </c>
      <c r="D164" s="25" t="s">
        <v>51</v>
      </c>
      <c r="E164" s="30" t="s">
        <v>1240</v>
      </c>
      <c r="F164" s="31" t="s">
        <v>137</v>
      </c>
      <c r="G164" s="32">
        <v>80.471</v>
      </c>
      <c r="H164" s="33">
        <v>0</v>
      </c>
      <c r="I164" s="34">
        <f>ROUND(ROUND(H164,2)*ROUND(G164,3),2)</f>
      </c>
      <c r="O164">
        <f>(I164*21)/100</f>
      </c>
      <c r="P164" t="s">
        <v>23</v>
      </c>
    </row>
    <row r="165" spans="1:5" ht="51">
      <c r="A165" s="35" t="s">
        <v>50</v>
      </c>
      <c r="E165" s="36" t="s">
        <v>1557</v>
      </c>
    </row>
    <row r="166" spans="1:5" ht="89.25">
      <c r="A166" s="37" t="s">
        <v>52</v>
      </c>
      <c r="E166" s="38" t="s">
        <v>1558</v>
      </c>
    </row>
    <row r="167" spans="1:5" ht="369.75">
      <c r="A167" t="s">
        <v>54</v>
      </c>
      <c r="E167" s="36" t="s">
        <v>732</v>
      </c>
    </row>
    <row r="168" spans="1:16" ht="12.75">
      <c r="A168" s="25" t="s">
        <v>45</v>
      </c>
      <c r="B168" s="29" t="s">
        <v>382</v>
      </c>
      <c r="C168" s="29" t="s">
        <v>1559</v>
      </c>
      <c r="D168" s="25" t="s">
        <v>47</v>
      </c>
      <c r="E168" s="30" t="s">
        <v>1240</v>
      </c>
      <c r="F168" s="31" t="s">
        <v>137</v>
      </c>
      <c r="G168" s="32">
        <v>16.512</v>
      </c>
      <c r="H168" s="33">
        <v>0</v>
      </c>
      <c r="I168" s="34">
        <f>ROUND(ROUND(H168,2)*ROUND(G168,3),2)</f>
      </c>
      <c r="O168">
        <f>(I168*21)/100</f>
      </c>
      <c r="P168" t="s">
        <v>23</v>
      </c>
    </row>
    <row r="169" spans="1:5" ht="25.5">
      <c r="A169" s="35" t="s">
        <v>50</v>
      </c>
      <c r="E169" s="36" t="s">
        <v>1560</v>
      </c>
    </row>
    <row r="170" spans="1:5" ht="12.75">
      <c r="A170" s="37" t="s">
        <v>52</v>
      </c>
      <c r="E170" s="38" t="s">
        <v>1561</v>
      </c>
    </row>
    <row r="171" spans="1:5" ht="369.75">
      <c r="A171" t="s">
        <v>54</v>
      </c>
      <c r="E171" s="36" t="s">
        <v>732</v>
      </c>
    </row>
    <row r="172" spans="1:16" ht="12.75">
      <c r="A172" s="25" t="s">
        <v>45</v>
      </c>
      <c r="B172" s="29" t="s">
        <v>386</v>
      </c>
      <c r="C172" s="29" t="s">
        <v>1247</v>
      </c>
      <c r="D172" s="25" t="s">
        <v>51</v>
      </c>
      <c r="E172" s="30" t="s">
        <v>1248</v>
      </c>
      <c r="F172" s="31" t="s">
        <v>101</v>
      </c>
      <c r="G172" s="32">
        <v>14.053</v>
      </c>
      <c r="H172" s="33">
        <v>0</v>
      </c>
      <c r="I172" s="34">
        <f>ROUND(ROUND(H172,2)*ROUND(G172,3),2)</f>
      </c>
      <c r="O172">
        <f>(I172*21)/100</f>
      </c>
      <c r="P172" t="s">
        <v>23</v>
      </c>
    </row>
    <row r="173" spans="1:5" ht="12.75">
      <c r="A173" s="35" t="s">
        <v>50</v>
      </c>
      <c r="E173" s="36" t="s">
        <v>1562</v>
      </c>
    </row>
    <row r="174" spans="1:5" ht="51">
      <c r="A174" s="37" t="s">
        <v>52</v>
      </c>
      <c r="E174" s="38" t="s">
        <v>1563</v>
      </c>
    </row>
    <row r="175" spans="1:5" ht="267.75">
      <c r="A175" t="s">
        <v>54</v>
      </c>
      <c r="E175" s="36" t="s">
        <v>1531</v>
      </c>
    </row>
    <row r="176" spans="1:18" ht="12.75" customHeight="1">
      <c r="A176" s="6" t="s">
        <v>43</v>
      </c>
      <c r="B176" s="6"/>
      <c r="C176" s="41" t="s">
        <v>33</v>
      </c>
      <c r="D176" s="6"/>
      <c r="E176" s="27" t="s">
        <v>306</v>
      </c>
      <c r="F176" s="6"/>
      <c r="G176" s="6"/>
      <c r="H176" s="6"/>
      <c r="I176" s="42">
        <f>0+Q176</f>
      </c>
      <c r="O176">
        <f>0+R176</f>
      </c>
      <c r="Q176">
        <f>0+I177+I181+I185+I189+I193+I197+I201+I205+I209+I213+I217+I221+I225+I229</f>
      </c>
      <c r="R176">
        <f>0+O177+O181+O185+O189+O193+O197+O201+O205+O209+O213+O217+O221+O225+O229</f>
      </c>
    </row>
    <row r="177" spans="1:16" ht="12.75">
      <c r="A177" s="25" t="s">
        <v>45</v>
      </c>
      <c r="B177" s="29" t="s">
        <v>392</v>
      </c>
      <c r="C177" s="29" t="s">
        <v>1251</v>
      </c>
      <c r="D177" s="25" t="s">
        <v>51</v>
      </c>
      <c r="E177" s="30" t="s">
        <v>1252</v>
      </c>
      <c r="F177" s="31" t="s">
        <v>137</v>
      </c>
      <c r="G177" s="32">
        <v>6.738</v>
      </c>
      <c r="H177" s="33">
        <v>0</v>
      </c>
      <c r="I177" s="34">
        <f>ROUND(ROUND(H177,2)*ROUND(G177,3),2)</f>
      </c>
      <c r="O177">
        <f>(I177*21)/100</f>
      </c>
      <c r="P177" t="s">
        <v>23</v>
      </c>
    </row>
    <row r="178" spans="1:5" ht="51">
      <c r="A178" s="35" t="s">
        <v>50</v>
      </c>
      <c r="E178" s="36" t="s">
        <v>1564</v>
      </c>
    </row>
    <row r="179" spans="1:5" ht="12.75">
      <c r="A179" s="37" t="s">
        <v>52</v>
      </c>
      <c r="E179" s="38" t="s">
        <v>1565</v>
      </c>
    </row>
    <row r="180" spans="1:5" ht="369.75">
      <c r="A180" t="s">
        <v>54</v>
      </c>
      <c r="E180" s="36" t="s">
        <v>732</v>
      </c>
    </row>
    <row r="181" spans="1:16" ht="12.75">
      <c r="A181" s="25" t="s">
        <v>45</v>
      </c>
      <c r="B181" s="29" t="s">
        <v>398</v>
      </c>
      <c r="C181" s="29" t="s">
        <v>1255</v>
      </c>
      <c r="D181" s="25" t="s">
        <v>51</v>
      </c>
      <c r="E181" s="30" t="s">
        <v>1256</v>
      </c>
      <c r="F181" s="31" t="s">
        <v>101</v>
      </c>
      <c r="G181" s="32">
        <v>0.848</v>
      </c>
      <c r="H181" s="33">
        <v>0</v>
      </c>
      <c r="I181" s="34">
        <f>ROUND(ROUND(H181,2)*ROUND(G181,3),2)</f>
      </c>
      <c r="O181">
        <f>(I181*21)/100</f>
      </c>
      <c r="P181" t="s">
        <v>23</v>
      </c>
    </row>
    <row r="182" spans="1:5" ht="12.75">
      <c r="A182" s="35" t="s">
        <v>50</v>
      </c>
      <c r="E182" s="36" t="s">
        <v>51</v>
      </c>
    </row>
    <row r="183" spans="1:5" ht="12.75">
      <c r="A183" s="37" t="s">
        <v>52</v>
      </c>
      <c r="E183" s="38" t="s">
        <v>1566</v>
      </c>
    </row>
    <row r="184" spans="1:5" ht="267.75">
      <c r="A184" t="s">
        <v>54</v>
      </c>
      <c r="E184" s="36" t="s">
        <v>1531</v>
      </c>
    </row>
    <row r="185" spans="1:16" ht="12.75">
      <c r="A185" s="25" t="s">
        <v>45</v>
      </c>
      <c r="B185" s="29" t="s">
        <v>404</v>
      </c>
      <c r="C185" s="29" t="s">
        <v>1258</v>
      </c>
      <c r="D185" s="25" t="s">
        <v>51</v>
      </c>
      <c r="E185" s="30" t="s">
        <v>1259</v>
      </c>
      <c r="F185" s="31" t="s">
        <v>137</v>
      </c>
      <c r="G185" s="32">
        <v>15.29</v>
      </c>
      <c r="H185" s="33">
        <v>0</v>
      </c>
      <c r="I185" s="34">
        <f>ROUND(ROUND(H185,2)*ROUND(G185,3),2)</f>
      </c>
      <c r="O185">
        <f>(I185*21)/100</f>
      </c>
      <c r="P185" t="s">
        <v>23</v>
      </c>
    </row>
    <row r="186" spans="1:5" ht="12.75">
      <c r="A186" s="35" t="s">
        <v>50</v>
      </c>
      <c r="E186" s="36" t="s">
        <v>1567</v>
      </c>
    </row>
    <row r="187" spans="1:5" ht="25.5">
      <c r="A187" s="37" t="s">
        <v>52</v>
      </c>
      <c r="E187" s="38" t="s">
        <v>1568</v>
      </c>
    </row>
    <row r="188" spans="1:5" ht="369.75">
      <c r="A188" t="s">
        <v>54</v>
      </c>
      <c r="E188" s="36" t="s">
        <v>732</v>
      </c>
    </row>
    <row r="189" spans="1:16" ht="12.75">
      <c r="A189" s="25" t="s">
        <v>45</v>
      </c>
      <c r="B189" s="29" t="s">
        <v>409</v>
      </c>
      <c r="C189" s="29" t="s">
        <v>1262</v>
      </c>
      <c r="D189" s="25" t="s">
        <v>51</v>
      </c>
      <c r="E189" s="30" t="s">
        <v>1263</v>
      </c>
      <c r="F189" s="31" t="s">
        <v>101</v>
      </c>
      <c r="G189" s="32">
        <v>3.364</v>
      </c>
      <c r="H189" s="33">
        <v>0</v>
      </c>
      <c r="I189" s="34">
        <f>ROUND(ROUND(H189,2)*ROUND(G189,3),2)</f>
      </c>
      <c r="O189">
        <f>(I189*21)/100</f>
      </c>
      <c r="P189" t="s">
        <v>23</v>
      </c>
    </row>
    <row r="190" spans="1:5" ht="12.75">
      <c r="A190" s="35" t="s">
        <v>50</v>
      </c>
      <c r="E190" s="36" t="s">
        <v>1569</v>
      </c>
    </row>
    <row r="191" spans="1:5" ht="12.75">
      <c r="A191" s="37" t="s">
        <v>52</v>
      </c>
      <c r="E191" s="38" t="s">
        <v>1570</v>
      </c>
    </row>
    <row r="192" spans="1:5" ht="267.75">
      <c r="A192" t="s">
        <v>54</v>
      </c>
      <c r="E192" s="36" t="s">
        <v>1571</v>
      </c>
    </row>
    <row r="193" spans="1:16" ht="12.75">
      <c r="A193" s="25" t="s">
        <v>45</v>
      </c>
      <c r="B193" s="29" t="s">
        <v>415</v>
      </c>
      <c r="C193" s="29" t="s">
        <v>1267</v>
      </c>
      <c r="D193" s="25" t="s">
        <v>51</v>
      </c>
      <c r="E193" s="30" t="s">
        <v>1268</v>
      </c>
      <c r="F193" s="31" t="s">
        <v>101</v>
      </c>
      <c r="G193" s="32">
        <v>11.482</v>
      </c>
      <c r="H193" s="33">
        <v>0</v>
      </c>
      <c r="I193" s="34">
        <f>ROUND(ROUND(H193,2)*ROUND(G193,3),2)</f>
      </c>
      <c r="O193">
        <f>(I193*21)/100</f>
      </c>
      <c r="P193" t="s">
        <v>23</v>
      </c>
    </row>
    <row r="194" spans="1:5" ht="38.25">
      <c r="A194" s="35" t="s">
        <v>50</v>
      </c>
      <c r="E194" s="36" t="s">
        <v>1572</v>
      </c>
    </row>
    <row r="195" spans="1:5" ht="25.5">
      <c r="A195" s="37" t="s">
        <v>52</v>
      </c>
      <c r="E195" s="38" t="s">
        <v>1573</v>
      </c>
    </row>
    <row r="196" spans="1:5" ht="293.25">
      <c r="A196" t="s">
        <v>54</v>
      </c>
      <c r="E196" s="36" t="s">
        <v>1574</v>
      </c>
    </row>
    <row r="197" spans="1:16" ht="12.75">
      <c r="A197" s="25" t="s">
        <v>45</v>
      </c>
      <c r="B197" s="29" t="s">
        <v>420</v>
      </c>
      <c r="C197" s="29" t="s">
        <v>1282</v>
      </c>
      <c r="D197" s="25" t="s">
        <v>51</v>
      </c>
      <c r="E197" s="30" t="s">
        <v>1283</v>
      </c>
      <c r="F197" s="31" t="s">
        <v>137</v>
      </c>
      <c r="G197" s="32">
        <v>4.5</v>
      </c>
      <c r="H197" s="33">
        <v>0</v>
      </c>
      <c r="I197" s="34">
        <f>ROUND(ROUND(H197,2)*ROUND(G197,3),2)</f>
      </c>
      <c r="O197">
        <f>(I197*21)/100</f>
      </c>
      <c r="P197" t="s">
        <v>23</v>
      </c>
    </row>
    <row r="198" spans="1:5" ht="25.5">
      <c r="A198" s="35" t="s">
        <v>50</v>
      </c>
      <c r="E198" s="36" t="s">
        <v>1575</v>
      </c>
    </row>
    <row r="199" spans="1:5" ht="38.25">
      <c r="A199" s="37" t="s">
        <v>52</v>
      </c>
      <c r="E199" s="38" t="s">
        <v>1576</v>
      </c>
    </row>
    <row r="200" spans="1:5" ht="369.75">
      <c r="A200" t="s">
        <v>54</v>
      </c>
      <c r="E200" s="36" t="s">
        <v>732</v>
      </c>
    </row>
    <row r="201" spans="1:16" ht="12.75">
      <c r="A201" s="25" t="s">
        <v>45</v>
      </c>
      <c r="B201" s="29" t="s">
        <v>425</v>
      </c>
      <c r="C201" s="29" t="s">
        <v>1068</v>
      </c>
      <c r="D201" s="25" t="s">
        <v>51</v>
      </c>
      <c r="E201" s="30" t="s">
        <v>1069</v>
      </c>
      <c r="F201" s="31" t="s">
        <v>137</v>
      </c>
      <c r="G201" s="32">
        <v>5.346</v>
      </c>
      <c r="H201" s="33">
        <v>0</v>
      </c>
      <c r="I201" s="34">
        <f>ROUND(ROUND(H201,2)*ROUND(G201,3),2)</f>
      </c>
      <c r="O201">
        <f>(I201*21)/100</f>
      </c>
      <c r="P201" t="s">
        <v>23</v>
      </c>
    </row>
    <row r="202" spans="1:5" ht="25.5">
      <c r="A202" s="35" t="s">
        <v>50</v>
      </c>
      <c r="E202" s="36" t="s">
        <v>1577</v>
      </c>
    </row>
    <row r="203" spans="1:5" ht="38.25">
      <c r="A203" s="37" t="s">
        <v>52</v>
      </c>
      <c r="E203" s="38" t="s">
        <v>1578</v>
      </c>
    </row>
    <row r="204" spans="1:5" ht="229.5">
      <c r="A204" t="s">
        <v>54</v>
      </c>
      <c r="E204" s="36" t="s">
        <v>1579</v>
      </c>
    </row>
    <row r="205" spans="1:16" ht="12.75">
      <c r="A205" s="25" t="s">
        <v>45</v>
      </c>
      <c r="B205" s="29" t="s">
        <v>430</v>
      </c>
      <c r="C205" s="29" t="s">
        <v>1288</v>
      </c>
      <c r="D205" s="25" t="s">
        <v>51</v>
      </c>
      <c r="E205" s="30" t="s">
        <v>1289</v>
      </c>
      <c r="F205" s="31" t="s">
        <v>137</v>
      </c>
      <c r="G205" s="32">
        <v>41.498</v>
      </c>
      <c r="H205" s="33">
        <v>0</v>
      </c>
      <c r="I205" s="34">
        <f>ROUND(ROUND(H205,2)*ROUND(G205,3),2)</f>
      </c>
      <c r="O205">
        <f>(I205*21)/100</f>
      </c>
      <c r="P205" t="s">
        <v>23</v>
      </c>
    </row>
    <row r="206" spans="1:5" ht="12.75">
      <c r="A206" s="35" t="s">
        <v>50</v>
      </c>
      <c r="E206" s="36" t="s">
        <v>1290</v>
      </c>
    </row>
    <row r="207" spans="1:5" ht="204">
      <c r="A207" s="37" t="s">
        <v>52</v>
      </c>
      <c r="E207" s="38" t="s">
        <v>1580</v>
      </c>
    </row>
    <row r="208" spans="1:5" ht="369.75">
      <c r="A208" t="s">
        <v>54</v>
      </c>
      <c r="E208" s="36" t="s">
        <v>732</v>
      </c>
    </row>
    <row r="209" spans="1:16" ht="12.75">
      <c r="A209" s="25" t="s">
        <v>45</v>
      </c>
      <c r="B209" s="29" t="s">
        <v>434</v>
      </c>
      <c r="C209" s="29" t="s">
        <v>791</v>
      </c>
      <c r="D209" s="25" t="s">
        <v>51</v>
      </c>
      <c r="E209" s="30" t="s">
        <v>792</v>
      </c>
      <c r="F209" s="31" t="s">
        <v>137</v>
      </c>
      <c r="G209" s="32">
        <v>6.853</v>
      </c>
      <c r="H209" s="33">
        <v>0</v>
      </c>
      <c r="I209" s="34">
        <f>ROUND(ROUND(H209,2)*ROUND(G209,3),2)</f>
      </c>
      <c r="O209">
        <f>(I209*21)/100</f>
      </c>
      <c r="P209" t="s">
        <v>23</v>
      </c>
    </row>
    <row r="210" spans="1:5" ht="12.75">
      <c r="A210" s="35" t="s">
        <v>50</v>
      </c>
      <c r="E210" s="36" t="s">
        <v>1292</v>
      </c>
    </row>
    <row r="211" spans="1:5" ht="63.75">
      <c r="A211" s="37" t="s">
        <v>52</v>
      </c>
      <c r="E211" s="38" t="s">
        <v>1581</v>
      </c>
    </row>
    <row r="212" spans="1:5" ht="369.75">
      <c r="A212" t="s">
        <v>54</v>
      </c>
      <c r="E212" s="36" t="s">
        <v>732</v>
      </c>
    </row>
    <row r="213" spans="1:16" ht="12.75">
      <c r="A213" s="25" t="s">
        <v>45</v>
      </c>
      <c r="B213" s="29" t="s">
        <v>439</v>
      </c>
      <c r="C213" s="29" t="s">
        <v>1077</v>
      </c>
      <c r="D213" s="25" t="s">
        <v>51</v>
      </c>
      <c r="E213" s="30" t="s">
        <v>1078</v>
      </c>
      <c r="F213" s="31" t="s">
        <v>137</v>
      </c>
      <c r="G213" s="32">
        <v>4.963</v>
      </c>
      <c r="H213" s="33">
        <v>0</v>
      </c>
      <c r="I213" s="34">
        <f>ROUND(ROUND(H213,2)*ROUND(G213,3),2)</f>
      </c>
      <c r="O213">
        <f>(I213*21)/100</f>
      </c>
      <c r="P213" t="s">
        <v>23</v>
      </c>
    </row>
    <row r="214" spans="1:5" ht="12.75">
      <c r="A214" s="35" t="s">
        <v>50</v>
      </c>
      <c r="E214" s="36" t="s">
        <v>1294</v>
      </c>
    </row>
    <row r="215" spans="1:5" ht="12.75">
      <c r="A215" s="37" t="s">
        <v>52</v>
      </c>
      <c r="E215" s="38" t="s">
        <v>1582</v>
      </c>
    </row>
    <row r="216" spans="1:5" ht="38.25">
      <c r="A216" t="s">
        <v>54</v>
      </c>
      <c r="E216" s="36" t="s">
        <v>292</v>
      </c>
    </row>
    <row r="217" spans="1:16" ht="12.75">
      <c r="A217" s="25" t="s">
        <v>45</v>
      </c>
      <c r="B217" s="29" t="s">
        <v>443</v>
      </c>
      <c r="C217" s="29" t="s">
        <v>1300</v>
      </c>
      <c r="D217" s="25" t="s">
        <v>51</v>
      </c>
      <c r="E217" s="30" t="s">
        <v>1301</v>
      </c>
      <c r="F217" s="31" t="s">
        <v>137</v>
      </c>
      <c r="G217" s="32">
        <v>0.048</v>
      </c>
      <c r="H217" s="33">
        <v>0</v>
      </c>
      <c r="I217" s="34">
        <f>ROUND(ROUND(H217,2)*ROUND(G217,3),2)</f>
      </c>
      <c r="O217">
        <f>(I217*21)/100</f>
      </c>
      <c r="P217" t="s">
        <v>23</v>
      </c>
    </row>
    <row r="218" spans="1:5" ht="12.75">
      <c r="A218" s="35" t="s">
        <v>50</v>
      </c>
      <c r="E218" s="36" t="s">
        <v>1302</v>
      </c>
    </row>
    <row r="219" spans="1:5" ht="12.75">
      <c r="A219" s="37" t="s">
        <v>52</v>
      </c>
      <c r="E219" s="38" t="s">
        <v>1583</v>
      </c>
    </row>
    <row r="220" spans="1:5" ht="38.25">
      <c r="A220" t="s">
        <v>54</v>
      </c>
      <c r="E220" s="36" t="s">
        <v>1584</v>
      </c>
    </row>
    <row r="221" spans="1:16" ht="25.5">
      <c r="A221" s="25" t="s">
        <v>45</v>
      </c>
      <c r="B221" s="29" t="s">
        <v>449</v>
      </c>
      <c r="C221" s="29" t="s">
        <v>1305</v>
      </c>
      <c r="D221" s="25" t="s">
        <v>51</v>
      </c>
      <c r="E221" s="30" t="s">
        <v>1306</v>
      </c>
      <c r="F221" s="31" t="s">
        <v>137</v>
      </c>
      <c r="G221" s="32">
        <v>36.8</v>
      </c>
      <c r="H221" s="33">
        <v>0</v>
      </c>
      <c r="I221" s="34">
        <f>ROUND(ROUND(H221,2)*ROUND(G221,3),2)</f>
      </c>
      <c r="O221">
        <f>(I221*21)/100</f>
      </c>
      <c r="P221" t="s">
        <v>23</v>
      </c>
    </row>
    <row r="222" spans="1:5" ht="25.5">
      <c r="A222" s="35" t="s">
        <v>50</v>
      </c>
      <c r="E222" s="36" t="s">
        <v>1585</v>
      </c>
    </row>
    <row r="223" spans="1:5" ht="38.25">
      <c r="A223" s="37" t="s">
        <v>52</v>
      </c>
      <c r="E223" s="38" t="s">
        <v>1586</v>
      </c>
    </row>
    <row r="224" spans="1:5" ht="38.25">
      <c r="A224" t="s">
        <v>54</v>
      </c>
      <c r="E224" s="36" t="s">
        <v>292</v>
      </c>
    </row>
    <row r="225" spans="1:16" ht="12.75">
      <c r="A225" s="25" t="s">
        <v>45</v>
      </c>
      <c r="B225" s="29" t="s">
        <v>455</v>
      </c>
      <c r="C225" s="29" t="s">
        <v>319</v>
      </c>
      <c r="D225" s="25" t="s">
        <v>24</v>
      </c>
      <c r="E225" s="30" t="s">
        <v>320</v>
      </c>
      <c r="F225" s="31" t="s">
        <v>137</v>
      </c>
      <c r="G225" s="32">
        <v>11.546</v>
      </c>
      <c r="H225" s="33">
        <v>0</v>
      </c>
      <c r="I225" s="34">
        <f>ROUND(ROUND(H225,2)*ROUND(G225,3),2)</f>
      </c>
      <c r="O225">
        <f>(I225*21)/100</f>
      </c>
      <c r="P225" t="s">
        <v>23</v>
      </c>
    </row>
    <row r="226" spans="1:5" ht="25.5">
      <c r="A226" s="35" t="s">
        <v>50</v>
      </c>
      <c r="E226" s="36" t="s">
        <v>1587</v>
      </c>
    </row>
    <row r="227" spans="1:5" ht="191.25">
      <c r="A227" s="37" t="s">
        <v>52</v>
      </c>
      <c r="E227" s="38" t="s">
        <v>1588</v>
      </c>
    </row>
    <row r="228" spans="1:5" ht="102">
      <c r="A228" t="s">
        <v>54</v>
      </c>
      <c r="E228" s="36" t="s">
        <v>323</v>
      </c>
    </row>
    <row r="229" spans="1:16" ht="12.75">
      <c r="A229" s="25" t="s">
        <v>45</v>
      </c>
      <c r="B229" s="29" t="s">
        <v>460</v>
      </c>
      <c r="C229" s="29" t="s">
        <v>319</v>
      </c>
      <c r="D229" s="25" t="s">
        <v>23</v>
      </c>
      <c r="E229" s="30" t="s">
        <v>320</v>
      </c>
      <c r="F229" s="31" t="s">
        <v>137</v>
      </c>
      <c r="G229" s="32">
        <v>0.81</v>
      </c>
      <c r="H229" s="33">
        <v>0</v>
      </c>
      <c r="I229" s="34">
        <f>ROUND(ROUND(H229,2)*ROUND(G229,3),2)</f>
      </c>
      <c r="O229">
        <f>(I229*21)/100</f>
      </c>
      <c r="P229" t="s">
        <v>23</v>
      </c>
    </row>
    <row r="230" spans="1:5" ht="12.75">
      <c r="A230" s="35" t="s">
        <v>50</v>
      </c>
      <c r="E230" s="36" t="s">
        <v>1311</v>
      </c>
    </row>
    <row r="231" spans="1:5" ht="12.75">
      <c r="A231" s="37" t="s">
        <v>52</v>
      </c>
      <c r="E231" s="38" t="s">
        <v>1312</v>
      </c>
    </row>
    <row r="232" spans="1:5" ht="102">
      <c r="A232" t="s">
        <v>54</v>
      </c>
      <c r="E232" s="36" t="s">
        <v>323</v>
      </c>
    </row>
    <row r="233" spans="1:18" ht="12.75" customHeight="1">
      <c r="A233" s="6" t="s">
        <v>43</v>
      </c>
      <c r="B233" s="6"/>
      <c r="C233" s="41" t="s">
        <v>35</v>
      </c>
      <c r="D233" s="6"/>
      <c r="E233" s="27" t="s">
        <v>336</v>
      </c>
      <c r="F233" s="6"/>
      <c r="G233" s="6"/>
      <c r="H233" s="6"/>
      <c r="I233" s="42">
        <f>0+Q233</f>
      </c>
      <c r="O233">
        <f>0+R233</f>
      </c>
      <c r="Q233">
        <f>0+I234+I238</f>
      </c>
      <c r="R233">
        <f>0+O234+O238</f>
      </c>
    </row>
    <row r="234" spans="1:16" ht="12.75">
      <c r="A234" s="25" t="s">
        <v>45</v>
      </c>
      <c r="B234" s="29" t="s">
        <v>466</v>
      </c>
      <c r="C234" s="29" t="s">
        <v>1589</v>
      </c>
      <c r="D234" s="25" t="s">
        <v>51</v>
      </c>
      <c r="E234" s="30" t="s">
        <v>1590</v>
      </c>
      <c r="F234" s="31" t="s">
        <v>111</v>
      </c>
      <c r="G234" s="32">
        <v>40</v>
      </c>
      <c r="H234" s="33">
        <v>0</v>
      </c>
      <c r="I234" s="34">
        <f>ROUND(ROUND(H234,2)*ROUND(G234,3),2)</f>
      </c>
      <c r="O234">
        <f>(I234*21)/100</f>
      </c>
      <c r="P234" t="s">
        <v>23</v>
      </c>
    </row>
    <row r="235" spans="1:5" ht="25.5">
      <c r="A235" s="35" t="s">
        <v>50</v>
      </c>
      <c r="E235" s="36" t="s">
        <v>1591</v>
      </c>
    </row>
    <row r="236" spans="1:5" ht="12.75">
      <c r="A236" s="37" t="s">
        <v>52</v>
      </c>
      <c r="E236" s="38" t="s">
        <v>1592</v>
      </c>
    </row>
    <row r="237" spans="1:5" ht="51">
      <c r="A237" t="s">
        <v>54</v>
      </c>
      <c r="E237" s="36" t="s">
        <v>1593</v>
      </c>
    </row>
    <row r="238" spans="1:16" ht="12.75">
      <c r="A238" s="25" t="s">
        <v>45</v>
      </c>
      <c r="B238" s="29" t="s">
        <v>470</v>
      </c>
      <c r="C238" s="29" t="s">
        <v>1594</v>
      </c>
      <c r="D238" s="25" t="s">
        <v>51</v>
      </c>
      <c r="E238" s="30" t="s">
        <v>1595</v>
      </c>
      <c r="F238" s="31" t="s">
        <v>111</v>
      </c>
      <c r="G238" s="32">
        <v>75.6</v>
      </c>
      <c r="H238" s="33">
        <v>0</v>
      </c>
      <c r="I238" s="34">
        <f>ROUND(ROUND(H238,2)*ROUND(G238,3),2)</f>
      </c>
      <c r="O238">
        <f>(I238*21)/100</f>
      </c>
      <c r="P238" t="s">
        <v>23</v>
      </c>
    </row>
    <row r="239" spans="1:5" ht="12.75">
      <c r="A239" s="35" t="s">
        <v>50</v>
      </c>
      <c r="E239" s="36" t="s">
        <v>1596</v>
      </c>
    </row>
    <row r="240" spans="1:5" ht="12.75">
      <c r="A240" s="37" t="s">
        <v>52</v>
      </c>
      <c r="E240" s="38" t="s">
        <v>1597</v>
      </c>
    </row>
    <row r="241" spans="1:5" ht="140.25">
      <c r="A241" t="s">
        <v>54</v>
      </c>
      <c r="E241" s="36" t="s">
        <v>376</v>
      </c>
    </row>
    <row r="242" spans="1:18" ht="12.75" customHeight="1">
      <c r="A242" s="6" t="s">
        <v>43</v>
      </c>
      <c r="B242" s="6"/>
      <c r="C242" s="41" t="s">
        <v>72</v>
      </c>
      <c r="D242" s="6"/>
      <c r="E242" s="27" t="s">
        <v>1099</v>
      </c>
      <c r="F242" s="6"/>
      <c r="G242" s="6"/>
      <c r="H242" s="6"/>
      <c r="I242" s="42">
        <f>0+Q242</f>
      </c>
      <c r="O242">
        <f>0+R242</f>
      </c>
      <c r="Q242">
        <f>0+I243+I247+I251+I255</f>
      </c>
      <c r="R242">
        <f>0+O243+O247+O251+O255</f>
      </c>
    </row>
    <row r="243" spans="1:16" ht="25.5">
      <c r="A243" s="25" t="s">
        <v>45</v>
      </c>
      <c r="B243" s="29" t="s">
        <v>475</v>
      </c>
      <c r="C243" s="29" t="s">
        <v>1335</v>
      </c>
      <c r="D243" s="25" t="s">
        <v>51</v>
      </c>
      <c r="E243" s="30" t="s">
        <v>1336</v>
      </c>
      <c r="F243" s="31" t="s">
        <v>111</v>
      </c>
      <c r="G243" s="32">
        <v>49.772</v>
      </c>
      <c r="H243" s="33">
        <v>0</v>
      </c>
      <c r="I243" s="34">
        <f>ROUND(ROUND(H243,2)*ROUND(G243,3),2)</f>
      </c>
      <c r="O243">
        <f>(I243*21)/100</f>
      </c>
      <c r="P243" t="s">
        <v>23</v>
      </c>
    </row>
    <row r="244" spans="1:5" ht="12.75">
      <c r="A244" s="35" t="s">
        <v>50</v>
      </c>
      <c r="E244" s="36" t="s">
        <v>1337</v>
      </c>
    </row>
    <row r="245" spans="1:5" ht="12.75">
      <c r="A245" s="37" t="s">
        <v>52</v>
      </c>
      <c r="E245" s="38" t="s">
        <v>1598</v>
      </c>
    </row>
    <row r="246" spans="1:5" ht="191.25">
      <c r="A246" t="s">
        <v>54</v>
      </c>
      <c r="E246" s="36" t="s">
        <v>1599</v>
      </c>
    </row>
    <row r="247" spans="1:16" ht="12.75">
      <c r="A247" s="25" t="s">
        <v>45</v>
      </c>
      <c r="B247" s="29" t="s">
        <v>480</v>
      </c>
      <c r="C247" s="29" t="s">
        <v>1100</v>
      </c>
      <c r="D247" s="25" t="s">
        <v>51</v>
      </c>
      <c r="E247" s="30" t="s">
        <v>1101</v>
      </c>
      <c r="F247" s="31" t="s">
        <v>111</v>
      </c>
      <c r="G247" s="32">
        <v>129.6</v>
      </c>
      <c r="H247" s="33">
        <v>0</v>
      </c>
      <c r="I247" s="34">
        <f>ROUND(ROUND(H247,2)*ROUND(G247,3),2)</f>
      </c>
      <c r="O247">
        <f>(I247*21)/100</f>
      </c>
      <c r="P247" t="s">
        <v>23</v>
      </c>
    </row>
    <row r="248" spans="1:5" ht="12.75">
      <c r="A248" s="35" t="s">
        <v>50</v>
      </c>
      <c r="E248" s="36" t="s">
        <v>1600</v>
      </c>
    </row>
    <row r="249" spans="1:5" ht="38.25">
      <c r="A249" s="37" t="s">
        <v>52</v>
      </c>
      <c r="E249" s="38" t="s">
        <v>1601</v>
      </c>
    </row>
    <row r="250" spans="1:5" ht="191.25">
      <c r="A250" t="s">
        <v>54</v>
      </c>
      <c r="E250" s="36" t="s">
        <v>1599</v>
      </c>
    </row>
    <row r="251" spans="1:16" ht="12.75">
      <c r="A251" s="25" t="s">
        <v>45</v>
      </c>
      <c r="B251" s="29" t="s">
        <v>1318</v>
      </c>
      <c r="C251" s="29" t="s">
        <v>1602</v>
      </c>
      <c r="D251" s="25" t="s">
        <v>51</v>
      </c>
      <c r="E251" s="30" t="s">
        <v>1603</v>
      </c>
      <c r="F251" s="31" t="s">
        <v>111</v>
      </c>
      <c r="G251" s="32">
        <v>80.88</v>
      </c>
      <c r="H251" s="33">
        <v>0</v>
      </c>
      <c r="I251" s="34">
        <f>ROUND(ROUND(H251,2)*ROUND(G251,3),2)</f>
      </c>
      <c r="O251">
        <f>(I251*21)/100</f>
      </c>
      <c r="P251" t="s">
        <v>23</v>
      </c>
    </row>
    <row r="252" spans="1:5" ht="25.5">
      <c r="A252" s="35" t="s">
        <v>50</v>
      </c>
      <c r="E252" s="36" t="s">
        <v>1604</v>
      </c>
    </row>
    <row r="253" spans="1:5" ht="38.25">
      <c r="A253" s="37" t="s">
        <v>52</v>
      </c>
      <c r="E253" s="38" t="s">
        <v>1605</v>
      </c>
    </row>
    <row r="254" spans="1:5" ht="204">
      <c r="A254" t="s">
        <v>54</v>
      </c>
      <c r="E254" s="36" t="s">
        <v>1606</v>
      </c>
    </row>
    <row r="255" spans="1:16" ht="12.75">
      <c r="A255" s="25" t="s">
        <v>45</v>
      </c>
      <c r="B255" s="29" t="s">
        <v>1321</v>
      </c>
      <c r="C255" s="29" t="s">
        <v>1359</v>
      </c>
      <c r="D255" s="25" t="s">
        <v>51</v>
      </c>
      <c r="E255" s="30" t="s">
        <v>1360</v>
      </c>
      <c r="F255" s="31" t="s">
        <v>111</v>
      </c>
      <c r="G255" s="32">
        <v>24.927</v>
      </c>
      <c r="H255" s="33">
        <v>0</v>
      </c>
      <c r="I255" s="34">
        <f>ROUND(ROUND(H255,2)*ROUND(G255,3),2)</f>
      </c>
      <c r="O255">
        <f>(I255*21)/100</f>
      </c>
      <c r="P255" t="s">
        <v>23</v>
      </c>
    </row>
    <row r="256" spans="1:5" ht="12.75">
      <c r="A256" s="35" t="s">
        <v>50</v>
      </c>
      <c r="E256" s="36" t="s">
        <v>1361</v>
      </c>
    </row>
    <row r="257" spans="1:5" ht="63.75">
      <c r="A257" s="37" t="s">
        <v>52</v>
      </c>
      <c r="E257" s="38" t="s">
        <v>1607</v>
      </c>
    </row>
    <row r="258" spans="1:5" ht="51">
      <c r="A258" t="s">
        <v>54</v>
      </c>
      <c r="E258" s="36" t="s">
        <v>1357</v>
      </c>
    </row>
    <row r="259" spans="1:18" ht="12.75" customHeight="1">
      <c r="A259" s="6" t="s">
        <v>43</v>
      </c>
      <c r="B259" s="6"/>
      <c r="C259" s="41" t="s">
        <v>75</v>
      </c>
      <c r="D259" s="6"/>
      <c r="E259" s="27" t="s">
        <v>403</v>
      </c>
      <c r="F259" s="6"/>
      <c r="G259" s="6"/>
      <c r="H259" s="6"/>
      <c r="I259" s="42">
        <f>0+Q259</f>
      </c>
      <c r="O259">
        <f>0+R259</f>
      </c>
      <c r="Q259">
        <f>0+I260+I264+I268</f>
      </c>
      <c r="R259">
        <f>0+O260+O264+O268</f>
      </c>
    </row>
    <row r="260" spans="1:16" ht="12.75">
      <c r="A260" s="25" t="s">
        <v>45</v>
      </c>
      <c r="B260" s="29" t="s">
        <v>1324</v>
      </c>
      <c r="C260" s="29" t="s">
        <v>1608</v>
      </c>
      <c r="D260" s="25" t="s">
        <v>51</v>
      </c>
      <c r="E260" s="30" t="s">
        <v>1609</v>
      </c>
      <c r="F260" s="31" t="s">
        <v>277</v>
      </c>
      <c r="G260" s="32">
        <v>11.8</v>
      </c>
      <c r="H260" s="33">
        <v>0</v>
      </c>
      <c r="I260" s="34">
        <f>ROUND(ROUND(H260,2)*ROUND(G260,3),2)</f>
      </c>
      <c r="O260">
        <f>(I260*21)/100</f>
      </c>
      <c r="P260" t="s">
        <v>23</v>
      </c>
    </row>
    <row r="261" spans="1:5" ht="12.75">
      <c r="A261" s="35" t="s">
        <v>50</v>
      </c>
      <c r="E261" s="36" t="s">
        <v>1610</v>
      </c>
    </row>
    <row r="262" spans="1:5" ht="12.75">
      <c r="A262" s="37" t="s">
        <v>52</v>
      </c>
      <c r="E262" s="38" t="s">
        <v>1611</v>
      </c>
    </row>
    <row r="263" spans="1:5" ht="178.5">
      <c r="A263" t="s">
        <v>54</v>
      </c>
      <c r="E263" s="36" t="s">
        <v>1612</v>
      </c>
    </row>
    <row r="264" spans="1:16" ht="12.75">
      <c r="A264" s="25" t="s">
        <v>45</v>
      </c>
      <c r="B264" s="29" t="s">
        <v>1329</v>
      </c>
      <c r="C264" s="29" t="s">
        <v>1613</v>
      </c>
      <c r="D264" s="25" t="s">
        <v>51</v>
      </c>
      <c r="E264" s="30" t="s">
        <v>1614</v>
      </c>
      <c r="F264" s="31" t="s">
        <v>277</v>
      </c>
      <c r="G264" s="32">
        <v>12.58</v>
      </c>
      <c r="H264" s="33">
        <v>0</v>
      </c>
      <c r="I264" s="34">
        <f>ROUND(ROUND(H264,2)*ROUND(G264,3),2)</f>
      </c>
      <c r="O264">
        <f>(I264*21)/100</f>
      </c>
      <c r="P264" t="s">
        <v>23</v>
      </c>
    </row>
    <row r="265" spans="1:5" ht="25.5">
      <c r="A265" s="35" t="s">
        <v>50</v>
      </c>
      <c r="E265" s="36" t="s">
        <v>1615</v>
      </c>
    </row>
    <row r="266" spans="1:5" ht="25.5">
      <c r="A266" s="37" t="s">
        <v>52</v>
      </c>
      <c r="E266" s="38" t="s">
        <v>1616</v>
      </c>
    </row>
    <row r="267" spans="1:5" ht="242.25">
      <c r="A267" t="s">
        <v>54</v>
      </c>
      <c r="E267" s="36" t="s">
        <v>1617</v>
      </c>
    </row>
    <row r="268" spans="1:16" ht="12.75">
      <c r="A268" s="25" t="s">
        <v>45</v>
      </c>
      <c r="B268" s="29" t="s">
        <v>1334</v>
      </c>
      <c r="C268" s="29" t="s">
        <v>1376</v>
      </c>
      <c r="D268" s="25" t="s">
        <v>51</v>
      </c>
      <c r="E268" s="30" t="s">
        <v>1377</v>
      </c>
      <c r="F268" s="31" t="s">
        <v>277</v>
      </c>
      <c r="G268" s="32">
        <v>30.8</v>
      </c>
      <c r="H268" s="33">
        <v>0</v>
      </c>
      <c r="I268" s="34">
        <f>ROUND(ROUND(H268,2)*ROUND(G268,3),2)</f>
      </c>
      <c r="O268">
        <f>(I268*21)/100</f>
      </c>
      <c r="P268" t="s">
        <v>23</v>
      </c>
    </row>
    <row r="269" spans="1:5" ht="25.5">
      <c r="A269" s="35" t="s">
        <v>50</v>
      </c>
      <c r="E269" s="36" t="s">
        <v>1618</v>
      </c>
    </row>
    <row r="270" spans="1:5" ht="12.75">
      <c r="A270" s="37" t="s">
        <v>52</v>
      </c>
      <c r="E270" s="38" t="s">
        <v>1619</v>
      </c>
    </row>
    <row r="271" spans="1:5" ht="242.25">
      <c r="A271" t="s">
        <v>54</v>
      </c>
      <c r="E271" s="36" t="s">
        <v>1617</v>
      </c>
    </row>
    <row r="272" spans="1:18" ht="12.75" customHeight="1">
      <c r="A272" s="6" t="s">
        <v>43</v>
      </c>
      <c r="B272" s="6"/>
      <c r="C272" s="41" t="s">
        <v>40</v>
      </c>
      <c r="D272" s="6"/>
      <c r="E272" s="27" t="s">
        <v>191</v>
      </c>
      <c r="F272" s="6"/>
      <c r="G272" s="6"/>
      <c r="H272" s="6"/>
      <c r="I272" s="42">
        <f>0+Q272</f>
      </c>
      <c r="O272">
        <f>0+R272</f>
      </c>
      <c r="Q272">
        <f>0+I273+I277+I281+I285+I289+I293+I297+I301+I305+I309+I313+I317</f>
      </c>
      <c r="R272">
        <f>0+O273+O277+O281+O285+O289+O293+O297+O301+O305+O309+O313+O317</f>
      </c>
    </row>
    <row r="273" spans="1:16" ht="12.75">
      <c r="A273" s="25" t="s">
        <v>45</v>
      </c>
      <c r="B273" s="29" t="s">
        <v>1338</v>
      </c>
      <c r="C273" s="29" t="s">
        <v>1620</v>
      </c>
      <c r="D273" s="25" t="s">
        <v>51</v>
      </c>
      <c r="E273" s="30" t="s">
        <v>1621</v>
      </c>
      <c r="F273" s="31" t="s">
        <v>277</v>
      </c>
      <c r="G273" s="32">
        <v>104</v>
      </c>
      <c r="H273" s="33">
        <v>0</v>
      </c>
      <c r="I273" s="34">
        <f>ROUND(ROUND(H273,2)*ROUND(G273,3),2)</f>
      </c>
      <c r="O273">
        <f>(I273*21)/100</f>
      </c>
      <c r="P273" t="s">
        <v>23</v>
      </c>
    </row>
    <row r="274" spans="1:5" ht="51">
      <c r="A274" s="35" t="s">
        <v>50</v>
      </c>
      <c r="E274" s="36" t="s">
        <v>1622</v>
      </c>
    </row>
    <row r="275" spans="1:5" ht="12.75">
      <c r="A275" s="37" t="s">
        <v>52</v>
      </c>
      <c r="E275" s="38" t="s">
        <v>1623</v>
      </c>
    </row>
    <row r="276" spans="1:5" ht="63.75">
      <c r="A276" t="s">
        <v>54</v>
      </c>
      <c r="E276" s="36" t="s">
        <v>1624</v>
      </c>
    </row>
    <row r="277" spans="1:16" ht="12.75">
      <c r="A277" s="25" t="s">
        <v>45</v>
      </c>
      <c r="B277" s="29" t="s">
        <v>1341</v>
      </c>
      <c r="C277" s="29" t="s">
        <v>1401</v>
      </c>
      <c r="D277" s="25" t="s">
        <v>51</v>
      </c>
      <c r="E277" s="30" t="s">
        <v>1402</v>
      </c>
      <c r="F277" s="31" t="s">
        <v>67</v>
      </c>
      <c r="G277" s="32">
        <v>16</v>
      </c>
      <c r="H277" s="33">
        <v>0</v>
      </c>
      <c r="I277" s="34">
        <f>ROUND(ROUND(H277,2)*ROUND(G277,3),2)</f>
      </c>
      <c r="O277">
        <f>(I277*21)/100</f>
      </c>
      <c r="P277" t="s">
        <v>23</v>
      </c>
    </row>
    <row r="278" spans="1:5" ht="12.75">
      <c r="A278" s="35" t="s">
        <v>50</v>
      </c>
      <c r="E278" s="36" t="s">
        <v>51</v>
      </c>
    </row>
    <row r="279" spans="1:5" ht="51">
      <c r="A279" s="37" t="s">
        <v>52</v>
      </c>
      <c r="E279" s="38" t="s">
        <v>1625</v>
      </c>
    </row>
    <row r="280" spans="1:5" ht="38.25">
      <c r="A280" t="s">
        <v>54</v>
      </c>
      <c r="E280" s="36" t="s">
        <v>1626</v>
      </c>
    </row>
    <row r="281" spans="1:16" ht="12.75">
      <c r="A281" s="25" t="s">
        <v>45</v>
      </c>
      <c r="B281" s="29" t="s">
        <v>1347</v>
      </c>
      <c r="C281" s="29" t="s">
        <v>1127</v>
      </c>
      <c r="D281" s="25" t="s">
        <v>51</v>
      </c>
      <c r="E281" s="30" t="s">
        <v>1128</v>
      </c>
      <c r="F281" s="31" t="s">
        <v>67</v>
      </c>
      <c r="G281" s="32">
        <v>2</v>
      </c>
      <c r="H281" s="33">
        <v>0</v>
      </c>
      <c r="I281" s="34">
        <f>ROUND(ROUND(H281,2)*ROUND(G281,3),2)</f>
      </c>
      <c r="O281">
        <f>(I281*21)/100</f>
      </c>
      <c r="P281" t="s">
        <v>23</v>
      </c>
    </row>
    <row r="282" spans="1:5" ht="12.75">
      <c r="A282" s="35" t="s">
        <v>50</v>
      </c>
      <c r="E282" s="36" t="s">
        <v>1129</v>
      </c>
    </row>
    <row r="283" spans="1:5" ht="12.75">
      <c r="A283" s="37" t="s">
        <v>52</v>
      </c>
      <c r="E283" s="38" t="s">
        <v>51</v>
      </c>
    </row>
    <row r="284" spans="1:5" ht="25.5">
      <c r="A284" t="s">
        <v>54</v>
      </c>
      <c r="E284" s="36" t="s">
        <v>1130</v>
      </c>
    </row>
    <row r="285" spans="1:16" ht="12.75">
      <c r="A285" s="25" t="s">
        <v>45</v>
      </c>
      <c r="B285" s="29" t="s">
        <v>1352</v>
      </c>
      <c r="C285" s="29" t="s">
        <v>1131</v>
      </c>
      <c r="D285" s="25" t="s">
        <v>51</v>
      </c>
      <c r="E285" s="30" t="s">
        <v>1132</v>
      </c>
      <c r="F285" s="31" t="s">
        <v>277</v>
      </c>
      <c r="G285" s="32">
        <v>118.815</v>
      </c>
      <c r="H285" s="33">
        <v>0</v>
      </c>
      <c r="I285" s="34">
        <f>ROUND(ROUND(H285,2)*ROUND(G285,3),2)</f>
      </c>
      <c r="O285">
        <f>(I285*21)/100</f>
      </c>
      <c r="P285" t="s">
        <v>23</v>
      </c>
    </row>
    <row r="286" spans="1:5" ht="25.5">
      <c r="A286" s="35" t="s">
        <v>50</v>
      </c>
      <c r="E286" s="36" t="s">
        <v>1627</v>
      </c>
    </row>
    <row r="287" spans="1:5" ht="89.25">
      <c r="A287" s="37" t="s">
        <v>52</v>
      </c>
      <c r="E287" s="38" t="s">
        <v>1628</v>
      </c>
    </row>
    <row r="288" spans="1:5" ht="51">
      <c r="A288" t="s">
        <v>54</v>
      </c>
      <c r="E288" s="36" t="s">
        <v>704</v>
      </c>
    </row>
    <row r="289" spans="1:16" ht="12.75">
      <c r="A289" s="25" t="s">
        <v>45</v>
      </c>
      <c r="B289" s="29" t="s">
        <v>1358</v>
      </c>
      <c r="C289" s="29" t="s">
        <v>766</v>
      </c>
      <c r="D289" s="25" t="s">
        <v>51</v>
      </c>
      <c r="E289" s="30" t="s">
        <v>767</v>
      </c>
      <c r="F289" s="31" t="s">
        <v>277</v>
      </c>
      <c r="G289" s="32">
        <v>7.2</v>
      </c>
      <c r="H289" s="33">
        <v>0</v>
      </c>
      <c r="I289" s="34">
        <f>ROUND(ROUND(H289,2)*ROUND(G289,3),2)</f>
      </c>
      <c r="O289">
        <f>(I289*21)/100</f>
      </c>
      <c r="P289" t="s">
        <v>23</v>
      </c>
    </row>
    <row r="290" spans="1:5" ht="25.5">
      <c r="A290" s="35" t="s">
        <v>50</v>
      </c>
      <c r="E290" s="36" t="s">
        <v>1629</v>
      </c>
    </row>
    <row r="291" spans="1:5" ht="12.75">
      <c r="A291" s="37" t="s">
        <v>52</v>
      </c>
      <c r="E291" s="38" t="s">
        <v>1630</v>
      </c>
    </row>
    <row r="292" spans="1:5" ht="25.5">
      <c r="A292" t="s">
        <v>54</v>
      </c>
      <c r="E292" s="36" t="s">
        <v>770</v>
      </c>
    </row>
    <row r="293" spans="1:16" ht="12.75">
      <c r="A293" s="25" t="s">
        <v>45</v>
      </c>
      <c r="B293" s="29" t="s">
        <v>1363</v>
      </c>
      <c r="C293" s="29" t="s">
        <v>1631</v>
      </c>
      <c r="D293" s="25" t="s">
        <v>51</v>
      </c>
      <c r="E293" s="30" t="s">
        <v>1632</v>
      </c>
      <c r="F293" s="31" t="s">
        <v>277</v>
      </c>
      <c r="G293" s="32">
        <v>7.2</v>
      </c>
      <c r="H293" s="33">
        <v>0</v>
      </c>
      <c r="I293" s="34">
        <f>ROUND(ROUND(H293,2)*ROUND(G293,3),2)</f>
      </c>
      <c r="O293">
        <f>(I293*21)/100</f>
      </c>
      <c r="P293" t="s">
        <v>23</v>
      </c>
    </row>
    <row r="294" spans="1:5" ht="25.5">
      <c r="A294" s="35" t="s">
        <v>50</v>
      </c>
      <c r="E294" s="36" t="s">
        <v>1633</v>
      </c>
    </row>
    <row r="295" spans="1:5" ht="12.75">
      <c r="A295" s="37" t="s">
        <v>52</v>
      </c>
      <c r="E295" s="38" t="s">
        <v>1634</v>
      </c>
    </row>
    <row r="296" spans="1:5" ht="38.25">
      <c r="A296" t="s">
        <v>54</v>
      </c>
      <c r="E296" s="36" t="s">
        <v>1635</v>
      </c>
    </row>
    <row r="297" spans="1:16" ht="12.75">
      <c r="A297" s="25" t="s">
        <v>45</v>
      </c>
      <c r="B297" s="29" t="s">
        <v>1369</v>
      </c>
      <c r="C297" s="29" t="s">
        <v>1419</v>
      </c>
      <c r="D297" s="25" t="s">
        <v>51</v>
      </c>
      <c r="E297" s="30" t="s">
        <v>1420</v>
      </c>
      <c r="F297" s="31" t="s">
        <v>277</v>
      </c>
      <c r="G297" s="32">
        <v>71.22</v>
      </c>
      <c r="H297" s="33">
        <v>0</v>
      </c>
      <c r="I297" s="34">
        <f>ROUND(ROUND(H297,2)*ROUND(G297,3),2)</f>
      </c>
      <c r="O297">
        <f>(I297*21)/100</f>
      </c>
      <c r="P297" t="s">
        <v>23</v>
      </c>
    </row>
    <row r="298" spans="1:5" ht="25.5">
      <c r="A298" s="35" t="s">
        <v>50</v>
      </c>
      <c r="E298" s="36" t="s">
        <v>1421</v>
      </c>
    </row>
    <row r="299" spans="1:5" ht="76.5">
      <c r="A299" s="37" t="s">
        <v>52</v>
      </c>
      <c r="E299" s="38" t="s">
        <v>1636</v>
      </c>
    </row>
    <row r="300" spans="1:5" ht="38.25">
      <c r="A300" t="s">
        <v>54</v>
      </c>
      <c r="E300" s="36" t="s">
        <v>1635</v>
      </c>
    </row>
    <row r="301" spans="1:16" ht="12.75">
      <c r="A301" s="25" t="s">
        <v>45</v>
      </c>
      <c r="B301" s="29" t="s">
        <v>1375</v>
      </c>
      <c r="C301" s="29" t="s">
        <v>1436</v>
      </c>
      <c r="D301" s="25" t="s">
        <v>51</v>
      </c>
      <c r="E301" s="30" t="s">
        <v>1437</v>
      </c>
      <c r="F301" s="31" t="s">
        <v>67</v>
      </c>
      <c r="G301" s="32">
        <v>2</v>
      </c>
      <c r="H301" s="33">
        <v>0</v>
      </c>
      <c r="I301" s="34">
        <f>ROUND(ROUND(H301,2)*ROUND(G301,3),2)</f>
      </c>
      <c r="O301">
        <f>(I301*21)/100</f>
      </c>
      <c r="P301" t="s">
        <v>23</v>
      </c>
    </row>
    <row r="302" spans="1:5" ht="12.75">
      <c r="A302" s="35" t="s">
        <v>50</v>
      </c>
      <c r="E302" s="36" t="s">
        <v>1438</v>
      </c>
    </row>
    <row r="303" spans="1:5" ht="12.75">
      <c r="A303" s="37" t="s">
        <v>52</v>
      </c>
      <c r="E303" s="38" t="s">
        <v>1637</v>
      </c>
    </row>
    <row r="304" spans="1:5" ht="127.5">
      <c r="A304" t="s">
        <v>54</v>
      </c>
      <c r="E304" s="36" t="s">
        <v>1638</v>
      </c>
    </row>
    <row r="305" spans="1:16" ht="25.5">
      <c r="A305" s="25" t="s">
        <v>45</v>
      </c>
      <c r="B305" s="29" t="s">
        <v>1380</v>
      </c>
      <c r="C305" s="29" t="s">
        <v>1442</v>
      </c>
      <c r="D305" s="25" t="s">
        <v>51</v>
      </c>
      <c r="E305" s="30" t="s">
        <v>1443</v>
      </c>
      <c r="F305" s="31" t="s">
        <v>67</v>
      </c>
      <c r="G305" s="32">
        <v>6</v>
      </c>
      <c r="H305" s="33">
        <v>0</v>
      </c>
      <c r="I305" s="34">
        <f>ROUND(ROUND(H305,2)*ROUND(G305,3),2)</f>
      </c>
      <c r="O305">
        <f>(I305*21)/100</f>
      </c>
      <c r="P305" t="s">
        <v>23</v>
      </c>
    </row>
    <row r="306" spans="1:5" ht="12.75">
      <c r="A306" s="35" t="s">
        <v>50</v>
      </c>
      <c r="E306" s="36" t="s">
        <v>51</v>
      </c>
    </row>
    <row r="307" spans="1:5" ht="12.75">
      <c r="A307" s="37" t="s">
        <v>52</v>
      </c>
      <c r="E307" s="38" t="s">
        <v>1639</v>
      </c>
    </row>
    <row r="308" spans="1:5" ht="63.75">
      <c r="A308" t="s">
        <v>54</v>
      </c>
      <c r="E308" s="36" t="s">
        <v>1640</v>
      </c>
    </row>
    <row r="309" spans="1:16" ht="12.75">
      <c r="A309" s="25" t="s">
        <v>45</v>
      </c>
      <c r="B309" s="29" t="s">
        <v>1383</v>
      </c>
      <c r="C309" s="29" t="s">
        <v>476</v>
      </c>
      <c r="D309" s="25" t="s">
        <v>51</v>
      </c>
      <c r="E309" s="30" t="s">
        <v>477</v>
      </c>
      <c r="F309" s="31" t="s">
        <v>277</v>
      </c>
      <c r="G309" s="32">
        <v>17.189</v>
      </c>
      <c r="H309" s="33">
        <v>0</v>
      </c>
      <c r="I309" s="34">
        <f>ROUND(ROUND(H309,2)*ROUND(G309,3),2)</f>
      </c>
      <c r="O309">
        <f>(I309*21)/100</f>
      </c>
      <c r="P309" t="s">
        <v>23</v>
      </c>
    </row>
    <row r="310" spans="1:5" ht="12.75">
      <c r="A310" s="35" t="s">
        <v>50</v>
      </c>
      <c r="E310" s="36" t="s">
        <v>1641</v>
      </c>
    </row>
    <row r="311" spans="1:5" ht="12.75">
      <c r="A311" s="37" t="s">
        <v>52</v>
      </c>
      <c r="E311" s="38" t="s">
        <v>1642</v>
      </c>
    </row>
    <row r="312" spans="1:5" ht="89.25">
      <c r="A312" t="s">
        <v>54</v>
      </c>
      <c r="E312" s="36" t="s">
        <v>479</v>
      </c>
    </row>
    <row r="313" spans="1:16" ht="12.75">
      <c r="A313" s="25" t="s">
        <v>45</v>
      </c>
      <c r="B313" s="29" t="s">
        <v>1386</v>
      </c>
      <c r="C313" s="29" t="s">
        <v>1643</v>
      </c>
      <c r="D313" s="25" t="s">
        <v>51</v>
      </c>
      <c r="E313" s="30" t="s">
        <v>1644</v>
      </c>
      <c r="F313" s="31" t="s">
        <v>1226</v>
      </c>
      <c r="G313" s="32">
        <v>2708.25</v>
      </c>
      <c r="H313" s="33">
        <v>0</v>
      </c>
      <c r="I313" s="34">
        <f>ROUND(ROUND(H313,2)*ROUND(G313,3),2)</f>
      </c>
      <c r="O313">
        <f>(I313*21)/100</f>
      </c>
      <c r="P313" t="s">
        <v>23</v>
      </c>
    </row>
    <row r="314" spans="1:5" ht="25.5">
      <c r="A314" s="35" t="s">
        <v>50</v>
      </c>
      <c r="E314" s="36" t="s">
        <v>1645</v>
      </c>
    </row>
    <row r="315" spans="1:5" ht="12.75">
      <c r="A315" s="37" t="s">
        <v>52</v>
      </c>
      <c r="E315" s="38" t="s">
        <v>1646</v>
      </c>
    </row>
    <row r="316" spans="1:5" ht="409.5">
      <c r="A316" t="s">
        <v>54</v>
      </c>
      <c r="E316" s="36" t="s">
        <v>1647</v>
      </c>
    </row>
    <row r="317" spans="1:16" ht="12.75">
      <c r="A317" s="25" t="s">
        <v>45</v>
      </c>
      <c r="B317" s="29" t="s">
        <v>1391</v>
      </c>
      <c r="C317" s="29" t="s">
        <v>1648</v>
      </c>
      <c r="D317" s="25" t="s">
        <v>51</v>
      </c>
      <c r="E317" s="30" t="s">
        <v>1649</v>
      </c>
      <c r="F317" s="31" t="s">
        <v>67</v>
      </c>
      <c r="G317" s="32">
        <v>2</v>
      </c>
      <c r="H317" s="33">
        <v>0</v>
      </c>
      <c r="I317" s="34">
        <f>ROUND(ROUND(H317,2)*ROUND(G317,3),2)</f>
      </c>
      <c r="O317">
        <f>(I317*21)/100</f>
      </c>
      <c r="P317" t="s">
        <v>23</v>
      </c>
    </row>
    <row r="318" spans="1:5" ht="25.5">
      <c r="A318" s="35" t="s">
        <v>50</v>
      </c>
      <c r="E318" s="36" t="s">
        <v>1650</v>
      </c>
    </row>
    <row r="319" spans="1:5" ht="12.75">
      <c r="A319" s="37" t="s">
        <v>52</v>
      </c>
      <c r="E319" s="38" t="s">
        <v>51</v>
      </c>
    </row>
    <row r="320" spans="1:5" ht="267.75">
      <c r="A320" t="s">
        <v>54</v>
      </c>
      <c r="E320" s="36" t="s">
        <v>1651</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9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0+O8+O13+O58+O63+O92</f>
      </c>
      <c r="P2" t="s">
        <v>22</v>
      </c>
    </row>
    <row r="3" spans="1:16" ht="15" customHeight="1">
      <c r="A3" t="s">
        <v>12</v>
      </c>
      <c r="B3" s="12" t="s">
        <v>14</v>
      </c>
      <c r="C3" s="13" t="s">
        <v>15</v>
      </c>
      <c r="D3" s="1"/>
      <c r="E3" s="14" t="s">
        <v>16</v>
      </c>
      <c r="F3" s="1"/>
      <c r="G3" s="9"/>
      <c r="H3" s="8" t="s">
        <v>1652</v>
      </c>
      <c r="I3" s="39">
        <f>0+I8+I13+I58+I63+I92</f>
      </c>
      <c r="O3" t="s">
        <v>19</v>
      </c>
      <c r="P3" t="s">
        <v>23</v>
      </c>
    </row>
    <row r="4" spans="1:16" ht="15" customHeight="1">
      <c r="A4" t="s">
        <v>17</v>
      </c>
      <c r="B4" s="16" t="s">
        <v>18</v>
      </c>
      <c r="C4" s="17" t="s">
        <v>1652</v>
      </c>
      <c r="D4" s="6"/>
      <c r="E4" s="18" t="s">
        <v>1653</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95.2</v>
      </c>
      <c r="H9" s="33">
        <v>0</v>
      </c>
      <c r="I9" s="34">
        <f>ROUND(ROUND(H9,2)*ROUND(G9,3),2)</f>
      </c>
      <c r="O9">
        <f>(I9*21)/100</f>
      </c>
      <c r="P9" t="s">
        <v>23</v>
      </c>
    </row>
    <row r="10" spans="1:5" ht="51">
      <c r="A10" s="35" t="s">
        <v>50</v>
      </c>
      <c r="E10" s="36" t="s">
        <v>102</v>
      </c>
    </row>
    <row r="11" spans="1:5" ht="38.25">
      <c r="A11" s="37" t="s">
        <v>52</v>
      </c>
      <c r="E11" s="38" t="s">
        <v>1654</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f>
      </c>
      <c r="R13">
        <f>0+O14+O18+O22+O26+O30+O34+O38+O42+O46+O50+O54</f>
      </c>
    </row>
    <row r="14" spans="1:16" ht="12.75">
      <c r="A14" s="25" t="s">
        <v>45</v>
      </c>
      <c r="B14" s="29" t="s">
        <v>23</v>
      </c>
      <c r="C14" s="29" t="s">
        <v>168</v>
      </c>
      <c r="D14" s="25" t="s">
        <v>51</v>
      </c>
      <c r="E14" s="30" t="s">
        <v>169</v>
      </c>
      <c r="F14" s="31" t="s">
        <v>137</v>
      </c>
      <c r="G14" s="32">
        <v>47.46</v>
      </c>
      <c r="H14" s="33">
        <v>0</v>
      </c>
      <c r="I14" s="34">
        <f>ROUND(ROUND(H14,2)*ROUND(G14,3),2)</f>
      </c>
      <c r="O14">
        <f>(I14*21)/100</f>
      </c>
      <c r="P14" t="s">
        <v>23</v>
      </c>
    </row>
    <row r="15" spans="1:5" ht="12.75">
      <c r="A15" s="35" t="s">
        <v>50</v>
      </c>
      <c r="E15" s="36" t="s">
        <v>51</v>
      </c>
    </row>
    <row r="16" spans="1:5" ht="25.5">
      <c r="A16" s="37" t="s">
        <v>52</v>
      </c>
      <c r="E16" s="38" t="s">
        <v>1655</v>
      </c>
    </row>
    <row r="17" spans="1:5" ht="38.25">
      <c r="A17" t="s">
        <v>54</v>
      </c>
      <c r="E17" s="36" t="s">
        <v>1656</v>
      </c>
    </row>
    <row r="18" spans="1:16" ht="12.75">
      <c r="A18" s="25" t="s">
        <v>45</v>
      </c>
      <c r="B18" s="29" t="s">
        <v>22</v>
      </c>
      <c r="C18" s="29" t="s">
        <v>214</v>
      </c>
      <c r="D18" s="25" t="s">
        <v>51</v>
      </c>
      <c r="E18" s="30" t="s">
        <v>215</v>
      </c>
      <c r="F18" s="31" t="s">
        <v>137</v>
      </c>
      <c r="G18" s="32">
        <v>118.86</v>
      </c>
      <c r="H18" s="33">
        <v>0</v>
      </c>
      <c r="I18" s="34">
        <f>ROUND(ROUND(H18,2)*ROUND(G18,3),2)</f>
      </c>
      <c r="O18">
        <f>(I18*21)/100</f>
      </c>
      <c r="P18" t="s">
        <v>23</v>
      </c>
    </row>
    <row r="19" spans="1:5" ht="12.75">
      <c r="A19" s="35" t="s">
        <v>50</v>
      </c>
      <c r="E19" s="36" t="s">
        <v>51</v>
      </c>
    </row>
    <row r="20" spans="1:5" ht="63.75">
      <c r="A20" s="37" t="s">
        <v>52</v>
      </c>
      <c r="E20" s="38" t="s">
        <v>1657</v>
      </c>
    </row>
    <row r="21" spans="1:5" ht="306">
      <c r="A21" t="s">
        <v>54</v>
      </c>
      <c r="E21" s="36" t="s">
        <v>177</v>
      </c>
    </row>
    <row r="22" spans="1:16" ht="12.75">
      <c r="A22" s="25" t="s">
        <v>45</v>
      </c>
      <c r="B22" s="29" t="s">
        <v>33</v>
      </c>
      <c r="C22" s="29" t="s">
        <v>227</v>
      </c>
      <c r="D22" s="25" t="s">
        <v>51</v>
      </c>
      <c r="E22" s="30" t="s">
        <v>228</v>
      </c>
      <c r="F22" s="31" t="s">
        <v>137</v>
      </c>
      <c r="G22" s="32">
        <v>119</v>
      </c>
      <c r="H22" s="33">
        <v>0</v>
      </c>
      <c r="I22" s="34">
        <f>ROUND(ROUND(H22,2)*ROUND(G22,3),2)</f>
      </c>
      <c r="O22">
        <f>(I22*21)/100</f>
      </c>
      <c r="P22" t="s">
        <v>23</v>
      </c>
    </row>
    <row r="23" spans="1:5" ht="12.75">
      <c r="A23" s="35" t="s">
        <v>50</v>
      </c>
      <c r="E23" s="36" t="s">
        <v>51</v>
      </c>
    </row>
    <row r="24" spans="1:5" ht="63.75">
      <c r="A24" s="37" t="s">
        <v>52</v>
      </c>
      <c r="E24" s="38" t="s">
        <v>1658</v>
      </c>
    </row>
    <row r="25" spans="1:5" ht="318.75">
      <c r="A25" t="s">
        <v>54</v>
      </c>
      <c r="E25" s="36" t="s">
        <v>230</v>
      </c>
    </row>
    <row r="26" spans="1:16" ht="12.75">
      <c r="A26" s="25" t="s">
        <v>45</v>
      </c>
      <c r="B26" s="29" t="s">
        <v>35</v>
      </c>
      <c r="C26" s="29" t="s">
        <v>231</v>
      </c>
      <c r="D26" s="25" t="s">
        <v>51</v>
      </c>
      <c r="E26" s="30" t="s">
        <v>211</v>
      </c>
      <c r="F26" s="31" t="s">
        <v>137</v>
      </c>
      <c r="G26" s="32">
        <v>1190</v>
      </c>
      <c r="H26" s="33">
        <v>0</v>
      </c>
      <c r="I26" s="34">
        <f>ROUND(ROUND(H26,2)*ROUND(G26,3),2)</f>
      </c>
      <c r="O26">
        <f>(I26*21)/100</f>
      </c>
      <c r="P26" t="s">
        <v>23</v>
      </c>
    </row>
    <row r="27" spans="1:5" ht="12.75">
      <c r="A27" s="35" t="s">
        <v>50</v>
      </c>
      <c r="E27" s="36" t="s">
        <v>51</v>
      </c>
    </row>
    <row r="28" spans="1:5" ht="12.75">
      <c r="A28" s="37" t="s">
        <v>52</v>
      </c>
      <c r="E28" s="38" t="s">
        <v>1659</v>
      </c>
    </row>
    <row r="29" spans="1:5" ht="25.5">
      <c r="A29" t="s">
        <v>54</v>
      </c>
      <c r="E29" s="36" t="s">
        <v>213</v>
      </c>
    </row>
    <row r="30" spans="1:16" ht="12.75">
      <c r="A30" s="25" t="s">
        <v>45</v>
      </c>
      <c r="B30" s="29" t="s">
        <v>37</v>
      </c>
      <c r="C30" s="29" t="s">
        <v>179</v>
      </c>
      <c r="D30" s="25" t="s">
        <v>51</v>
      </c>
      <c r="E30" s="30" t="s">
        <v>180</v>
      </c>
      <c r="F30" s="31" t="s">
        <v>137</v>
      </c>
      <c r="G30" s="32">
        <v>166.46</v>
      </c>
      <c r="H30" s="33">
        <v>0</v>
      </c>
      <c r="I30" s="34">
        <f>ROUND(ROUND(H30,2)*ROUND(G30,3),2)</f>
      </c>
      <c r="O30">
        <f>(I30*21)/100</f>
      </c>
      <c r="P30" t="s">
        <v>23</v>
      </c>
    </row>
    <row r="31" spans="1:5" ht="12.75">
      <c r="A31" s="35" t="s">
        <v>50</v>
      </c>
      <c r="E31" s="36" t="s">
        <v>51</v>
      </c>
    </row>
    <row r="32" spans="1:5" ht="63.75">
      <c r="A32" s="37" t="s">
        <v>52</v>
      </c>
      <c r="E32" s="38" t="s">
        <v>1660</v>
      </c>
    </row>
    <row r="33" spans="1:5" ht="191.25">
      <c r="A33" t="s">
        <v>54</v>
      </c>
      <c r="E33" s="36" t="s">
        <v>185</v>
      </c>
    </row>
    <row r="34" spans="1:16" ht="12.75">
      <c r="A34" s="25" t="s">
        <v>45</v>
      </c>
      <c r="B34" s="29" t="s">
        <v>72</v>
      </c>
      <c r="C34" s="29" t="s">
        <v>1031</v>
      </c>
      <c r="D34" s="25" t="s">
        <v>51</v>
      </c>
      <c r="E34" s="30" t="s">
        <v>1032</v>
      </c>
      <c r="F34" s="31" t="s">
        <v>137</v>
      </c>
      <c r="G34" s="32">
        <v>71.4</v>
      </c>
      <c r="H34" s="33">
        <v>0</v>
      </c>
      <c r="I34" s="34">
        <f>ROUND(ROUND(H34,2)*ROUND(G34,3),2)</f>
      </c>
      <c r="O34">
        <f>(I34*21)/100</f>
      </c>
      <c r="P34" t="s">
        <v>23</v>
      </c>
    </row>
    <row r="35" spans="1:5" ht="12.75">
      <c r="A35" s="35" t="s">
        <v>50</v>
      </c>
      <c r="E35" s="36" t="s">
        <v>51</v>
      </c>
    </row>
    <row r="36" spans="1:5" ht="25.5">
      <c r="A36" s="37" t="s">
        <v>52</v>
      </c>
      <c r="E36" s="38" t="s">
        <v>1661</v>
      </c>
    </row>
    <row r="37" spans="1:5" ht="229.5">
      <c r="A37" t="s">
        <v>54</v>
      </c>
      <c r="E37" s="36" t="s">
        <v>1035</v>
      </c>
    </row>
    <row r="38" spans="1:16" ht="12.75">
      <c r="A38" s="25" t="s">
        <v>45</v>
      </c>
      <c r="B38" s="29" t="s">
        <v>75</v>
      </c>
      <c r="C38" s="29" t="s">
        <v>256</v>
      </c>
      <c r="D38" s="25" t="s">
        <v>51</v>
      </c>
      <c r="E38" s="30" t="s">
        <v>257</v>
      </c>
      <c r="F38" s="31" t="s">
        <v>137</v>
      </c>
      <c r="G38" s="32">
        <v>38.08</v>
      </c>
      <c r="H38" s="33">
        <v>0</v>
      </c>
      <c r="I38" s="34">
        <f>ROUND(ROUND(H38,2)*ROUND(G38,3),2)</f>
      </c>
      <c r="O38">
        <f>(I38*21)/100</f>
      </c>
      <c r="P38" t="s">
        <v>23</v>
      </c>
    </row>
    <row r="39" spans="1:5" ht="12.75">
      <c r="A39" s="35" t="s">
        <v>50</v>
      </c>
      <c r="E39" s="36" t="s">
        <v>51</v>
      </c>
    </row>
    <row r="40" spans="1:5" ht="25.5">
      <c r="A40" s="37" t="s">
        <v>52</v>
      </c>
      <c r="E40" s="38" t="s">
        <v>1662</v>
      </c>
    </row>
    <row r="41" spans="1:5" ht="293.25">
      <c r="A41" t="s">
        <v>54</v>
      </c>
      <c r="E41" s="36" t="s">
        <v>1043</v>
      </c>
    </row>
    <row r="42" spans="1:16" ht="12.75">
      <c r="A42" s="25" t="s">
        <v>45</v>
      </c>
      <c r="B42" s="29" t="s">
        <v>40</v>
      </c>
      <c r="C42" s="29" t="s">
        <v>1663</v>
      </c>
      <c r="D42" s="25" t="s">
        <v>51</v>
      </c>
      <c r="E42" s="30" t="s">
        <v>1664</v>
      </c>
      <c r="F42" s="31" t="s">
        <v>137</v>
      </c>
      <c r="G42" s="32">
        <v>47.46</v>
      </c>
      <c r="H42" s="33">
        <v>0</v>
      </c>
      <c r="I42" s="34">
        <f>ROUND(ROUND(H42,2)*ROUND(G42,3),2)</f>
      </c>
      <c r="O42">
        <f>(I42*21)/100</f>
      </c>
      <c r="P42" t="s">
        <v>23</v>
      </c>
    </row>
    <row r="43" spans="1:5" ht="12.75">
      <c r="A43" s="35" t="s">
        <v>50</v>
      </c>
      <c r="E43" s="36" t="s">
        <v>51</v>
      </c>
    </row>
    <row r="44" spans="1:5" ht="12.75">
      <c r="A44" s="37" t="s">
        <v>52</v>
      </c>
      <c r="E44" s="38" t="s">
        <v>1665</v>
      </c>
    </row>
    <row r="45" spans="1:5" ht="38.25">
      <c r="A45" t="s">
        <v>54</v>
      </c>
      <c r="E45" s="36" t="s">
        <v>1666</v>
      </c>
    </row>
    <row r="46" spans="1:16" ht="12.75">
      <c r="A46" s="25" t="s">
        <v>45</v>
      </c>
      <c r="B46" s="29" t="s">
        <v>42</v>
      </c>
      <c r="C46" s="29" t="s">
        <v>1667</v>
      </c>
      <c r="D46" s="25" t="s">
        <v>51</v>
      </c>
      <c r="E46" s="30" t="s">
        <v>1668</v>
      </c>
      <c r="F46" s="31" t="s">
        <v>111</v>
      </c>
      <c r="G46" s="32">
        <v>158.2</v>
      </c>
      <c r="H46" s="33">
        <v>0</v>
      </c>
      <c r="I46" s="34">
        <f>ROUND(ROUND(H46,2)*ROUND(G46,3),2)</f>
      </c>
      <c r="O46">
        <f>(I46*21)/100</f>
      </c>
      <c r="P46" t="s">
        <v>23</v>
      </c>
    </row>
    <row r="47" spans="1:5" ht="12.75">
      <c r="A47" s="35" t="s">
        <v>50</v>
      </c>
      <c r="E47" s="36" t="s">
        <v>51</v>
      </c>
    </row>
    <row r="48" spans="1:5" ht="12.75">
      <c r="A48" s="37" t="s">
        <v>52</v>
      </c>
      <c r="E48" s="38" t="s">
        <v>1669</v>
      </c>
    </row>
    <row r="49" spans="1:5" ht="25.5">
      <c r="A49" t="s">
        <v>54</v>
      </c>
      <c r="E49" s="36" t="s">
        <v>1670</v>
      </c>
    </row>
    <row r="50" spans="1:16" ht="12.75">
      <c r="A50" s="25" t="s">
        <v>45</v>
      </c>
      <c r="B50" s="29" t="s">
        <v>85</v>
      </c>
      <c r="C50" s="29" t="s">
        <v>1671</v>
      </c>
      <c r="D50" s="25" t="s">
        <v>51</v>
      </c>
      <c r="E50" s="30" t="s">
        <v>1672</v>
      </c>
      <c r="F50" s="31" t="s">
        <v>111</v>
      </c>
      <c r="G50" s="32">
        <v>158.2</v>
      </c>
      <c r="H50" s="33">
        <v>0</v>
      </c>
      <c r="I50" s="34">
        <f>ROUND(ROUND(H50,2)*ROUND(G50,3),2)</f>
      </c>
      <c r="O50">
        <f>(I50*21)/100</f>
      </c>
      <c r="P50" t="s">
        <v>23</v>
      </c>
    </row>
    <row r="51" spans="1:5" ht="12.75">
      <c r="A51" s="35" t="s">
        <v>50</v>
      </c>
      <c r="E51" s="36" t="s">
        <v>51</v>
      </c>
    </row>
    <row r="52" spans="1:5" ht="12.75">
      <c r="A52" s="37" t="s">
        <v>52</v>
      </c>
      <c r="E52" s="38" t="s">
        <v>1673</v>
      </c>
    </row>
    <row r="53" spans="1:5" ht="38.25">
      <c r="A53" t="s">
        <v>54</v>
      </c>
      <c r="E53" s="36" t="s">
        <v>1674</v>
      </c>
    </row>
    <row r="54" spans="1:16" ht="12.75">
      <c r="A54" s="25" t="s">
        <v>45</v>
      </c>
      <c r="B54" s="29" t="s">
        <v>88</v>
      </c>
      <c r="C54" s="29" t="s">
        <v>1675</v>
      </c>
      <c r="D54" s="25" t="s">
        <v>51</v>
      </c>
      <c r="E54" s="30" t="s">
        <v>1676</v>
      </c>
      <c r="F54" s="31" t="s">
        <v>111</v>
      </c>
      <c r="G54" s="32">
        <v>158.2</v>
      </c>
      <c r="H54" s="33">
        <v>0</v>
      </c>
      <c r="I54" s="34">
        <f>ROUND(ROUND(H54,2)*ROUND(G54,3),2)</f>
      </c>
      <c r="O54">
        <f>(I54*21)/100</f>
      </c>
      <c r="P54" t="s">
        <v>23</v>
      </c>
    </row>
    <row r="55" spans="1:5" ht="12.75">
      <c r="A55" s="35" t="s">
        <v>50</v>
      </c>
      <c r="E55" s="36" t="s">
        <v>51</v>
      </c>
    </row>
    <row r="56" spans="1:5" ht="12.75">
      <c r="A56" s="37" t="s">
        <v>52</v>
      </c>
      <c r="E56" s="38" t="s">
        <v>1673</v>
      </c>
    </row>
    <row r="57" spans="1:5" ht="25.5">
      <c r="A57" t="s">
        <v>54</v>
      </c>
      <c r="E57" s="36" t="s">
        <v>1677</v>
      </c>
    </row>
    <row r="58" spans="1:18" ht="12.75" customHeight="1">
      <c r="A58" s="6" t="s">
        <v>43</v>
      </c>
      <c r="B58" s="6"/>
      <c r="C58" s="41" t="s">
        <v>33</v>
      </c>
      <c r="D58" s="6"/>
      <c r="E58" s="27" t="s">
        <v>306</v>
      </c>
      <c r="F58" s="6"/>
      <c r="G58" s="6"/>
      <c r="H58" s="6"/>
      <c r="I58" s="42">
        <f>0+Q58</f>
      </c>
      <c r="O58">
        <f>0+R58</f>
      </c>
      <c r="Q58">
        <f>0+I59</f>
      </c>
      <c r="R58">
        <f>0+O59</f>
      </c>
    </row>
    <row r="59" spans="1:16" ht="12.75">
      <c r="A59" s="25" t="s">
        <v>45</v>
      </c>
      <c r="B59" s="29" t="s">
        <v>94</v>
      </c>
      <c r="C59" s="29" t="s">
        <v>308</v>
      </c>
      <c r="D59" s="25" t="s">
        <v>51</v>
      </c>
      <c r="E59" s="30" t="s">
        <v>309</v>
      </c>
      <c r="F59" s="31" t="s">
        <v>137</v>
      </c>
      <c r="G59" s="32">
        <v>9.52</v>
      </c>
      <c r="H59" s="33">
        <v>0</v>
      </c>
      <c r="I59" s="34">
        <f>ROUND(ROUND(H59,2)*ROUND(G59,3),2)</f>
      </c>
      <c r="O59">
        <f>(I59*21)/100</f>
      </c>
      <c r="P59" t="s">
        <v>23</v>
      </c>
    </row>
    <row r="60" spans="1:5" ht="12.75">
      <c r="A60" s="35" t="s">
        <v>50</v>
      </c>
      <c r="E60" s="36" t="s">
        <v>51</v>
      </c>
    </row>
    <row r="61" spans="1:5" ht="25.5">
      <c r="A61" s="37" t="s">
        <v>52</v>
      </c>
      <c r="E61" s="38" t="s">
        <v>1678</v>
      </c>
    </row>
    <row r="62" spans="1:5" ht="38.25">
      <c r="A62" t="s">
        <v>54</v>
      </c>
      <c r="E62" s="36" t="s">
        <v>1081</v>
      </c>
    </row>
    <row r="63" spans="1:18" ht="12.75" customHeight="1">
      <c r="A63" s="6" t="s">
        <v>43</v>
      </c>
      <c r="B63" s="6"/>
      <c r="C63" s="41" t="s">
        <v>75</v>
      </c>
      <c r="D63" s="6"/>
      <c r="E63" s="27" t="s">
        <v>403</v>
      </c>
      <c r="F63" s="6"/>
      <c r="G63" s="6"/>
      <c r="H63" s="6"/>
      <c r="I63" s="42">
        <f>0+Q63</f>
      </c>
      <c r="O63">
        <f>0+R63</f>
      </c>
      <c r="Q63">
        <f>0+I64+I68+I72+I76+I80+I84+I88</f>
      </c>
      <c r="R63">
        <f>0+O64+O68+O72+O76+O80+O84+O88</f>
      </c>
    </row>
    <row r="64" spans="1:16" ht="12.75">
      <c r="A64" s="25" t="s">
        <v>45</v>
      </c>
      <c r="B64" s="29" t="s">
        <v>157</v>
      </c>
      <c r="C64" s="29" t="s">
        <v>1679</v>
      </c>
      <c r="D64" s="25" t="s">
        <v>51</v>
      </c>
      <c r="E64" s="30" t="s">
        <v>1680</v>
      </c>
      <c r="F64" s="31" t="s">
        <v>277</v>
      </c>
      <c r="G64" s="32">
        <v>95.2</v>
      </c>
      <c r="H64" s="33">
        <v>0</v>
      </c>
      <c r="I64" s="34">
        <f>ROUND(ROUND(H64,2)*ROUND(G64,3),2)</f>
      </c>
      <c r="O64">
        <f>(I64*21)/100</f>
      </c>
      <c r="P64" t="s">
        <v>23</v>
      </c>
    </row>
    <row r="65" spans="1:5" ht="12.75">
      <c r="A65" s="35" t="s">
        <v>50</v>
      </c>
      <c r="E65" s="36" t="s">
        <v>51</v>
      </c>
    </row>
    <row r="66" spans="1:5" ht="25.5">
      <c r="A66" s="37" t="s">
        <v>52</v>
      </c>
      <c r="E66" s="38" t="s">
        <v>1681</v>
      </c>
    </row>
    <row r="67" spans="1:5" ht="255">
      <c r="A67" t="s">
        <v>54</v>
      </c>
      <c r="E67" s="36" t="s">
        <v>1682</v>
      </c>
    </row>
    <row r="68" spans="1:16" ht="12.75">
      <c r="A68" s="25" t="s">
        <v>45</v>
      </c>
      <c r="B68" s="29" t="s">
        <v>161</v>
      </c>
      <c r="C68" s="29" t="s">
        <v>1683</v>
      </c>
      <c r="D68" s="25" t="s">
        <v>51</v>
      </c>
      <c r="E68" s="30" t="s">
        <v>1684</v>
      </c>
      <c r="F68" s="31" t="s">
        <v>277</v>
      </c>
      <c r="G68" s="32">
        <v>50.5</v>
      </c>
      <c r="H68" s="33">
        <v>0</v>
      </c>
      <c r="I68" s="34">
        <f>ROUND(ROUND(H68,2)*ROUND(G68,3),2)</f>
      </c>
      <c r="O68">
        <f>(I68*21)/100</f>
      </c>
      <c r="P68" t="s">
        <v>23</v>
      </c>
    </row>
    <row r="69" spans="1:5" ht="12.75">
      <c r="A69" s="35" t="s">
        <v>50</v>
      </c>
      <c r="E69" s="36" t="s">
        <v>51</v>
      </c>
    </row>
    <row r="70" spans="1:5" ht="25.5">
      <c r="A70" s="37" t="s">
        <v>52</v>
      </c>
      <c r="E70" s="38" t="s">
        <v>1685</v>
      </c>
    </row>
    <row r="71" spans="1:5" ht="51">
      <c r="A71" t="s">
        <v>54</v>
      </c>
      <c r="E71" s="36" t="s">
        <v>1686</v>
      </c>
    </row>
    <row r="72" spans="1:16" ht="12.75">
      <c r="A72" s="25" t="s">
        <v>45</v>
      </c>
      <c r="B72" s="29" t="s">
        <v>167</v>
      </c>
      <c r="C72" s="29" t="s">
        <v>1687</v>
      </c>
      <c r="D72" s="25" t="s">
        <v>51</v>
      </c>
      <c r="E72" s="30" t="s">
        <v>1688</v>
      </c>
      <c r="F72" s="31" t="s">
        <v>277</v>
      </c>
      <c r="G72" s="32">
        <v>50.5</v>
      </c>
      <c r="H72" s="33">
        <v>0</v>
      </c>
      <c r="I72" s="34">
        <f>ROUND(ROUND(H72,2)*ROUND(G72,3),2)</f>
      </c>
      <c r="O72">
        <f>(I72*21)/100</f>
      </c>
      <c r="P72" t="s">
        <v>23</v>
      </c>
    </row>
    <row r="73" spans="1:5" ht="12.75">
      <c r="A73" s="35" t="s">
        <v>50</v>
      </c>
      <c r="E73" s="36" t="s">
        <v>51</v>
      </c>
    </row>
    <row r="74" spans="1:5" ht="25.5">
      <c r="A74" s="37" t="s">
        <v>52</v>
      </c>
      <c r="E74" s="38" t="s">
        <v>1689</v>
      </c>
    </row>
    <row r="75" spans="1:5" ht="242.25">
      <c r="A75" t="s">
        <v>54</v>
      </c>
      <c r="E75" s="36" t="s">
        <v>408</v>
      </c>
    </row>
    <row r="76" spans="1:16" ht="12.75">
      <c r="A76" s="25" t="s">
        <v>45</v>
      </c>
      <c r="B76" s="29" t="s">
        <v>173</v>
      </c>
      <c r="C76" s="29" t="s">
        <v>1690</v>
      </c>
      <c r="D76" s="25" t="s">
        <v>51</v>
      </c>
      <c r="E76" s="30" t="s">
        <v>1691</v>
      </c>
      <c r="F76" s="31" t="s">
        <v>137</v>
      </c>
      <c r="G76" s="32">
        <v>0.25</v>
      </c>
      <c r="H76" s="33">
        <v>0</v>
      </c>
      <c r="I76" s="34">
        <f>ROUND(ROUND(H76,2)*ROUND(G76,3),2)</f>
      </c>
      <c r="O76">
        <f>(I76*21)/100</f>
      </c>
      <c r="P76" t="s">
        <v>23</v>
      </c>
    </row>
    <row r="77" spans="1:5" ht="12.75">
      <c r="A77" s="35" t="s">
        <v>50</v>
      </c>
      <c r="E77" s="36" t="s">
        <v>51</v>
      </c>
    </row>
    <row r="78" spans="1:5" ht="12.75">
      <c r="A78" s="37" t="s">
        <v>52</v>
      </c>
      <c r="E78" s="38" t="s">
        <v>1692</v>
      </c>
    </row>
    <row r="79" spans="1:5" ht="369.75">
      <c r="A79" t="s">
        <v>54</v>
      </c>
      <c r="E79" s="36" t="s">
        <v>424</v>
      </c>
    </row>
    <row r="80" spans="1:16" ht="12.75">
      <c r="A80" s="25" t="s">
        <v>45</v>
      </c>
      <c r="B80" s="29" t="s">
        <v>178</v>
      </c>
      <c r="C80" s="29" t="s">
        <v>1693</v>
      </c>
      <c r="D80" s="25" t="s">
        <v>51</v>
      </c>
      <c r="E80" s="30" t="s">
        <v>1694</v>
      </c>
      <c r="F80" s="31" t="s">
        <v>277</v>
      </c>
      <c r="G80" s="32">
        <v>95.2</v>
      </c>
      <c r="H80" s="33">
        <v>0</v>
      </c>
      <c r="I80" s="34">
        <f>ROUND(ROUND(H80,2)*ROUND(G80,3),2)</f>
      </c>
      <c r="O80">
        <f>(I80*21)/100</f>
      </c>
      <c r="P80" t="s">
        <v>23</v>
      </c>
    </row>
    <row r="81" spans="1:5" ht="12.75">
      <c r="A81" s="35" t="s">
        <v>50</v>
      </c>
      <c r="E81" s="36" t="s">
        <v>51</v>
      </c>
    </row>
    <row r="82" spans="1:5" ht="12.75">
      <c r="A82" s="37" t="s">
        <v>52</v>
      </c>
      <c r="E82" s="38" t="s">
        <v>1695</v>
      </c>
    </row>
    <row r="83" spans="1:5" ht="51">
      <c r="A83" t="s">
        <v>54</v>
      </c>
      <c r="E83" s="36" t="s">
        <v>1696</v>
      </c>
    </row>
    <row r="84" spans="1:16" ht="12.75">
      <c r="A84" s="25" t="s">
        <v>45</v>
      </c>
      <c r="B84" s="29" t="s">
        <v>183</v>
      </c>
      <c r="C84" s="29" t="s">
        <v>1697</v>
      </c>
      <c r="D84" s="25" t="s">
        <v>51</v>
      </c>
      <c r="E84" s="30" t="s">
        <v>1698</v>
      </c>
      <c r="F84" s="31" t="s">
        <v>277</v>
      </c>
      <c r="G84" s="32">
        <v>95.2</v>
      </c>
      <c r="H84" s="33">
        <v>0</v>
      </c>
      <c r="I84" s="34">
        <f>ROUND(ROUND(H84,2)*ROUND(G84,3),2)</f>
      </c>
      <c r="O84">
        <f>(I84*21)/100</f>
      </c>
      <c r="P84" t="s">
        <v>23</v>
      </c>
    </row>
    <row r="85" spans="1:5" ht="12.75">
      <c r="A85" s="35" t="s">
        <v>50</v>
      </c>
      <c r="E85" s="36" t="s">
        <v>51</v>
      </c>
    </row>
    <row r="86" spans="1:5" ht="12.75">
      <c r="A86" s="37" t="s">
        <v>52</v>
      </c>
      <c r="E86" s="38" t="s">
        <v>1695</v>
      </c>
    </row>
    <row r="87" spans="1:5" ht="25.5">
      <c r="A87" t="s">
        <v>54</v>
      </c>
      <c r="E87" s="36" t="s">
        <v>1699</v>
      </c>
    </row>
    <row r="88" spans="1:16" ht="12.75">
      <c r="A88" s="25" t="s">
        <v>45</v>
      </c>
      <c r="B88" s="29" t="s">
        <v>186</v>
      </c>
      <c r="C88" s="29" t="s">
        <v>1700</v>
      </c>
      <c r="D88" s="25" t="s">
        <v>51</v>
      </c>
      <c r="E88" s="30" t="s">
        <v>1701</v>
      </c>
      <c r="F88" s="31" t="s">
        <v>67</v>
      </c>
      <c r="G88" s="32">
        <v>2</v>
      </c>
      <c r="H88" s="33">
        <v>0</v>
      </c>
      <c r="I88" s="34">
        <f>ROUND(ROUND(H88,2)*ROUND(G88,3),2)</f>
      </c>
      <c r="O88">
        <f>(I88*21)/100</f>
      </c>
      <c r="P88" t="s">
        <v>23</v>
      </c>
    </row>
    <row r="89" spans="1:5" ht="12.75">
      <c r="A89" s="35" t="s">
        <v>50</v>
      </c>
      <c r="E89" s="36" t="s">
        <v>51</v>
      </c>
    </row>
    <row r="90" spans="1:5" ht="25.5">
      <c r="A90" s="37" t="s">
        <v>52</v>
      </c>
      <c r="E90" s="38" t="s">
        <v>1702</v>
      </c>
    </row>
    <row r="91" spans="1:5" ht="12.75">
      <c r="A91" t="s">
        <v>54</v>
      </c>
      <c r="E91" s="36" t="s">
        <v>1703</v>
      </c>
    </row>
    <row r="92" spans="1:18" ht="12.75" customHeight="1">
      <c r="A92" s="6" t="s">
        <v>43</v>
      </c>
      <c r="B92" s="6"/>
      <c r="C92" s="41" t="s">
        <v>40</v>
      </c>
      <c r="D92" s="6"/>
      <c r="E92" s="27" t="s">
        <v>191</v>
      </c>
      <c r="F92" s="6"/>
      <c r="G92" s="6"/>
      <c r="H92" s="6"/>
      <c r="I92" s="42">
        <f>0+Q92</f>
      </c>
      <c r="O92">
        <f>0+R92</f>
      </c>
      <c r="Q92">
        <f>0+I93</f>
      </c>
      <c r="R92">
        <f>0+O93</f>
      </c>
    </row>
    <row r="93" spans="1:16" ht="12.75">
      <c r="A93" s="25" t="s">
        <v>45</v>
      </c>
      <c r="B93" s="29" t="s">
        <v>192</v>
      </c>
      <c r="C93" s="29" t="s">
        <v>1704</v>
      </c>
      <c r="D93" s="25" t="s">
        <v>51</v>
      </c>
      <c r="E93" s="30" t="s">
        <v>1705</v>
      </c>
      <c r="F93" s="31" t="s">
        <v>67</v>
      </c>
      <c r="G93" s="32">
        <v>2</v>
      </c>
      <c r="H93" s="33">
        <v>0</v>
      </c>
      <c r="I93" s="34">
        <f>ROUND(ROUND(H93,2)*ROUND(G93,3),2)</f>
      </c>
      <c r="O93">
        <f>(I93*21)/100</f>
      </c>
      <c r="P93" t="s">
        <v>23</v>
      </c>
    </row>
    <row r="94" spans="1:5" ht="12.75">
      <c r="A94" s="35" t="s">
        <v>50</v>
      </c>
      <c r="E94" s="36" t="s">
        <v>51</v>
      </c>
    </row>
    <row r="95" spans="1:5" ht="12.75">
      <c r="A95" s="37" t="s">
        <v>52</v>
      </c>
      <c r="E95" s="38" t="s">
        <v>635</v>
      </c>
    </row>
    <row r="96" spans="1:5" ht="38.25">
      <c r="A96" t="s">
        <v>54</v>
      </c>
      <c r="E96" s="36" t="s">
        <v>1706</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25</v>
      </c>
      <c r="I3" s="39">
        <f>0+I8</f>
      </c>
      <c r="O3" t="s">
        <v>19</v>
      </c>
      <c r="P3" t="s">
        <v>23</v>
      </c>
    </row>
    <row r="4" spans="1:16" ht="15" customHeight="1">
      <c r="A4" t="s">
        <v>17</v>
      </c>
      <c r="B4" s="16" t="s">
        <v>18</v>
      </c>
      <c r="C4" s="17" t="s">
        <v>25</v>
      </c>
      <c r="D4" s="6"/>
      <c r="E4" s="18" t="s">
        <v>26</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0+I9+I13+I17+I21+I25+I29+I33+I37+I41+I45+I49+I53+I57</f>
      </c>
      <c r="R8">
        <f>0+O9+O13+O17+O21+O25+O29+O33+O37+O41+O45+O49+O53+O57</f>
      </c>
    </row>
    <row r="9" spans="1:16" ht="25.5">
      <c r="A9" s="25" t="s">
        <v>45</v>
      </c>
      <c r="B9" s="29" t="s">
        <v>24</v>
      </c>
      <c r="C9" s="29" t="s">
        <v>46</v>
      </c>
      <c r="D9" s="25" t="s">
        <v>47</v>
      </c>
      <c r="E9" s="30" t="s">
        <v>48</v>
      </c>
      <c r="F9" s="31" t="s">
        <v>49</v>
      </c>
      <c r="G9" s="32">
        <v>1</v>
      </c>
      <c r="H9" s="33">
        <v>0</v>
      </c>
      <c r="I9" s="34">
        <f>ROUND(ROUND(H9,2)*ROUND(G9,3),2)</f>
      </c>
      <c r="O9">
        <f>(I9*21)/100</f>
      </c>
      <c r="P9" t="s">
        <v>23</v>
      </c>
    </row>
    <row r="10" spans="1:5" ht="12.75">
      <c r="A10" s="35" t="s">
        <v>50</v>
      </c>
      <c r="E10" s="36" t="s">
        <v>51</v>
      </c>
    </row>
    <row r="11" spans="1:5" ht="25.5">
      <c r="A11" s="37" t="s">
        <v>52</v>
      </c>
      <c r="E11" s="38" t="s">
        <v>53</v>
      </c>
    </row>
    <row r="12" spans="1:5" ht="12.75">
      <c r="A12" t="s">
        <v>54</v>
      </c>
      <c r="E12" s="36" t="s">
        <v>55</v>
      </c>
    </row>
    <row r="13" spans="1:16" ht="12.75">
      <c r="A13" s="25" t="s">
        <v>45</v>
      </c>
      <c r="B13" s="29" t="s">
        <v>23</v>
      </c>
      <c r="C13" s="29" t="s">
        <v>56</v>
      </c>
      <c r="D13" s="25" t="s">
        <v>51</v>
      </c>
      <c r="E13" s="30" t="s">
        <v>57</v>
      </c>
      <c r="F13" s="31" t="s">
        <v>49</v>
      </c>
      <c r="G13" s="32">
        <v>1</v>
      </c>
      <c r="H13" s="33">
        <v>0</v>
      </c>
      <c r="I13" s="34">
        <f>ROUND(ROUND(H13,2)*ROUND(G13,3),2)</f>
      </c>
      <c r="O13">
        <f>(I13*21)/100</f>
      </c>
      <c r="P13" t="s">
        <v>23</v>
      </c>
    </row>
    <row r="14" spans="1:5" ht="76.5">
      <c r="A14" s="35" t="s">
        <v>50</v>
      </c>
      <c r="E14" s="36" t="s">
        <v>58</v>
      </c>
    </row>
    <row r="15" spans="1:5" ht="12.75">
      <c r="A15" s="37" t="s">
        <v>52</v>
      </c>
      <c r="E15" s="38" t="s">
        <v>51</v>
      </c>
    </row>
    <row r="16" spans="1:5" ht="12.75">
      <c r="A16" t="s">
        <v>54</v>
      </c>
      <c r="E16" s="36" t="s">
        <v>59</v>
      </c>
    </row>
    <row r="17" spans="1:16" ht="12.75">
      <c r="A17" s="25" t="s">
        <v>45</v>
      </c>
      <c r="B17" s="29" t="s">
        <v>22</v>
      </c>
      <c r="C17" s="29" t="s">
        <v>56</v>
      </c>
      <c r="D17" s="25" t="s">
        <v>24</v>
      </c>
      <c r="E17" s="30" t="s">
        <v>57</v>
      </c>
      <c r="F17" s="31" t="s">
        <v>49</v>
      </c>
      <c r="G17" s="32">
        <v>1</v>
      </c>
      <c r="H17" s="33">
        <v>0</v>
      </c>
      <c r="I17" s="34">
        <f>ROUND(ROUND(H17,2)*ROUND(G17,3),2)</f>
      </c>
      <c r="O17">
        <f>(I17*21)/100</f>
      </c>
      <c r="P17" t="s">
        <v>23</v>
      </c>
    </row>
    <row r="18" spans="1:5" ht="12.75">
      <c r="A18" s="35" t="s">
        <v>50</v>
      </c>
      <c r="E18" s="36" t="s">
        <v>51</v>
      </c>
    </row>
    <row r="19" spans="1:5" ht="25.5">
      <c r="A19" s="37" t="s">
        <v>52</v>
      </c>
      <c r="E19" s="38" t="s">
        <v>60</v>
      </c>
    </row>
    <row r="20" spans="1:5" ht="12.75">
      <c r="A20" t="s">
        <v>54</v>
      </c>
      <c r="E20" s="36" t="s">
        <v>59</v>
      </c>
    </row>
    <row r="21" spans="1:16" ht="12.75">
      <c r="A21" s="25" t="s">
        <v>45</v>
      </c>
      <c r="B21" s="29" t="s">
        <v>33</v>
      </c>
      <c r="C21" s="29" t="s">
        <v>61</v>
      </c>
      <c r="D21" s="25" t="s">
        <v>51</v>
      </c>
      <c r="E21" s="30" t="s">
        <v>62</v>
      </c>
      <c r="F21" s="31" t="s">
        <v>49</v>
      </c>
      <c r="G21" s="32">
        <v>1</v>
      </c>
      <c r="H21" s="33">
        <v>0</v>
      </c>
      <c r="I21" s="34">
        <f>ROUND(ROUND(H21,2)*ROUND(G21,3),2)</f>
      </c>
      <c r="O21">
        <f>(I21*21)/100</f>
      </c>
      <c r="P21" t="s">
        <v>23</v>
      </c>
    </row>
    <row r="22" spans="1:5" ht="12.75">
      <c r="A22" s="35" t="s">
        <v>50</v>
      </c>
      <c r="E22" s="36" t="s">
        <v>51</v>
      </c>
    </row>
    <row r="23" spans="1:5" ht="25.5">
      <c r="A23" s="37" t="s">
        <v>52</v>
      </c>
      <c r="E23" s="38" t="s">
        <v>63</v>
      </c>
    </row>
    <row r="24" spans="1:5" ht="38.25">
      <c r="A24" t="s">
        <v>54</v>
      </c>
      <c r="E24" s="36" t="s">
        <v>64</v>
      </c>
    </row>
    <row r="25" spans="1:16" ht="12.75">
      <c r="A25" s="25" t="s">
        <v>45</v>
      </c>
      <c r="B25" s="29" t="s">
        <v>35</v>
      </c>
      <c r="C25" s="29" t="s">
        <v>65</v>
      </c>
      <c r="D25" s="25" t="s">
        <v>51</v>
      </c>
      <c r="E25" s="30" t="s">
        <v>66</v>
      </c>
      <c r="F25" s="31" t="s">
        <v>67</v>
      </c>
      <c r="G25" s="32">
        <v>1</v>
      </c>
      <c r="H25" s="33">
        <v>0</v>
      </c>
      <c r="I25" s="34">
        <f>ROUND(ROUND(H25,2)*ROUND(G25,3),2)</f>
      </c>
      <c r="O25">
        <f>(I25*21)/100</f>
      </c>
      <c r="P25" t="s">
        <v>23</v>
      </c>
    </row>
    <row r="26" spans="1:5" ht="12.75">
      <c r="A26" s="35" t="s">
        <v>50</v>
      </c>
      <c r="E26" s="36" t="s">
        <v>51</v>
      </c>
    </row>
    <row r="27" spans="1:5" ht="25.5">
      <c r="A27" s="37" t="s">
        <v>52</v>
      </c>
      <c r="E27" s="38" t="s">
        <v>68</v>
      </c>
    </row>
    <row r="28" spans="1:5" ht="12.75">
      <c r="A28" t="s">
        <v>54</v>
      </c>
      <c r="E28" s="36" t="s">
        <v>59</v>
      </c>
    </row>
    <row r="29" spans="1:16" ht="12.75">
      <c r="A29" s="25" t="s">
        <v>45</v>
      </c>
      <c r="B29" s="29" t="s">
        <v>37</v>
      </c>
      <c r="C29" s="29" t="s">
        <v>69</v>
      </c>
      <c r="D29" s="25" t="s">
        <v>51</v>
      </c>
      <c r="E29" s="30" t="s">
        <v>70</v>
      </c>
      <c r="F29" s="31" t="s">
        <v>49</v>
      </c>
      <c r="G29" s="32">
        <v>1</v>
      </c>
      <c r="H29" s="33">
        <v>0</v>
      </c>
      <c r="I29" s="34">
        <f>ROUND(ROUND(H29,2)*ROUND(G29,3),2)</f>
      </c>
      <c r="O29">
        <f>(I29*21)/100</f>
      </c>
      <c r="P29" t="s">
        <v>23</v>
      </c>
    </row>
    <row r="30" spans="1:5" ht="12.75">
      <c r="A30" s="35" t="s">
        <v>50</v>
      </c>
      <c r="E30" s="36" t="s">
        <v>51</v>
      </c>
    </row>
    <row r="31" spans="1:5" ht="25.5">
      <c r="A31" s="37" t="s">
        <v>52</v>
      </c>
      <c r="E31" s="38" t="s">
        <v>71</v>
      </c>
    </row>
    <row r="32" spans="1:5" ht="12.75">
      <c r="A32" t="s">
        <v>54</v>
      </c>
      <c r="E32" s="36" t="s">
        <v>59</v>
      </c>
    </row>
    <row r="33" spans="1:16" ht="12.75">
      <c r="A33" s="25" t="s">
        <v>45</v>
      </c>
      <c r="B33" s="29" t="s">
        <v>72</v>
      </c>
      <c r="C33" s="29" t="s">
        <v>73</v>
      </c>
      <c r="D33" s="25" t="s">
        <v>51</v>
      </c>
      <c r="E33" s="30" t="s">
        <v>74</v>
      </c>
      <c r="F33" s="31" t="s">
        <v>49</v>
      </c>
      <c r="G33" s="32">
        <v>1</v>
      </c>
      <c r="H33" s="33">
        <v>0</v>
      </c>
      <c r="I33" s="34">
        <f>ROUND(ROUND(H33,2)*ROUND(G33,3),2)</f>
      </c>
      <c r="O33">
        <f>(I33*21)/100</f>
      </c>
      <c r="P33" t="s">
        <v>23</v>
      </c>
    </row>
    <row r="34" spans="1:5" ht="12.75">
      <c r="A34" s="35" t="s">
        <v>50</v>
      </c>
      <c r="E34" s="36" t="s">
        <v>51</v>
      </c>
    </row>
    <row r="35" spans="1:5" ht="12.75">
      <c r="A35" s="37" t="s">
        <v>52</v>
      </c>
      <c r="E35" s="38" t="s">
        <v>51</v>
      </c>
    </row>
    <row r="36" spans="1:5" ht="12.75">
      <c r="A36" t="s">
        <v>54</v>
      </c>
      <c r="E36" s="36" t="s">
        <v>59</v>
      </c>
    </row>
    <row r="37" spans="1:16" ht="12.75">
      <c r="A37" s="25" t="s">
        <v>45</v>
      </c>
      <c r="B37" s="29" t="s">
        <v>75</v>
      </c>
      <c r="C37" s="29" t="s">
        <v>76</v>
      </c>
      <c r="D37" s="25" t="s">
        <v>51</v>
      </c>
      <c r="E37" s="30" t="s">
        <v>77</v>
      </c>
      <c r="F37" s="31" t="s">
        <v>49</v>
      </c>
      <c r="G37" s="32">
        <v>1</v>
      </c>
      <c r="H37" s="33">
        <v>0</v>
      </c>
      <c r="I37" s="34">
        <f>ROUND(ROUND(H37,2)*ROUND(G37,3),2)</f>
      </c>
      <c r="O37">
        <f>(I37*21)/100</f>
      </c>
      <c r="P37" t="s">
        <v>23</v>
      </c>
    </row>
    <row r="38" spans="1:5" ht="12.75">
      <c r="A38" s="35" t="s">
        <v>50</v>
      </c>
      <c r="E38" s="36" t="s">
        <v>51</v>
      </c>
    </row>
    <row r="39" spans="1:5" ht="25.5">
      <c r="A39" s="37" t="s">
        <v>52</v>
      </c>
      <c r="E39" s="38" t="s">
        <v>78</v>
      </c>
    </row>
    <row r="40" spans="1:5" ht="12.75">
      <c r="A40" t="s">
        <v>54</v>
      </c>
      <c r="E40" s="36" t="s">
        <v>79</v>
      </c>
    </row>
    <row r="41" spans="1:16" ht="12.75">
      <c r="A41" s="25" t="s">
        <v>45</v>
      </c>
      <c r="B41" s="29" t="s">
        <v>40</v>
      </c>
      <c r="C41" s="29" t="s">
        <v>80</v>
      </c>
      <c r="D41" s="25" t="s">
        <v>51</v>
      </c>
      <c r="E41" s="30" t="s">
        <v>81</v>
      </c>
      <c r="F41" s="31" t="s">
        <v>49</v>
      </c>
      <c r="G41" s="32">
        <v>1</v>
      </c>
      <c r="H41" s="33">
        <v>0</v>
      </c>
      <c r="I41" s="34">
        <f>ROUND(ROUND(H41,2)*ROUND(G41,3),2)</f>
      </c>
      <c r="O41">
        <f>(I41*21)/100</f>
      </c>
      <c r="P41" t="s">
        <v>23</v>
      </c>
    </row>
    <row r="42" spans="1:5" ht="12.75">
      <c r="A42" s="35" t="s">
        <v>50</v>
      </c>
      <c r="E42" s="36" t="s">
        <v>51</v>
      </c>
    </row>
    <row r="43" spans="1:5" ht="12.75">
      <c r="A43" s="37" t="s">
        <v>52</v>
      </c>
      <c r="E43" s="38" t="s">
        <v>82</v>
      </c>
    </row>
    <row r="44" spans="1:5" ht="89.25">
      <c r="A44" t="s">
        <v>54</v>
      </c>
      <c r="E44" s="36" t="s">
        <v>83</v>
      </c>
    </row>
    <row r="45" spans="1:16" ht="12.75">
      <c r="A45" s="25" t="s">
        <v>45</v>
      </c>
      <c r="B45" s="29" t="s">
        <v>42</v>
      </c>
      <c r="C45" s="29" t="s">
        <v>80</v>
      </c>
      <c r="D45" s="25" t="s">
        <v>24</v>
      </c>
      <c r="E45" s="30" t="s">
        <v>81</v>
      </c>
      <c r="F45" s="31" t="s">
        <v>49</v>
      </c>
      <c r="G45" s="32">
        <v>1</v>
      </c>
      <c r="H45" s="33">
        <v>0</v>
      </c>
      <c r="I45" s="34">
        <f>ROUND(ROUND(H45,2)*ROUND(G45,3),2)</f>
      </c>
      <c r="O45">
        <f>(I45*21)/100</f>
      </c>
      <c r="P45" t="s">
        <v>23</v>
      </c>
    </row>
    <row r="46" spans="1:5" ht="12.75">
      <c r="A46" s="35" t="s">
        <v>50</v>
      </c>
      <c r="E46" s="36" t="s">
        <v>51</v>
      </c>
    </row>
    <row r="47" spans="1:5" ht="38.25">
      <c r="A47" s="37" t="s">
        <v>52</v>
      </c>
      <c r="E47" s="38" t="s">
        <v>84</v>
      </c>
    </row>
    <row r="48" spans="1:5" ht="89.25">
      <c r="A48" t="s">
        <v>54</v>
      </c>
      <c r="E48" s="36" t="s">
        <v>83</v>
      </c>
    </row>
    <row r="49" spans="1:16" ht="12.75">
      <c r="A49" s="25" t="s">
        <v>45</v>
      </c>
      <c r="B49" s="29" t="s">
        <v>85</v>
      </c>
      <c r="C49" s="29" t="s">
        <v>86</v>
      </c>
      <c r="D49" s="25" t="s">
        <v>51</v>
      </c>
      <c r="E49" s="30" t="s">
        <v>81</v>
      </c>
      <c r="F49" s="31" t="s">
        <v>67</v>
      </c>
      <c r="G49" s="32">
        <v>2</v>
      </c>
      <c r="H49" s="33">
        <v>0</v>
      </c>
      <c r="I49" s="34">
        <f>ROUND(ROUND(H49,2)*ROUND(G49,3),2)</f>
      </c>
      <c r="O49">
        <f>(I49*21)/100</f>
      </c>
      <c r="P49" t="s">
        <v>23</v>
      </c>
    </row>
    <row r="50" spans="1:5" ht="12.75">
      <c r="A50" s="35" t="s">
        <v>50</v>
      </c>
      <c r="E50" s="36" t="s">
        <v>51</v>
      </c>
    </row>
    <row r="51" spans="1:5" ht="12.75">
      <c r="A51" s="37" t="s">
        <v>52</v>
      </c>
      <c r="E51" s="38" t="s">
        <v>87</v>
      </c>
    </row>
    <row r="52" spans="1:5" ht="89.25">
      <c r="A52" t="s">
        <v>54</v>
      </c>
      <c r="E52" s="36" t="s">
        <v>83</v>
      </c>
    </row>
    <row r="53" spans="1:16" ht="12.75">
      <c r="A53" s="25" t="s">
        <v>45</v>
      </c>
      <c r="B53" s="29" t="s">
        <v>88</v>
      </c>
      <c r="C53" s="29" t="s">
        <v>89</v>
      </c>
      <c r="D53" s="25" t="s">
        <v>90</v>
      </c>
      <c r="E53" s="30" t="s">
        <v>91</v>
      </c>
      <c r="F53" s="31" t="s">
        <v>49</v>
      </c>
      <c r="G53" s="32">
        <v>1</v>
      </c>
      <c r="H53" s="33">
        <v>0</v>
      </c>
      <c r="I53" s="34">
        <f>ROUND(ROUND(H53,2)*ROUND(G53,3),2)</f>
      </c>
      <c r="O53">
        <f>(I53*21)/100</f>
      </c>
      <c r="P53" t="s">
        <v>23</v>
      </c>
    </row>
    <row r="54" spans="1:5" ht="12.75">
      <c r="A54" s="35" t="s">
        <v>50</v>
      </c>
      <c r="E54" s="36" t="s">
        <v>92</v>
      </c>
    </row>
    <row r="55" spans="1:5" ht="12.75">
      <c r="A55" s="37" t="s">
        <v>52</v>
      </c>
      <c r="E55" s="38" t="s">
        <v>51</v>
      </c>
    </row>
    <row r="56" spans="1:5" ht="25.5">
      <c r="A56" t="s">
        <v>54</v>
      </c>
      <c r="E56" s="36" t="s">
        <v>93</v>
      </c>
    </row>
    <row r="57" spans="1:16" ht="12.75">
      <c r="A57" s="25" t="s">
        <v>45</v>
      </c>
      <c r="B57" s="29" t="s">
        <v>94</v>
      </c>
      <c r="C57" s="29" t="s">
        <v>89</v>
      </c>
      <c r="D57" s="25" t="s">
        <v>95</v>
      </c>
      <c r="E57" s="30" t="s">
        <v>91</v>
      </c>
      <c r="F57" s="31" t="s">
        <v>49</v>
      </c>
      <c r="G57" s="32">
        <v>1</v>
      </c>
      <c r="H57" s="33">
        <v>0</v>
      </c>
      <c r="I57" s="34">
        <f>ROUND(ROUND(H57,2)*ROUND(G57,3),2)</f>
      </c>
      <c r="O57">
        <f>(I57*21)/100</f>
      </c>
      <c r="P57" t="s">
        <v>23</v>
      </c>
    </row>
    <row r="58" spans="1:5" ht="12.75">
      <c r="A58" s="35" t="s">
        <v>50</v>
      </c>
      <c r="E58" s="36" t="s">
        <v>96</v>
      </c>
    </row>
    <row r="59" spans="1:5" ht="12.75">
      <c r="A59" s="37" t="s">
        <v>52</v>
      </c>
      <c r="E59" s="38" t="s">
        <v>51</v>
      </c>
    </row>
    <row r="60" spans="1:5" ht="25.5">
      <c r="A60" t="s">
        <v>54</v>
      </c>
      <c r="E60" s="36" t="s">
        <v>93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1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0+O8+O13+O82+O91+O116</f>
      </c>
      <c r="P2" t="s">
        <v>22</v>
      </c>
    </row>
    <row r="3" spans="1:16" ht="15" customHeight="1">
      <c r="A3" t="s">
        <v>12</v>
      </c>
      <c r="B3" s="12" t="s">
        <v>14</v>
      </c>
      <c r="C3" s="13" t="s">
        <v>15</v>
      </c>
      <c r="D3" s="1"/>
      <c r="E3" s="14" t="s">
        <v>16</v>
      </c>
      <c r="F3" s="1"/>
      <c r="G3" s="9"/>
      <c r="H3" s="8" t="s">
        <v>1707</v>
      </c>
      <c r="I3" s="39">
        <f>0+I8+I13+I82+I91+I116</f>
      </c>
      <c r="O3" t="s">
        <v>19</v>
      </c>
      <c r="P3" t="s">
        <v>23</v>
      </c>
    </row>
    <row r="4" spans="1:16" ht="15" customHeight="1">
      <c r="A4" t="s">
        <v>17</v>
      </c>
      <c r="B4" s="16" t="s">
        <v>18</v>
      </c>
      <c r="C4" s="17" t="s">
        <v>1707</v>
      </c>
      <c r="D4" s="6"/>
      <c r="E4" s="18" t="s">
        <v>1708</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587.6</v>
      </c>
      <c r="H9" s="33">
        <v>0</v>
      </c>
      <c r="I9" s="34">
        <f>ROUND(ROUND(H9,2)*ROUND(G9,3),2)</f>
      </c>
      <c r="O9">
        <f>(I9*21)/100</f>
      </c>
      <c r="P9" t="s">
        <v>23</v>
      </c>
    </row>
    <row r="10" spans="1:5" ht="51">
      <c r="A10" s="35" t="s">
        <v>50</v>
      </c>
      <c r="E10" s="36" t="s">
        <v>102</v>
      </c>
    </row>
    <row r="11" spans="1:5" ht="38.25">
      <c r="A11" s="37" t="s">
        <v>52</v>
      </c>
      <c r="E11" s="38" t="s">
        <v>1709</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0+I14+I18+I22+I26+I30+I34+I38+I42+I46+I50+I54+I58+I62+I66+I70+I74+I78</f>
      </c>
      <c r="R13">
        <f>0+O14+O18+O22+O26+O30+O34+O38+O42+O46+O50+O54+O58+O62+O66+O70+O74+O78</f>
      </c>
    </row>
    <row r="14" spans="1:16" ht="12.75">
      <c r="A14" s="25" t="s">
        <v>45</v>
      </c>
      <c r="B14" s="29" t="s">
        <v>23</v>
      </c>
      <c r="C14" s="29" t="s">
        <v>1000</v>
      </c>
      <c r="D14" s="25" t="s">
        <v>51</v>
      </c>
      <c r="E14" s="30" t="s">
        <v>1001</v>
      </c>
      <c r="F14" s="31" t="s">
        <v>277</v>
      </c>
      <c r="G14" s="32">
        <v>20</v>
      </c>
      <c r="H14" s="33">
        <v>0</v>
      </c>
      <c r="I14" s="34">
        <f>ROUND(ROUND(H14,2)*ROUND(G14,3),2)</f>
      </c>
      <c r="O14">
        <f>(I14*21)/100</f>
      </c>
      <c r="P14" t="s">
        <v>23</v>
      </c>
    </row>
    <row r="15" spans="1:5" ht="12.75">
      <c r="A15" s="35" t="s">
        <v>50</v>
      </c>
      <c r="E15" s="36" t="s">
        <v>51</v>
      </c>
    </row>
    <row r="16" spans="1:5" ht="25.5">
      <c r="A16" s="37" t="s">
        <v>52</v>
      </c>
      <c r="E16" s="38" t="s">
        <v>1710</v>
      </c>
    </row>
    <row r="17" spans="1:5" ht="38.25">
      <c r="A17" t="s">
        <v>54</v>
      </c>
      <c r="E17" s="36" t="s">
        <v>1004</v>
      </c>
    </row>
    <row r="18" spans="1:16" ht="12.75">
      <c r="A18" s="25" t="s">
        <v>45</v>
      </c>
      <c r="B18" s="29" t="s">
        <v>22</v>
      </c>
      <c r="C18" s="29" t="s">
        <v>168</v>
      </c>
      <c r="D18" s="25" t="s">
        <v>51</v>
      </c>
      <c r="E18" s="30" t="s">
        <v>169</v>
      </c>
      <c r="F18" s="31" t="s">
        <v>137</v>
      </c>
      <c r="G18" s="32">
        <v>29.565</v>
      </c>
      <c r="H18" s="33">
        <v>0</v>
      </c>
      <c r="I18" s="34">
        <f>ROUND(ROUND(H18,2)*ROUND(G18,3),2)</f>
      </c>
      <c r="O18">
        <f>(I18*21)/100</f>
      </c>
      <c r="P18" t="s">
        <v>23</v>
      </c>
    </row>
    <row r="19" spans="1:5" ht="12.75">
      <c r="A19" s="35" t="s">
        <v>50</v>
      </c>
      <c r="E19" s="36" t="s">
        <v>51</v>
      </c>
    </row>
    <row r="20" spans="1:5" ht="25.5">
      <c r="A20" s="37" t="s">
        <v>52</v>
      </c>
      <c r="E20" s="38" t="s">
        <v>1711</v>
      </c>
    </row>
    <row r="21" spans="1:5" ht="38.25">
      <c r="A21" t="s">
        <v>54</v>
      </c>
      <c r="E21" s="36" t="s">
        <v>1656</v>
      </c>
    </row>
    <row r="22" spans="1:16" ht="12.75">
      <c r="A22" s="25" t="s">
        <v>45</v>
      </c>
      <c r="B22" s="29" t="s">
        <v>33</v>
      </c>
      <c r="C22" s="29" t="s">
        <v>1009</v>
      </c>
      <c r="D22" s="25" t="s">
        <v>51</v>
      </c>
      <c r="E22" s="30" t="s">
        <v>1010</v>
      </c>
      <c r="F22" s="31" t="s">
        <v>137</v>
      </c>
      <c r="G22" s="32">
        <v>9.6</v>
      </c>
      <c r="H22" s="33">
        <v>0</v>
      </c>
      <c r="I22" s="34">
        <f>ROUND(ROUND(H22,2)*ROUND(G22,3),2)</f>
      </c>
      <c r="O22">
        <f>(I22*21)/100</f>
      </c>
      <c r="P22" t="s">
        <v>23</v>
      </c>
    </row>
    <row r="23" spans="1:5" ht="12.75">
      <c r="A23" s="35" t="s">
        <v>50</v>
      </c>
      <c r="E23" s="36" t="s">
        <v>51</v>
      </c>
    </row>
    <row r="24" spans="1:5" ht="25.5">
      <c r="A24" s="37" t="s">
        <v>52</v>
      </c>
      <c r="E24" s="38" t="s">
        <v>1712</v>
      </c>
    </row>
    <row r="25" spans="1:5" ht="369.75">
      <c r="A25" t="s">
        <v>54</v>
      </c>
      <c r="E25" s="36" t="s">
        <v>712</v>
      </c>
    </row>
    <row r="26" spans="1:16" ht="12.75">
      <c r="A26" s="25" t="s">
        <v>45</v>
      </c>
      <c r="B26" s="29" t="s">
        <v>35</v>
      </c>
      <c r="C26" s="29" t="s">
        <v>1013</v>
      </c>
      <c r="D26" s="25" t="s">
        <v>51</v>
      </c>
      <c r="E26" s="30" t="s">
        <v>211</v>
      </c>
      <c r="F26" s="31" t="s">
        <v>137</v>
      </c>
      <c r="G26" s="32">
        <v>96</v>
      </c>
      <c r="H26" s="33">
        <v>0</v>
      </c>
      <c r="I26" s="34">
        <f>ROUND(ROUND(H26,2)*ROUND(G26,3),2)</f>
      </c>
      <c r="O26">
        <f>(I26*21)/100</f>
      </c>
      <c r="P26" t="s">
        <v>23</v>
      </c>
    </row>
    <row r="27" spans="1:5" ht="12.75">
      <c r="A27" s="35" t="s">
        <v>50</v>
      </c>
      <c r="E27" s="36" t="s">
        <v>51</v>
      </c>
    </row>
    <row r="28" spans="1:5" ht="12.75">
      <c r="A28" s="37" t="s">
        <v>52</v>
      </c>
      <c r="E28" s="38" t="s">
        <v>1713</v>
      </c>
    </row>
    <row r="29" spans="1:5" ht="25.5">
      <c r="A29" t="s">
        <v>54</v>
      </c>
      <c r="E29" s="36" t="s">
        <v>213</v>
      </c>
    </row>
    <row r="30" spans="1:16" ht="12.75">
      <c r="A30" s="25" t="s">
        <v>45</v>
      </c>
      <c r="B30" s="29" t="s">
        <v>37</v>
      </c>
      <c r="C30" s="29" t="s">
        <v>214</v>
      </c>
      <c r="D30" s="25" t="s">
        <v>51</v>
      </c>
      <c r="E30" s="30" t="s">
        <v>215</v>
      </c>
      <c r="F30" s="31" t="s">
        <v>137</v>
      </c>
      <c r="G30" s="32">
        <v>744.4</v>
      </c>
      <c r="H30" s="33">
        <v>0</v>
      </c>
      <c r="I30" s="34">
        <f>ROUND(ROUND(H30,2)*ROUND(G30,3),2)</f>
      </c>
      <c r="O30">
        <f>(I30*21)/100</f>
      </c>
      <c r="P30" t="s">
        <v>23</v>
      </c>
    </row>
    <row r="31" spans="1:5" ht="12.75">
      <c r="A31" s="35" t="s">
        <v>50</v>
      </c>
      <c r="E31" s="36" t="s">
        <v>51</v>
      </c>
    </row>
    <row r="32" spans="1:5" ht="38.25">
      <c r="A32" s="37" t="s">
        <v>52</v>
      </c>
      <c r="E32" s="38" t="s">
        <v>1714</v>
      </c>
    </row>
    <row r="33" spans="1:5" ht="306">
      <c r="A33" t="s">
        <v>54</v>
      </c>
      <c r="E33" s="36" t="s">
        <v>177</v>
      </c>
    </row>
    <row r="34" spans="1:16" ht="12.75">
      <c r="A34" s="25" t="s">
        <v>45</v>
      </c>
      <c r="B34" s="29" t="s">
        <v>72</v>
      </c>
      <c r="C34" s="29" t="s">
        <v>227</v>
      </c>
      <c r="D34" s="25" t="s">
        <v>51</v>
      </c>
      <c r="E34" s="30" t="s">
        <v>228</v>
      </c>
      <c r="F34" s="31" t="s">
        <v>137</v>
      </c>
      <c r="G34" s="32">
        <v>998.399</v>
      </c>
      <c r="H34" s="33">
        <v>0</v>
      </c>
      <c r="I34" s="34">
        <f>ROUND(ROUND(H34,2)*ROUND(G34,3),2)</f>
      </c>
      <c r="O34">
        <f>(I34*21)/100</f>
      </c>
      <c r="P34" t="s">
        <v>23</v>
      </c>
    </row>
    <row r="35" spans="1:5" ht="12.75">
      <c r="A35" s="35" t="s">
        <v>50</v>
      </c>
      <c r="E35" s="36" t="s">
        <v>51</v>
      </c>
    </row>
    <row r="36" spans="1:5" ht="76.5">
      <c r="A36" s="37" t="s">
        <v>52</v>
      </c>
      <c r="E36" s="38" t="s">
        <v>1715</v>
      </c>
    </row>
    <row r="37" spans="1:5" ht="318.75">
      <c r="A37" t="s">
        <v>54</v>
      </c>
      <c r="E37" s="36" t="s">
        <v>230</v>
      </c>
    </row>
    <row r="38" spans="1:16" ht="12.75">
      <c r="A38" s="25" t="s">
        <v>45</v>
      </c>
      <c r="B38" s="29" t="s">
        <v>75</v>
      </c>
      <c r="C38" s="29" t="s">
        <v>231</v>
      </c>
      <c r="D38" s="25" t="s">
        <v>51</v>
      </c>
      <c r="E38" s="30" t="s">
        <v>211</v>
      </c>
      <c r="F38" s="31" t="s">
        <v>137</v>
      </c>
      <c r="G38" s="32">
        <v>9983.99</v>
      </c>
      <c r="H38" s="33">
        <v>0</v>
      </c>
      <c r="I38" s="34">
        <f>ROUND(ROUND(H38,2)*ROUND(G38,3),2)</f>
      </c>
      <c r="O38">
        <f>(I38*21)/100</f>
      </c>
      <c r="P38" t="s">
        <v>23</v>
      </c>
    </row>
    <row r="39" spans="1:5" ht="12.75">
      <c r="A39" s="35" t="s">
        <v>50</v>
      </c>
      <c r="E39" s="36" t="s">
        <v>51</v>
      </c>
    </row>
    <row r="40" spans="1:5" ht="12.75">
      <c r="A40" s="37" t="s">
        <v>52</v>
      </c>
      <c r="E40" s="38" t="s">
        <v>1716</v>
      </c>
    </row>
    <row r="41" spans="1:5" ht="25.5">
      <c r="A41" t="s">
        <v>54</v>
      </c>
      <c r="E41" s="36" t="s">
        <v>213</v>
      </c>
    </row>
    <row r="42" spans="1:16" ht="12.75">
      <c r="A42" s="25" t="s">
        <v>45</v>
      </c>
      <c r="B42" s="29" t="s">
        <v>40</v>
      </c>
      <c r="C42" s="29" t="s">
        <v>179</v>
      </c>
      <c r="D42" s="25" t="s">
        <v>51</v>
      </c>
      <c r="E42" s="30" t="s">
        <v>180</v>
      </c>
      <c r="F42" s="31" t="s">
        <v>137</v>
      </c>
      <c r="G42" s="32">
        <v>1037.58</v>
      </c>
      <c r="H42" s="33">
        <v>0</v>
      </c>
      <c r="I42" s="34">
        <f>ROUND(ROUND(H42,2)*ROUND(G42,3),2)</f>
      </c>
      <c r="O42">
        <f>(I42*21)/100</f>
      </c>
      <c r="P42" t="s">
        <v>23</v>
      </c>
    </row>
    <row r="43" spans="1:5" ht="12.75">
      <c r="A43" s="35" t="s">
        <v>50</v>
      </c>
      <c r="E43" s="36" t="s">
        <v>51</v>
      </c>
    </row>
    <row r="44" spans="1:5" ht="12.75">
      <c r="A44" s="37" t="s">
        <v>52</v>
      </c>
      <c r="E44" s="38" t="s">
        <v>1717</v>
      </c>
    </row>
    <row r="45" spans="1:5" ht="191.25">
      <c r="A45" t="s">
        <v>54</v>
      </c>
      <c r="E45" s="36" t="s">
        <v>185</v>
      </c>
    </row>
    <row r="46" spans="1:16" ht="12.75">
      <c r="A46" s="25" t="s">
        <v>45</v>
      </c>
      <c r="B46" s="29" t="s">
        <v>42</v>
      </c>
      <c r="C46" s="29" t="s">
        <v>1718</v>
      </c>
      <c r="D46" s="25" t="s">
        <v>51</v>
      </c>
      <c r="E46" s="30" t="s">
        <v>1719</v>
      </c>
      <c r="F46" s="31" t="s">
        <v>137</v>
      </c>
      <c r="G46" s="32">
        <v>15</v>
      </c>
      <c r="H46" s="33">
        <v>0</v>
      </c>
      <c r="I46" s="34">
        <f>ROUND(ROUND(H46,2)*ROUND(G46,3),2)</f>
      </c>
      <c r="O46">
        <f>(I46*21)/100</f>
      </c>
      <c r="P46" t="s">
        <v>23</v>
      </c>
    </row>
    <row r="47" spans="1:5" ht="12.75">
      <c r="A47" s="35" t="s">
        <v>50</v>
      </c>
      <c r="E47" s="36" t="s">
        <v>51</v>
      </c>
    </row>
    <row r="48" spans="1:5" ht="25.5">
      <c r="A48" s="37" t="s">
        <v>52</v>
      </c>
      <c r="E48" s="38" t="s">
        <v>1720</v>
      </c>
    </row>
    <row r="49" spans="1:5" ht="267.75">
      <c r="A49" t="s">
        <v>54</v>
      </c>
      <c r="E49" s="36" t="s">
        <v>1026</v>
      </c>
    </row>
    <row r="50" spans="1:16" ht="12.75">
      <c r="A50" s="25" t="s">
        <v>45</v>
      </c>
      <c r="B50" s="29" t="s">
        <v>85</v>
      </c>
      <c r="C50" s="29" t="s">
        <v>1031</v>
      </c>
      <c r="D50" s="25" t="s">
        <v>51</v>
      </c>
      <c r="E50" s="30" t="s">
        <v>1032</v>
      </c>
      <c r="F50" s="31" t="s">
        <v>137</v>
      </c>
      <c r="G50" s="32">
        <v>714.83</v>
      </c>
      <c r="H50" s="33">
        <v>0</v>
      </c>
      <c r="I50" s="34">
        <f>ROUND(ROUND(H50,2)*ROUND(G50,3),2)</f>
      </c>
      <c r="O50">
        <f>(I50*21)/100</f>
      </c>
      <c r="P50" t="s">
        <v>23</v>
      </c>
    </row>
    <row r="51" spans="1:5" ht="12.75">
      <c r="A51" s="35" t="s">
        <v>50</v>
      </c>
      <c r="E51" s="36" t="s">
        <v>51</v>
      </c>
    </row>
    <row r="52" spans="1:5" ht="38.25">
      <c r="A52" s="37" t="s">
        <v>52</v>
      </c>
      <c r="E52" s="38" t="s">
        <v>1721</v>
      </c>
    </row>
    <row r="53" spans="1:5" ht="229.5">
      <c r="A53" t="s">
        <v>54</v>
      </c>
      <c r="E53" s="36" t="s">
        <v>1035</v>
      </c>
    </row>
    <row r="54" spans="1:16" ht="12.75">
      <c r="A54" s="25" t="s">
        <v>45</v>
      </c>
      <c r="B54" s="29" t="s">
        <v>88</v>
      </c>
      <c r="C54" s="29" t="s">
        <v>785</v>
      </c>
      <c r="D54" s="25" t="s">
        <v>51</v>
      </c>
      <c r="E54" s="30" t="s">
        <v>786</v>
      </c>
      <c r="F54" s="31" t="s">
        <v>137</v>
      </c>
      <c r="G54" s="32">
        <v>3.212</v>
      </c>
      <c r="H54" s="33">
        <v>0</v>
      </c>
      <c r="I54" s="34">
        <f>ROUND(ROUND(H54,2)*ROUND(G54,3),2)</f>
      </c>
      <c r="O54">
        <f>(I54*21)/100</f>
      </c>
      <c r="P54" t="s">
        <v>23</v>
      </c>
    </row>
    <row r="55" spans="1:5" ht="12.75">
      <c r="A55" s="35" t="s">
        <v>50</v>
      </c>
      <c r="E55" s="36" t="s">
        <v>51</v>
      </c>
    </row>
    <row r="56" spans="1:5" ht="25.5">
      <c r="A56" s="37" t="s">
        <v>52</v>
      </c>
      <c r="E56" s="38" t="s">
        <v>1722</v>
      </c>
    </row>
    <row r="57" spans="1:5" ht="280.5">
      <c r="A57" t="s">
        <v>54</v>
      </c>
      <c r="E57" s="36" t="s">
        <v>1040</v>
      </c>
    </row>
    <row r="58" spans="1:16" ht="12.75">
      <c r="A58" s="25" t="s">
        <v>45</v>
      </c>
      <c r="B58" s="29" t="s">
        <v>94</v>
      </c>
      <c r="C58" s="29" t="s">
        <v>256</v>
      </c>
      <c r="D58" s="25" t="s">
        <v>51</v>
      </c>
      <c r="E58" s="30" t="s">
        <v>257</v>
      </c>
      <c r="F58" s="31" t="s">
        <v>137</v>
      </c>
      <c r="G58" s="32">
        <v>95.264</v>
      </c>
      <c r="H58" s="33">
        <v>0</v>
      </c>
      <c r="I58" s="34">
        <f>ROUND(ROUND(H58,2)*ROUND(G58,3),2)</f>
      </c>
      <c r="O58">
        <f>(I58*21)/100</f>
      </c>
      <c r="P58" t="s">
        <v>23</v>
      </c>
    </row>
    <row r="59" spans="1:5" ht="12.75">
      <c r="A59" s="35" t="s">
        <v>50</v>
      </c>
      <c r="E59" s="36" t="s">
        <v>51</v>
      </c>
    </row>
    <row r="60" spans="1:5" ht="12.75">
      <c r="A60" s="37" t="s">
        <v>52</v>
      </c>
      <c r="E60" s="38" t="s">
        <v>1723</v>
      </c>
    </row>
    <row r="61" spans="1:5" ht="293.25">
      <c r="A61" t="s">
        <v>54</v>
      </c>
      <c r="E61" s="36" t="s">
        <v>1043</v>
      </c>
    </row>
    <row r="62" spans="1:16" ht="12.75">
      <c r="A62" s="25" t="s">
        <v>45</v>
      </c>
      <c r="B62" s="29" t="s">
        <v>157</v>
      </c>
      <c r="C62" s="29" t="s">
        <v>1051</v>
      </c>
      <c r="D62" s="25" t="s">
        <v>51</v>
      </c>
      <c r="E62" s="30" t="s">
        <v>1052</v>
      </c>
      <c r="F62" s="31" t="s">
        <v>137</v>
      </c>
      <c r="G62" s="32">
        <v>9.6</v>
      </c>
      <c r="H62" s="33">
        <v>0</v>
      </c>
      <c r="I62" s="34">
        <f>ROUND(ROUND(H62,2)*ROUND(G62,3),2)</f>
      </c>
      <c r="O62">
        <f>(I62*21)/100</f>
      </c>
      <c r="P62" t="s">
        <v>23</v>
      </c>
    </row>
    <row r="63" spans="1:5" ht="12.75">
      <c r="A63" s="35" t="s">
        <v>50</v>
      </c>
      <c r="E63" s="36" t="s">
        <v>51</v>
      </c>
    </row>
    <row r="64" spans="1:5" ht="25.5">
      <c r="A64" s="37" t="s">
        <v>52</v>
      </c>
      <c r="E64" s="38" t="s">
        <v>1724</v>
      </c>
    </row>
    <row r="65" spans="1:5" ht="267.75">
      <c r="A65" t="s">
        <v>54</v>
      </c>
      <c r="E65" s="36" t="s">
        <v>1026</v>
      </c>
    </row>
    <row r="66" spans="1:16" ht="12.75">
      <c r="A66" s="25" t="s">
        <v>45</v>
      </c>
      <c r="B66" s="29" t="s">
        <v>161</v>
      </c>
      <c r="C66" s="29" t="s">
        <v>1663</v>
      </c>
      <c r="D66" s="25" t="s">
        <v>51</v>
      </c>
      <c r="E66" s="30" t="s">
        <v>1664</v>
      </c>
      <c r="F66" s="31" t="s">
        <v>137</v>
      </c>
      <c r="G66" s="32">
        <v>29.565</v>
      </c>
      <c r="H66" s="33">
        <v>0</v>
      </c>
      <c r="I66" s="34">
        <f>ROUND(ROUND(H66,2)*ROUND(G66,3),2)</f>
      </c>
      <c r="O66">
        <f>(I66*21)/100</f>
      </c>
      <c r="P66" t="s">
        <v>23</v>
      </c>
    </row>
    <row r="67" spans="1:5" ht="12.75">
      <c r="A67" s="35" t="s">
        <v>50</v>
      </c>
      <c r="E67" s="36" t="s">
        <v>51</v>
      </c>
    </row>
    <row r="68" spans="1:5" ht="12.75">
      <c r="A68" s="37" t="s">
        <v>52</v>
      </c>
      <c r="E68" s="38" t="s">
        <v>1725</v>
      </c>
    </row>
    <row r="69" spans="1:5" ht="38.25">
      <c r="A69" t="s">
        <v>54</v>
      </c>
      <c r="E69" s="36" t="s">
        <v>1666</v>
      </c>
    </row>
    <row r="70" spans="1:16" ht="12.75">
      <c r="A70" s="25" t="s">
        <v>45</v>
      </c>
      <c r="B70" s="29" t="s">
        <v>167</v>
      </c>
      <c r="C70" s="29" t="s">
        <v>1667</v>
      </c>
      <c r="D70" s="25" t="s">
        <v>51</v>
      </c>
      <c r="E70" s="30" t="s">
        <v>1668</v>
      </c>
      <c r="F70" s="31" t="s">
        <v>111</v>
      </c>
      <c r="G70" s="32">
        <v>98.55</v>
      </c>
      <c r="H70" s="33">
        <v>0</v>
      </c>
      <c r="I70" s="34">
        <f>ROUND(ROUND(H70,2)*ROUND(G70,3),2)</f>
      </c>
      <c r="O70">
        <f>(I70*21)/100</f>
      </c>
      <c r="P70" t="s">
        <v>23</v>
      </c>
    </row>
    <row r="71" spans="1:5" ht="12.75">
      <c r="A71" s="35" t="s">
        <v>50</v>
      </c>
      <c r="E71" s="36" t="s">
        <v>51</v>
      </c>
    </row>
    <row r="72" spans="1:5" ht="12.75">
      <c r="A72" s="37" t="s">
        <v>52</v>
      </c>
      <c r="E72" s="38" t="s">
        <v>1726</v>
      </c>
    </row>
    <row r="73" spans="1:5" ht="25.5">
      <c r="A73" t="s">
        <v>54</v>
      </c>
      <c r="E73" s="36" t="s">
        <v>1670</v>
      </c>
    </row>
    <row r="74" spans="1:16" ht="12.75">
      <c r="A74" s="25" t="s">
        <v>45</v>
      </c>
      <c r="B74" s="29" t="s">
        <v>173</v>
      </c>
      <c r="C74" s="29" t="s">
        <v>1671</v>
      </c>
      <c r="D74" s="25" t="s">
        <v>51</v>
      </c>
      <c r="E74" s="30" t="s">
        <v>1672</v>
      </c>
      <c r="F74" s="31" t="s">
        <v>111</v>
      </c>
      <c r="G74" s="32">
        <v>98.55</v>
      </c>
      <c r="H74" s="33">
        <v>0</v>
      </c>
      <c r="I74" s="34">
        <f>ROUND(ROUND(H74,2)*ROUND(G74,3),2)</f>
      </c>
      <c r="O74">
        <f>(I74*21)/100</f>
      </c>
      <c r="P74" t="s">
        <v>23</v>
      </c>
    </row>
    <row r="75" spans="1:5" ht="12.75">
      <c r="A75" s="35" t="s">
        <v>50</v>
      </c>
      <c r="E75" s="36" t="s">
        <v>51</v>
      </c>
    </row>
    <row r="76" spans="1:5" ht="12.75">
      <c r="A76" s="37" t="s">
        <v>52</v>
      </c>
      <c r="E76" s="38" t="s">
        <v>1727</v>
      </c>
    </row>
    <row r="77" spans="1:5" ht="38.25">
      <c r="A77" t="s">
        <v>54</v>
      </c>
      <c r="E77" s="36" t="s">
        <v>1674</v>
      </c>
    </row>
    <row r="78" spans="1:16" ht="12.75">
      <c r="A78" s="25" t="s">
        <v>45</v>
      </c>
      <c r="B78" s="29" t="s">
        <v>178</v>
      </c>
      <c r="C78" s="29" t="s">
        <v>1675</v>
      </c>
      <c r="D78" s="25" t="s">
        <v>51</v>
      </c>
      <c r="E78" s="30" t="s">
        <v>1676</v>
      </c>
      <c r="F78" s="31" t="s">
        <v>111</v>
      </c>
      <c r="G78" s="32">
        <v>98.55</v>
      </c>
      <c r="H78" s="33">
        <v>0</v>
      </c>
      <c r="I78" s="34">
        <f>ROUND(ROUND(H78,2)*ROUND(G78,3),2)</f>
      </c>
      <c r="O78">
        <f>(I78*21)/100</f>
      </c>
      <c r="P78" t="s">
        <v>23</v>
      </c>
    </row>
    <row r="79" spans="1:5" ht="12.75">
      <c r="A79" s="35" t="s">
        <v>50</v>
      </c>
      <c r="E79" s="36" t="s">
        <v>51</v>
      </c>
    </row>
    <row r="80" spans="1:5" ht="12.75">
      <c r="A80" s="37" t="s">
        <v>52</v>
      </c>
      <c r="E80" s="38" t="s">
        <v>1727</v>
      </c>
    </row>
    <row r="81" spans="1:5" ht="25.5">
      <c r="A81" t="s">
        <v>54</v>
      </c>
      <c r="E81" s="36" t="s">
        <v>1677</v>
      </c>
    </row>
    <row r="82" spans="1:18" ht="12.75" customHeight="1">
      <c r="A82" s="6" t="s">
        <v>43</v>
      </c>
      <c r="B82" s="6"/>
      <c r="C82" s="41" t="s">
        <v>33</v>
      </c>
      <c r="D82" s="6"/>
      <c r="E82" s="27" t="s">
        <v>306</v>
      </c>
      <c r="F82" s="6"/>
      <c r="G82" s="6"/>
      <c r="H82" s="6"/>
      <c r="I82" s="42">
        <f>0+Q82</f>
      </c>
      <c r="O82">
        <f>0+R82</f>
      </c>
      <c r="Q82">
        <f>0+I83+I87</f>
      </c>
      <c r="R82">
        <f>0+O83+O87</f>
      </c>
    </row>
    <row r="83" spans="1:16" ht="12.75">
      <c r="A83" s="25" t="s">
        <v>45</v>
      </c>
      <c r="B83" s="29" t="s">
        <v>183</v>
      </c>
      <c r="C83" s="29" t="s">
        <v>308</v>
      </c>
      <c r="D83" s="25" t="s">
        <v>51</v>
      </c>
      <c r="E83" s="30" t="s">
        <v>309</v>
      </c>
      <c r="F83" s="31" t="s">
        <v>137</v>
      </c>
      <c r="G83" s="32">
        <v>44.158</v>
      </c>
      <c r="H83" s="33">
        <v>0</v>
      </c>
      <c r="I83" s="34">
        <f>ROUND(ROUND(H83,2)*ROUND(G83,3),2)</f>
      </c>
      <c r="O83">
        <f>(I83*21)/100</f>
      </c>
      <c r="P83" t="s">
        <v>23</v>
      </c>
    </row>
    <row r="84" spans="1:5" ht="12.75">
      <c r="A84" s="35" t="s">
        <v>50</v>
      </c>
      <c r="E84" s="36" t="s">
        <v>51</v>
      </c>
    </row>
    <row r="85" spans="1:5" ht="25.5">
      <c r="A85" s="37" t="s">
        <v>52</v>
      </c>
      <c r="E85" s="38" t="s">
        <v>1728</v>
      </c>
    </row>
    <row r="86" spans="1:5" ht="38.25">
      <c r="A86" t="s">
        <v>54</v>
      </c>
      <c r="E86" s="36" t="s">
        <v>1081</v>
      </c>
    </row>
    <row r="87" spans="1:16" ht="12.75">
      <c r="A87" s="25" t="s">
        <v>45</v>
      </c>
      <c r="B87" s="29" t="s">
        <v>186</v>
      </c>
      <c r="C87" s="29" t="s">
        <v>1729</v>
      </c>
      <c r="D87" s="25" t="s">
        <v>51</v>
      </c>
      <c r="E87" s="30" t="s">
        <v>1730</v>
      </c>
      <c r="F87" s="31" t="s">
        <v>137</v>
      </c>
      <c r="G87" s="32">
        <v>16.093</v>
      </c>
      <c r="H87" s="33">
        <v>0</v>
      </c>
      <c r="I87" s="34">
        <f>ROUND(ROUND(H87,2)*ROUND(G87,3),2)</f>
      </c>
      <c r="O87">
        <f>(I87*21)/100</f>
      </c>
      <c r="P87" t="s">
        <v>23</v>
      </c>
    </row>
    <row r="88" spans="1:5" ht="12.75">
      <c r="A88" s="35" t="s">
        <v>50</v>
      </c>
      <c r="E88" s="36" t="s">
        <v>51</v>
      </c>
    </row>
    <row r="89" spans="1:5" ht="25.5">
      <c r="A89" s="37" t="s">
        <v>52</v>
      </c>
      <c r="E89" s="38" t="s">
        <v>1731</v>
      </c>
    </row>
    <row r="90" spans="1:5" ht="25.5">
      <c r="A90" t="s">
        <v>54</v>
      </c>
      <c r="E90" s="36" t="s">
        <v>1732</v>
      </c>
    </row>
    <row r="91" spans="1:18" ht="12.75" customHeight="1">
      <c r="A91" s="6" t="s">
        <v>43</v>
      </c>
      <c r="B91" s="6"/>
      <c r="C91" s="41" t="s">
        <v>75</v>
      </c>
      <c r="D91" s="6"/>
      <c r="E91" s="27" t="s">
        <v>403</v>
      </c>
      <c r="F91" s="6"/>
      <c r="G91" s="6"/>
      <c r="H91" s="6"/>
      <c r="I91" s="42">
        <f>0+Q91</f>
      </c>
      <c r="O91">
        <f>0+R91</f>
      </c>
      <c r="Q91">
        <f>0+I92+I96+I100+I104+I108+I112</f>
      </c>
      <c r="R91">
        <f>0+O92+O96+O100+O104+O108+O112</f>
      </c>
    </row>
    <row r="92" spans="1:16" ht="12.75">
      <c r="A92" s="25" t="s">
        <v>45</v>
      </c>
      <c r="B92" s="29" t="s">
        <v>192</v>
      </c>
      <c r="C92" s="29" t="s">
        <v>1733</v>
      </c>
      <c r="D92" s="25" t="s">
        <v>51</v>
      </c>
      <c r="E92" s="30" t="s">
        <v>1734</v>
      </c>
      <c r="F92" s="31" t="s">
        <v>277</v>
      </c>
      <c r="G92" s="32">
        <v>85.9</v>
      </c>
      <c r="H92" s="33">
        <v>0</v>
      </c>
      <c r="I92" s="34">
        <f>ROUND(ROUND(H92,2)*ROUND(G92,3),2)</f>
      </c>
      <c r="O92">
        <f>(I92*21)/100</f>
      </c>
      <c r="P92" t="s">
        <v>23</v>
      </c>
    </row>
    <row r="93" spans="1:5" ht="12.75">
      <c r="A93" s="35" t="s">
        <v>50</v>
      </c>
      <c r="E93" s="36" t="s">
        <v>51</v>
      </c>
    </row>
    <row r="94" spans="1:5" ht="12.75">
      <c r="A94" s="37" t="s">
        <v>52</v>
      </c>
      <c r="E94" s="38" t="s">
        <v>1735</v>
      </c>
    </row>
    <row r="95" spans="1:5" ht="255">
      <c r="A95" t="s">
        <v>54</v>
      </c>
      <c r="E95" s="36" t="s">
        <v>1374</v>
      </c>
    </row>
    <row r="96" spans="1:16" ht="12.75">
      <c r="A96" s="25" t="s">
        <v>45</v>
      </c>
      <c r="B96" s="29" t="s">
        <v>281</v>
      </c>
      <c r="C96" s="29" t="s">
        <v>1736</v>
      </c>
      <c r="D96" s="25" t="s">
        <v>51</v>
      </c>
      <c r="E96" s="30" t="s">
        <v>1737</v>
      </c>
      <c r="F96" s="31" t="s">
        <v>67</v>
      </c>
      <c r="G96" s="32">
        <v>3</v>
      </c>
      <c r="H96" s="33">
        <v>0</v>
      </c>
      <c r="I96" s="34">
        <f>ROUND(ROUND(H96,2)*ROUND(G96,3),2)</f>
      </c>
      <c r="O96">
        <f>(I96*21)/100</f>
      </c>
      <c r="P96" t="s">
        <v>23</v>
      </c>
    </row>
    <row r="97" spans="1:5" ht="12.75">
      <c r="A97" s="35" t="s">
        <v>50</v>
      </c>
      <c r="E97" s="36" t="s">
        <v>51</v>
      </c>
    </row>
    <row r="98" spans="1:5" ht="12.75">
      <c r="A98" s="37" t="s">
        <v>52</v>
      </c>
      <c r="E98" s="38" t="s">
        <v>909</v>
      </c>
    </row>
    <row r="99" spans="1:5" ht="242.25">
      <c r="A99" t="s">
        <v>54</v>
      </c>
      <c r="E99" s="36" t="s">
        <v>1738</v>
      </c>
    </row>
    <row r="100" spans="1:16" ht="12.75">
      <c r="A100" s="25" t="s">
        <v>45</v>
      </c>
      <c r="B100" s="29" t="s">
        <v>287</v>
      </c>
      <c r="C100" s="29" t="s">
        <v>1739</v>
      </c>
      <c r="D100" s="25" t="s">
        <v>51</v>
      </c>
      <c r="E100" s="30" t="s">
        <v>1740</v>
      </c>
      <c r="F100" s="31" t="s">
        <v>67</v>
      </c>
      <c r="G100" s="32">
        <v>1</v>
      </c>
      <c r="H100" s="33">
        <v>0</v>
      </c>
      <c r="I100" s="34">
        <f>ROUND(ROUND(H100,2)*ROUND(G100,3),2)</f>
      </c>
      <c r="O100">
        <f>(I100*21)/100</f>
      </c>
      <c r="P100" t="s">
        <v>23</v>
      </c>
    </row>
    <row r="101" spans="1:5" ht="12.75">
      <c r="A101" s="35" t="s">
        <v>50</v>
      </c>
      <c r="E101" s="36" t="s">
        <v>51</v>
      </c>
    </row>
    <row r="102" spans="1:5" ht="12.75">
      <c r="A102" s="37" t="s">
        <v>52</v>
      </c>
      <c r="E102" s="38" t="s">
        <v>941</v>
      </c>
    </row>
    <row r="103" spans="1:5" ht="255">
      <c r="A103" t="s">
        <v>54</v>
      </c>
      <c r="E103" s="36" t="s">
        <v>1741</v>
      </c>
    </row>
    <row r="104" spans="1:16" ht="12.75">
      <c r="A104" s="25" t="s">
        <v>45</v>
      </c>
      <c r="B104" s="29" t="s">
        <v>293</v>
      </c>
      <c r="C104" s="29" t="s">
        <v>1690</v>
      </c>
      <c r="D104" s="25" t="s">
        <v>51</v>
      </c>
      <c r="E104" s="30" t="s">
        <v>1691</v>
      </c>
      <c r="F104" s="31" t="s">
        <v>137</v>
      </c>
      <c r="G104" s="32">
        <v>144.159</v>
      </c>
      <c r="H104" s="33">
        <v>0</v>
      </c>
      <c r="I104" s="34">
        <f>ROUND(ROUND(H104,2)*ROUND(G104,3),2)</f>
      </c>
      <c r="O104">
        <f>(I104*21)/100</f>
      </c>
      <c r="P104" t="s">
        <v>23</v>
      </c>
    </row>
    <row r="105" spans="1:5" ht="12.75">
      <c r="A105" s="35" t="s">
        <v>50</v>
      </c>
      <c r="E105" s="36" t="s">
        <v>51</v>
      </c>
    </row>
    <row r="106" spans="1:5" ht="51">
      <c r="A106" s="37" t="s">
        <v>52</v>
      </c>
      <c r="E106" s="38" t="s">
        <v>1742</v>
      </c>
    </row>
    <row r="107" spans="1:5" ht="369.75">
      <c r="A107" t="s">
        <v>54</v>
      </c>
      <c r="E107" s="36" t="s">
        <v>424</v>
      </c>
    </row>
    <row r="108" spans="1:16" ht="12.75">
      <c r="A108" s="25" t="s">
        <v>45</v>
      </c>
      <c r="B108" s="29" t="s">
        <v>296</v>
      </c>
      <c r="C108" s="29" t="s">
        <v>1743</v>
      </c>
      <c r="D108" s="25" t="s">
        <v>51</v>
      </c>
      <c r="E108" s="30" t="s">
        <v>1744</v>
      </c>
      <c r="F108" s="31" t="s">
        <v>277</v>
      </c>
      <c r="G108" s="32">
        <v>85.9</v>
      </c>
      <c r="H108" s="33">
        <v>0</v>
      </c>
      <c r="I108" s="34">
        <f>ROUND(ROUND(H108,2)*ROUND(G108,3),2)</f>
      </c>
      <c r="O108">
        <f>(I108*21)/100</f>
      </c>
      <c r="P108" t="s">
        <v>23</v>
      </c>
    </row>
    <row r="109" spans="1:5" ht="12.75">
      <c r="A109" s="35" t="s">
        <v>50</v>
      </c>
      <c r="E109" s="36" t="s">
        <v>51</v>
      </c>
    </row>
    <row r="110" spans="1:5" ht="12.75">
      <c r="A110" s="37" t="s">
        <v>52</v>
      </c>
      <c r="E110" s="38" t="s">
        <v>1735</v>
      </c>
    </row>
    <row r="111" spans="1:5" ht="51">
      <c r="A111" t="s">
        <v>54</v>
      </c>
      <c r="E111" s="36" t="s">
        <v>1696</v>
      </c>
    </row>
    <row r="112" spans="1:16" ht="12.75">
      <c r="A112" s="25" t="s">
        <v>45</v>
      </c>
      <c r="B112" s="29" t="s">
        <v>302</v>
      </c>
      <c r="C112" s="29" t="s">
        <v>1700</v>
      </c>
      <c r="D112" s="25" t="s">
        <v>51</v>
      </c>
      <c r="E112" s="30" t="s">
        <v>1701</v>
      </c>
      <c r="F112" s="31" t="s">
        <v>67</v>
      </c>
      <c r="G112" s="32">
        <v>2</v>
      </c>
      <c r="H112" s="33">
        <v>0</v>
      </c>
      <c r="I112" s="34">
        <f>ROUND(ROUND(H112,2)*ROUND(G112,3),2)</f>
      </c>
      <c r="O112">
        <f>(I112*21)/100</f>
      </c>
      <c r="P112" t="s">
        <v>23</v>
      </c>
    </row>
    <row r="113" spans="1:5" ht="12.75">
      <c r="A113" s="35" t="s">
        <v>50</v>
      </c>
      <c r="E113" s="36" t="s">
        <v>51</v>
      </c>
    </row>
    <row r="114" spans="1:5" ht="12.75">
      <c r="A114" s="37" t="s">
        <v>52</v>
      </c>
      <c r="E114" s="38" t="s">
        <v>1745</v>
      </c>
    </row>
    <row r="115" spans="1:5" ht="12.75">
      <c r="A115" t="s">
        <v>54</v>
      </c>
      <c r="E115" s="36" t="s">
        <v>1703</v>
      </c>
    </row>
    <row r="116" spans="1:18" ht="12.75" customHeight="1">
      <c r="A116" s="6" t="s">
        <v>43</v>
      </c>
      <c r="B116" s="6"/>
      <c r="C116" s="41" t="s">
        <v>40</v>
      </c>
      <c r="D116" s="6"/>
      <c r="E116" s="27" t="s">
        <v>191</v>
      </c>
      <c r="F116" s="6"/>
      <c r="G116" s="6"/>
      <c r="H116" s="6"/>
      <c r="I116" s="42">
        <f>0+Q116</f>
      </c>
      <c r="O116">
        <f>0+R116</f>
      </c>
      <c r="Q116">
        <f>0+I117+I121</f>
      </c>
      <c r="R116">
        <f>0+O117+O121</f>
      </c>
    </row>
    <row r="117" spans="1:16" ht="12.75">
      <c r="A117" s="25" t="s">
        <v>45</v>
      </c>
      <c r="B117" s="29" t="s">
        <v>307</v>
      </c>
      <c r="C117" s="29" t="s">
        <v>1704</v>
      </c>
      <c r="D117" s="25" t="s">
        <v>51</v>
      </c>
      <c r="E117" s="30" t="s">
        <v>1705</v>
      </c>
      <c r="F117" s="31" t="s">
        <v>67</v>
      </c>
      <c r="G117" s="32">
        <v>4</v>
      </c>
      <c r="H117" s="33">
        <v>0</v>
      </c>
      <c r="I117" s="34">
        <f>ROUND(ROUND(H117,2)*ROUND(G117,3),2)</f>
      </c>
      <c r="O117">
        <f>(I117*21)/100</f>
      </c>
      <c r="P117" t="s">
        <v>23</v>
      </c>
    </row>
    <row r="118" spans="1:5" ht="12.75">
      <c r="A118" s="35" t="s">
        <v>50</v>
      </c>
      <c r="E118" s="36" t="s">
        <v>51</v>
      </c>
    </row>
    <row r="119" spans="1:5" ht="12.75">
      <c r="A119" s="37" t="s">
        <v>52</v>
      </c>
      <c r="E119" s="38" t="s">
        <v>957</v>
      </c>
    </row>
    <row r="120" spans="1:5" ht="38.25">
      <c r="A120" t="s">
        <v>54</v>
      </c>
      <c r="E120" s="36" t="s">
        <v>1706</v>
      </c>
    </row>
    <row r="121" spans="1:16" ht="12.75">
      <c r="A121" s="25" t="s">
        <v>45</v>
      </c>
      <c r="B121" s="29" t="s">
        <v>312</v>
      </c>
      <c r="C121" s="29" t="s">
        <v>1746</v>
      </c>
      <c r="D121" s="25" t="s">
        <v>51</v>
      </c>
      <c r="E121" s="30" t="s">
        <v>1747</v>
      </c>
      <c r="F121" s="31" t="s">
        <v>67</v>
      </c>
      <c r="G121" s="32">
        <v>2</v>
      </c>
      <c r="H121" s="33">
        <v>0</v>
      </c>
      <c r="I121" s="34">
        <f>ROUND(ROUND(H121,2)*ROUND(G121,3),2)</f>
      </c>
      <c r="O121">
        <f>(I121*21)/100</f>
      </c>
      <c r="P121" t="s">
        <v>23</v>
      </c>
    </row>
    <row r="122" spans="1:5" ht="12.75">
      <c r="A122" s="35" t="s">
        <v>50</v>
      </c>
      <c r="E122" s="36" t="s">
        <v>51</v>
      </c>
    </row>
    <row r="123" spans="1:5" ht="12.75">
      <c r="A123" s="37" t="s">
        <v>52</v>
      </c>
      <c r="E123" s="38" t="s">
        <v>635</v>
      </c>
    </row>
    <row r="124" spans="1:5" ht="89.25">
      <c r="A124" t="s">
        <v>54</v>
      </c>
      <c r="E124" s="36" t="s">
        <v>1748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0+O8+O13+O74+O87+O120</f>
      </c>
      <c r="P2" t="s">
        <v>22</v>
      </c>
    </row>
    <row r="3" spans="1:16" ht="15" customHeight="1">
      <c r="A3" t="s">
        <v>12</v>
      </c>
      <c r="B3" s="12" t="s">
        <v>14</v>
      </c>
      <c r="C3" s="13" t="s">
        <v>15</v>
      </c>
      <c r="D3" s="1"/>
      <c r="E3" s="14" t="s">
        <v>16</v>
      </c>
      <c r="F3" s="1"/>
      <c r="G3" s="9"/>
      <c r="H3" s="8" t="s">
        <v>1749</v>
      </c>
      <c r="I3" s="39">
        <f>0+I8+I13+I74+I87+I120</f>
      </c>
      <c r="O3" t="s">
        <v>19</v>
      </c>
      <c r="P3" t="s">
        <v>23</v>
      </c>
    </row>
    <row r="4" spans="1:16" ht="15" customHeight="1">
      <c r="A4" t="s">
        <v>17</v>
      </c>
      <c r="B4" s="16" t="s">
        <v>18</v>
      </c>
      <c r="C4" s="17" t="s">
        <v>1749</v>
      </c>
      <c r="D4" s="6"/>
      <c r="E4" s="18" t="s">
        <v>1750</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294.32</v>
      </c>
      <c r="H9" s="33">
        <v>0</v>
      </c>
      <c r="I9" s="34">
        <f>ROUND(ROUND(H9,2)*ROUND(G9,3),2)</f>
      </c>
      <c r="O9">
        <f>(I9*21)/100</f>
      </c>
      <c r="P9" t="s">
        <v>23</v>
      </c>
    </row>
    <row r="10" spans="1:5" ht="51">
      <c r="A10" s="35" t="s">
        <v>50</v>
      </c>
      <c r="E10" s="36" t="s">
        <v>102</v>
      </c>
    </row>
    <row r="11" spans="1:5" ht="38.25">
      <c r="A11" s="37" t="s">
        <v>52</v>
      </c>
      <c r="E11" s="38" t="s">
        <v>1751</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0+I14+I18+I22+I26+I30+I34+I38+I42+I46+I50+I54+I58+I62+I66+I70</f>
      </c>
      <c r="R13">
        <f>0+O14+O18+O22+O26+O30+O34+O38+O42+O46+O50+O54+O58+O62+O66+O70</f>
      </c>
    </row>
    <row r="14" spans="1:16" ht="12.75">
      <c r="A14" s="25" t="s">
        <v>45</v>
      </c>
      <c r="B14" s="29" t="s">
        <v>23</v>
      </c>
      <c r="C14" s="29" t="s">
        <v>1752</v>
      </c>
      <c r="D14" s="25" t="s">
        <v>51</v>
      </c>
      <c r="E14" s="30" t="s">
        <v>1753</v>
      </c>
      <c r="F14" s="31" t="s">
        <v>277</v>
      </c>
      <c r="G14" s="32">
        <v>20</v>
      </c>
      <c r="H14" s="33">
        <v>0</v>
      </c>
      <c r="I14" s="34">
        <f>ROUND(ROUND(H14,2)*ROUND(G14,3),2)</f>
      </c>
      <c r="O14">
        <f>(I14*21)/100</f>
      </c>
      <c r="P14" t="s">
        <v>23</v>
      </c>
    </row>
    <row r="15" spans="1:5" ht="12.75">
      <c r="A15" s="35" t="s">
        <v>50</v>
      </c>
      <c r="E15" s="36" t="s">
        <v>51</v>
      </c>
    </row>
    <row r="16" spans="1:5" ht="12.75">
      <c r="A16" s="37" t="s">
        <v>52</v>
      </c>
      <c r="E16" s="38" t="s">
        <v>945</v>
      </c>
    </row>
    <row r="17" spans="1:5" ht="38.25">
      <c r="A17" t="s">
        <v>54</v>
      </c>
      <c r="E17" s="36" t="s">
        <v>1004</v>
      </c>
    </row>
    <row r="18" spans="1:16" ht="12.75">
      <c r="A18" s="25" t="s">
        <v>45</v>
      </c>
      <c r="B18" s="29" t="s">
        <v>22</v>
      </c>
      <c r="C18" s="29" t="s">
        <v>168</v>
      </c>
      <c r="D18" s="25" t="s">
        <v>51</v>
      </c>
      <c r="E18" s="30" t="s">
        <v>169</v>
      </c>
      <c r="F18" s="31" t="s">
        <v>137</v>
      </c>
      <c r="G18" s="32">
        <v>105.03</v>
      </c>
      <c r="H18" s="33">
        <v>0</v>
      </c>
      <c r="I18" s="34">
        <f>ROUND(ROUND(H18,2)*ROUND(G18,3),2)</f>
      </c>
      <c r="O18">
        <f>(I18*21)/100</f>
      </c>
      <c r="P18" t="s">
        <v>23</v>
      </c>
    </row>
    <row r="19" spans="1:5" ht="12.75">
      <c r="A19" s="35" t="s">
        <v>50</v>
      </c>
      <c r="E19" s="36" t="s">
        <v>51</v>
      </c>
    </row>
    <row r="20" spans="1:5" ht="25.5">
      <c r="A20" s="37" t="s">
        <v>52</v>
      </c>
      <c r="E20" s="38" t="s">
        <v>1754</v>
      </c>
    </row>
    <row r="21" spans="1:5" ht="38.25">
      <c r="A21" t="s">
        <v>54</v>
      </c>
      <c r="E21" s="36" t="s">
        <v>1656</v>
      </c>
    </row>
    <row r="22" spans="1:16" ht="12.75">
      <c r="A22" s="25" t="s">
        <v>45</v>
      </c>
      <c r="B22" s="29" t="s">
        <v>33</v>
      </c>
      <c r="C22" s="29" t="s">
        <v>214</v>
      </c>
      <c r="D22" s="25" t="s">
        <v>51</v>
      </c>
      <c r="E22" s="30" t="s">
        <v>215</v>
      </c>
      <c r="F22" s="31" t="s">
        <v>137</v>
      </c>
      <c r="G22" s="32">
        <v>376.96</v>
      </c>
      <c r="H22" s="33">
        <v>0</v>
      </c>
      <c r="I22" s="34">
        <f>ROUND(ROUND(H22,2)*ROUND(G22,3),2)</f>
      </c>
      <c r="O22">
        <f>(I22*21)/100</f>
      </c>
      <c r="P22" t="s">
        <v>23</v>
      </c>
    </row>
    <row r="23" spans="1:5" ht="12.75">
      <c r="A23" s="35" t="s">
        <v>50</v>
      </c>
      <c r="E23" s="36" t="s">
        <v>51</v>
      </c>
    </row>
    <row r="24" spans="1:5" ht="38.25">
      <c r="A24" s="37" t="s">
        <v>52</v>
      </c>
      <c r="E24" s="38" t="s">
        <v>1755</v>
      </c>
    </row>
    <row r="25" spans="1:5" ht="306">
      <c r="A25" t="s">
        <v>54</v>
      </c>
      <c r="E25" s="36" t="s">
        <v>177</v>
      </c>
    </row>
    <row r="26" spans="1:16" ht="12.75">
      <c r="A26" s="25" t="s">
        <v>45</v>
      </c>
      <c r="B26" s="29" t="s">
        <v>35</v>
      </c>
      <c r="C26" s="29" t="s">
        <v>227</v>
      </c>
      <c r="D26" s="25" t="s">
        <v>51</v>
      </c>
      <c r="E26" s="30" t="s">
        <v>228</v>
      </c>
      <c r="F26" s="31" t="s">
        <v>137</v>
      </c>
      <c r="G26" s="32">
        <v>419.09</v>
      </c>
      <c r="H26" s="33">
        <v>0</v>
      </c>
      <c r="I26" s="34">
        <f>ROUND(ROUND(H26,2)*ROUND(G26,3),2)</f>
      </c>
      <c r="O26">
        <f>(I26*21)/100</f>
      </c>
      <c r="P26" t="s">
        <v>23</v>
      </c>
    </row>
    <row r="27" spans="1:5" ht="12.75">
      <c r="A27" s="35" t="s">
        <v>50</v>
      </c>
      <c r="E27" s="36" t="s">
        <v>51</v>
      </c>
    </row>
    <row r="28" spans="1:5" ht="89.25">
      <c r="A28" s="37" t="s">
        <v>52</v>
      </c>
      <c r="E28" s="38" t="s">
        <v>1756</v>
      </c>
    </row>
    <row r="29" spans="1:5" ht="318.75">
      <c r="A29" t="s">
        <v>54</v>
      </c>
      <c r="E29" s="36" t="s">
        <v>230</v>
      </c>
    </row>
    <row r="30" spans="1:16" ht="12.75">
      <c r="A30" s="25" t="s">
        <v>45</v>
      </c>
      <c r="B30" s="29" t="s">
        <v>37</v>
      </c>
      <c r="C30" s="29" t="s">
        <v>231</v>
      </c>
      <c r="D30" s="25" t="s">
        <v>51</v>
      </c>
      <c r="E30" s="30" t="s">
        <v>211</v>
      </c>
      <c r="F30" s="31" t="s">
        <v>137</v>
      </c>
      <c r="G30" s="32">
        <v>4190.9</v>
      </c>
      <c r="H30" s="33">
        <v>0</v>
      </c>
      <c r="I30" s="34">
        <f>ROUND(ROUND(H30,2)*ROUND(G30,3),2)</f>
      </c>
      <c r="O30">
        <f>(I30*21)/100</f>
      </c>
      <c r="P30" t="s">
        <v>23</v>
      </c>
    </row>
    <row r="31" spans="1:5" ht="12.75">
      <c r="A31" s="35" t="s">
        <v>50</v>
      </c>
      <c r="E31" s="36" t="s">
        <v>51</v>
      </c>
    </row>
    <row r="32" spans="1:5" ht="12.75">
      <c r="A32" s="37" t="s">
        <v>52</v>
      </c>
      <c r="E32" s="38" t="s">
        <v>1757</v>
      </c>
    </row>
    <row r="33" spans="1:5" ht="25.5">
      <c r="A33" t="s">
        <v>54</v>
      </c>
      <c r="E33" s="36" t="s">
        <v>213</v>
      </c>
    </row>
    <row r="34" spans="1:16" ht="12.75">
      <c r="A34" s="25" t="s">
        <v>45</v>
      </c>
      <c r="B34" s="29" t="s">
        <v>72</v>
      </c>
      <c r="C34" s="29" t="s">
        <v>179</v>
      </c>
      <c r="D34" s="25" t="s">
        <v>51</v>
      </c>
      <c r="E34" s="30" t="s">
        <v>180</v>
      </c>
      <c r="F34" s="31" t="s">
        <v>137</v>
      </c>
      <c r="G34" s="32">
        <v>524.12</v>
      </c>
      <c r="H34" s="33">
        <v>0</v>
      </c>
      <c r="I34" s="34">
        <f>ROUND(ROUND(H34,2)*ROUND(G34,3),2)</f>
      </c>
      <c r="O34">
        <f>(I34*21)/100</f>
      </c>
      <c r="P34" t="s">
        <v>23</v>
      </c>
    </row>
    <row r="35" spans="1:5" ht="12.75">
      <c r="A35" s="35" t="s">
        <v>50</v>
      </c>
      <c r="E35" s="36" t="s">
        <v>51</v>
      </c>
    </row>
    <row r="36" spans="1:5" ht="12.75">
      <c r="A36" s="37" t="s">
        <v>52</v>
      </c>
      <c r="E36" s="38" t="s">
        <v>1758</v>
      </c>
    </row>
    <row r="37" spans="1:5" ht="191.25">
      <c r="A37" t="s">
        <v>54</v>
      </c>
      <c r="E37" s="36" t="s">
        <v>185</v>
      </c>
    </row>
    <row r="38" spans="1:16" ht="12.75">
      <c r="A38" s="25" t="s">
        <v>45</v>
      </c>
      <c r="B38" s="29" t="s">
        <v>75</v>
      </c>
      <c r="C38" s="29" t="s">
        <v>1718</v>
      </c>
      <c r="D38" s="25" t="s">
        <v>51</v>
      </c>
      <c r="E38" s="30" t="s">
        <v>1719</v>
      </c>
      <c r="F38" s="31" t="s">
        <v>137</v>
      </c>
      <c r="G38" s="32">
        <v>4.992</v>
      </c>
      <c r="H38" s="33">
        <v>0</v>
      </c>
      <c r="I38" s="34">
        <f>ROUND(ROUND(H38,2)*ROUND(G38,3),2)</f>
      </c>
      <c r="O38">
        <f>(I38*21)/100</f>
      </c>
      <c r="P38" t="s">
        <v>23</v>
      </c>
    </row>
    <row r="39" spans="1:5" ht="12.75">
      <c r="A39" s="35" t="s">
        <v>50</v>
      </c>
      <c r="E39" s="36" t="s">
        <v>51</v>
      </c>
    </row>
    <row r="40" spans="1:5" ht="25.5">
      <c r="A40" s="37" t="s">
        <v>52</v>
      </c>
      <c r="E40" s="38" t="s">
        <v>1759</v>
      </c>
    </row>
    <row r="41" spans="1:5" ht="267.75">
      <c r="A41" t="s">
        <v>54</v>
      </c>
      <c r="E41" s="36" t="s">
        <v>1026</v>
      </c>
    </row>
    <row r="42" spans="1:16" ht="12.75">
      <c r="A42" s="25" t="s">
        <v>45</v>
      </c>
      <c r="B42" s="29" t="s">
        <v>40</v>
      </c>
      <c r="C42" s="29" t="s">
        <v>1031</v>
      </c>
      <c r="D42" s="25" t="s">
        <v>51</v>
      </c>
      <c r="E42" s="30" t="s">
        <v>1032</v>
      </c>
      <c r="F42" s="31" t="s">
        <v>137</v>
      </c>
      <c r="G42" s="32">
        <v>271.13</v>
      </c>
      <c r="H42" s="33">
        <v>0</v>
      </c>
      <c r="I42" s="34">
        <f>ROUND(ROUND(H42,2)*ROUND(G42,3),2)</f>
      </c>
      <c r="O42">
        <f>(I42*21)/100</f>
      </c>
      <c r="P42" t="s">
        <v>23</v>
      </c>
    </row>
    <row r="43" spans="1:5" ht="12.75">
      <c r="A43" s="35" t="s">
        <v>50</v>
      </c>
      <c r="E43" s="36" t="s">
        <v>51</v>
      </c>
    </row>
    <row r="44" spans="1:5" ht="12.75">
      <c r="A44" s="37" t="s">
        <v>52</v>
      </c>
      <c r="E44" s="38" t="s">
        <v>1760</v>
      </c>
    </row>
    <row r="45" spans="1:5" ht="229.5">
      <c r="A45" t="s">
        <v>54</v>
      </c>
      <c r="E45" s="36" t="s">
        <v>1035</v>
      </c>
    </row>
    <row r="46" spans="1:16" ht="12.75">
      <c r="A46" s="25" t="s">
        <v>45</v>
      </c>
      <c r="B46" s="29" t="s">
        <v>42</v>
      </c>
      <c r="C46" s="29" t="s">
        <v>785</v>
      </c>
      <c r="D46" s="25" t="s">
        <v>51</v>
      </c>
      <c r="E46" s="30" t="s">
        <v>786</v>
      </c>
      <c r="F46" s="31" t="s">
        <v>137</v>
      </c>
      <c r="G46" s="32">
        <v>0.803</v>
      </c>
      <c r="H46" s="33">
        <v>0</v>
      </c>
      <c r="I46" s="34">
        <f>ROUND(ROUND(H46,2)*ROUND(G46,3),2)</f>
      </c>
      <c r="O46">
        <f>(I46*21)/100</f>
      </c>
      <c r="P46" t="s">
        <v>23</v>
      </c>
    </row>
    <row r="47" spans="1:5" ht="12.75">
      <c r="A47" s="35" t="s">
        <v>50</v>
      </c>
      <c r="E47" s="36" t="s">
        <v>51</v>
      </c>
    </row>
    <row r="48" spans="1:5" ht="25.5">
      <c r="A48" s="37" t="s">
        <v>52</v>
      </c>
      <c r="E48" s="38" t="s">
        <v>1761</v>
      </c>
    </row>
    <row r="49" spans="1:5" ht="280.5">
      <c r="A49" t="s">
        <v>54</v>
      </c>
      <c r="E49" s="36" t="s">
        <v>1040</v>
      </c>
    </row>
    <row r="50" spans="1:16" ht="12.75">
      <c r="A50" s="25" t="s">
        <v>45</v>
      </c>
      <c r="B50" s="29" t="s">
        <v>85</v>
      </c>
      <c r="C50" s="29" t="s">
        <v>256</v>
      </c>
      <c r="D50" s="25" t="s">
        <v>51</v>
      </c>
      <c r="E50" s="30" t="s">
        <v>257</v>
      </c>
      <c r="F50" s="31" t="s">
        <v>137</v>
      </c>
      <c r="G50" s="32">
        <v>125.611</v>
      </c>
      <c r="H50" s="33">
        <v>0</v>
      </c>
      <c r="I50" s="34">
        <f>ROUND(ROUND(H50,2)*ROUND(G50,3),2)</f>
      </c>
      <c r="O50">
        <f>(I50*21)/100</f>
      </c>
      <c r="P50" t="s">
        <v>23</v>
      </c>
    </row>
    <row r="51" spans="1:5" ht="12.75">
      <c r="A51" s="35" t="s">
        <v>50</v>
      </c>
      <c r="E51" s="36" t="s">
        <v>51</v>
      </c>
    </row>
    <row r="52" spans="1:5" ht="63.75">
      <c r="A52" s="37" t="s">
        <v>52</v>
      </c>
      <c r="E52" s="38" t="s">
        <v>1762</v>
      </c>
    </row>
    <row r="53" spans="1:5" ht="293.25">
      <c r="A53" t="s">
        <v>54</v>
      </c>
      <c r="E53" s="36" t="s">
        <v>1043</v>
      </c>
    </row>
    <row r="54" spans="1:16" ht="12.75">
      <c r="A54" s="25" t="s">
        <v>45</v>
      </c>
      <c r="B54" s="29" t="s">
        <v>88</v>
      </c>
      <c r="C54" s="29" t="s">
        <v>1051</v>
      </c>
      <c r="D54" s="25" t="s">
        <v>51</v>
      </c>
      <c r="E54" s="30" t="s">
        <v>1052</v>
      </c>
      <c r="F54" s="31" t="s">
        <v>137</v>
      </c>
      <c r="G54" s="32">
        <v>4.2</v>
      </c>
      <c r="H54" s="33">
        <v>0</v>
      </c>
      <c r="I54" s="34">
        <f>ROUND(ROUND(H54,2)*ROUND(G54,3),2)</f>
      </c>
      <c r="O54">
        <f>(I54*21)/100</f>
      </c>
      <c r="P54" t="s">
        <v>23</v>
      </c>
    </row>
    <row r="55" spans="1:5" ht="12.75">
      <c r="A55" s="35" t="s">
        <v>50</v>
      </c>
      <c r="E55" s="36" t="s">
        <v>51</v>
      </c>
    </row>
    <row r="56" spans="1:5" ht="12.75">
      <c r="A56" s="37" t="s">
        <v>52</v>
      </c>
      <c r="E56" s="38" t="s">
        <v>1763</v>
      </c>
    </row>
    <row r="57" spans="1:5" ht="267.75">
      <c r="A57" t="s">
        <v>54</v>
      </c>
      <c r="E57" s="36" t="s">
        <v>1026</v>
      </c>
    </row>
    <row r="58" spans="1:16" ht="12.75">
      <c r="A58" s="25" t="s">
        <v>45</v>
      </c>
      <c r="B58" s="29" t="s">
        <v>94</v>
      </c>
      <c r="C58" s="29" t="s">
        <v>1663</v>
      </c>
      <c r="D58" s="25" t="s">
        <v>51</v>
      </c>
      <c r="E58" s="30" t="s">
        <v>1664</v>
      </c>
      <c r="F58" s="31" t="s">
        <v>137</v>
      </c>
      <c r="G58" s="32">
        <v>105.03</v>
      </c>
      <c r="H58" s="33">
        <v>0</v>
      </c>
      <c r="I58" s="34">
        <f>ROUND(ROUND(H58,2)*ROUND(G58,3),2)</f>
      </c>
      <c r="O58">
        <f>(I58*21)/100</f>
      </c>
      <c r="P58" t="s">
        <v>23</v>
      </c>
    </row>
    <row r="59" spans="1:5" ht="12.75">
      <c r="A59" s="35" t="s">
        <v>50</v>
      </c>
      <c r="E59" s="36" t="s">
        <v>51</v>
      </c>
    </row>
    <row r="60" spans="1:5" ht="12.75">
      <c r="A60" s="37" t="s">
        <v>52</v>
      </c>
      <c r="E60" s="38" t="s">
        <v>1764</v>
      </c>
    </row>
    <row r="61" spans="1:5" ht="38.25">
      <c r="A61" t="s">
        <v>54</v>
      </c>
      <c r="E61" s="36" t="s">
        <v>1666</v>
      </c>
    </row>
    <row r="62" spans="1:16" ht="12.75">
      <c r="A62" s="25" t="s">
        <v>45</v>
      </c>
      <c r="B62" s="29" t="s">
        <v>157</v>
      </c>
      <c r="C62" s="29" t="s">
        <v>1667</v>
      </c>
      <c r="D62" s="25" t="s">
        <v>51</v>
      </c>
      <c r="E62" s="30" t="s">
        <v>1668</v>
      </c>
      <c r="F62" s="31" t="s">
        <v>111</v>
      </c>
      <c r="G62" s="32">
        <v>350.1</v>
      </c>
      <c r="H62" s="33">
        <v>0</v>
      </c>
      <c r="I62" s="34">
        <f>ROUND(ROUND(H62,2)*ROUND(G62,3),2)</f>
      </c>
      <c r="O62">
        <f>(I62*21)/100</f>
      </c>
      <c r="P62" t="s">
        <v>23</v>
      </c>
    </row>
    <row r="63" spans="1:5" ht="12.75">
      <c r="A63" s="35" t="s">
        <v>50</v>
      </c>
      <c r="E63" s="36" t="s">
        <v>51</v>
      </c>
    </row>
    <row r="64" spans="1:5" ht="12.75">
      <c r="A64" s="37" t="s">
        <v>52</v>
      </c>
      <c r="E64" s="38" t="s">
        <v>1765</v>
      </c>
    </row>
    <row r="65" spans="1:5" ht="25.5">
      <c r="A65" t="s">
        <v>54</v>
      </c>
      <c r="E65" s="36" t="s">
        <v>1670</v>
      </c>
    </row>
    <row r="66" spans="1:16" ht="12.75">
      <c r="A66" s="25" t="s">
        <v>45</v>
      </c>
      <c r="B66" s="29" t="s">
        <v>161</v>
      </c>
      <c r="C66" s="29" t="s">
        <v>1671</v>
      </c>
      <c r="D66" s="25" t="s">
        <v>51</v>
      </c>
      <c r="E66" s="30" t="s">
        <v>1672</v>
      </c>
      <c r="F66" s="31" t="s">
        <v>111</v>
      </c>
      <c r="G66" s="32">
        <v>350.1</v>
      </c>
      <c r="H66" s="33">
        <v>0</v>
      </c>
      <c r="I66" s="34">
        <f>ROUND(ROUND(H66,2)*ROUND(G66,3),2)</f>
      </c>
      <c r="O66">
        <f>(I66*21)/100</f>
      </c>
      <c r="P66" t="s">
        <v>23</v>
      </c>
    </row>
    <row r="67" spans="1:5" ht="12.75">
      <c r="A67" s="35" t="s">
        <v>50</v>
      </c>
      <c r="E67" s="36" t="s">
        <v>51</v>
      </c>
    </row>
    <row r="68" spans="1:5" ht="12.75">
      <c r="A68" s="37" t="s">
        <v>52</v>
      </c>
      <c r="E68" s="38" t="s">
        <v>1766</v>
      </c>
    </row>
    <row r="69" spans="1:5" ht="38.25">
      <c r="A69" t="s">
        <v>54</v>
      </c>
      <c r="E69" s="36" t="s">
        <v>1674</v>
      </c>
    </row>
    <row r="70" spans="1:16" ht="12.75">
      <c r="A70" s="25" t="s">
        <v>45</v>
      </c>
      <c r="B70" s="29" t="s">
        <v>167</v>
      </c>
      <c r="C70" s="29" t="s">
        <v>1675</v>
      </c>
      <c r="D70" s="25" t="s">
        <v>51</v>
      </c>
      <c r="E70" s="30" t="s">
        <v>1676</v>
      </c>
      <c r="F70" s="31" t="s">
        <v>111</v>
      </c>
      <c r="G70" s="32">
        <v>350.1</v>
      </c>
      <c r="H70" s="33">
        <v>0</v>
      </c>
      <c r="I70" s="34">
        <f>ROUND(ROUND(H70,2)*ROUND(G70,3),2)</f>
      </c>
      <c r="O70">
        <f>(I70*21)/100</f>
      </c>
      <c r="P70" t="s">
        <v>23</v>
      </c>
    </row>
    <row r="71" spans="1:5" ht="12.75">
      <c r="A71" s="35" t="s">
        <v>50</v>
      </c>
      <c r="E71" s="36" t="s">
        <v>51</v>
      </c>
    </row>
    <row r="72" spans="1:5" ht="12.75">
      <c r="A72" s="37" t="s">
        <v>52</v>
      </c>
      <c r="E72" s="38" t="s">
        <v>1766</v>
      </c>
    </row>
    <row r="73" spans="1:5" ht="25.5">
      <c r="A73" t="s">
        <v>54</v>
      </c>
      <c r="E73" s="36" t="s">
        <v>1677</v>
      </c>
    </row>
    <row r="74" spans="1:18" ht="12.75" customHeight="1">
      <c r="A74" s="6" t="s">
        <v>43</v>
      </c>
      <c r="B74" s="6"/>
      <c r="C74" s="41" t="s">
        <v>33</v>
      </c>
      <c r="D74" s="6"/>
      <c r="E74" s="27" t="s">
        <v>306</v>
      </c>
      <c r="F74" s="6"/>
      <c r="G74" s="6"/>
      <c r="H74" s="6"/>
      <c r="I74" s="42">
        <f>0+Q74</f>
      </c>
      <c r="O74">
        <f>0+R74</f>
      </c>
      <c r="Q74">
        <f>0+I75+I79+I83</f>
      </c>
      <c r="R74">
        <f>0+O75+O79+O83</f>
      </c>
    </row>
    <row r="75" spans="1:16" ht="12.75">
      <c r="A75" s="25" t="s">
        <v>45</v>
      </c>
      <c r="B75" s="29" t="s">
        <v>173</v>
      </c>
      <c r="C75" s="29" t="s">
        <v>308</v>
      </c>
      <c r="D75" s="25" t="s">
        <v>51</v>
      </c>
      <c r="E75" s="30" t="s">
        <v>309</v>
      </c>
      <c r="F75" s="31" t="s">
        <v>137</v>
      </c>
      <c r="G75" s="32">
        <v>22.338</v>
      </c>
      <c r="H75" s="33">
        <v>0</v>
      </c>
      <c r="I75" s="34">
        <f>ROUND(ROUND(H75,2)*ROUND(G75,3),2)</f>
      </c>
      <c r="O75">
        <f>(I75*21)/100</f>
      </c>
      <c r="P75" t="s">
        <v>23</v>
      </c>
    </row>
    <row r="76" spans="1:5" ht="12.75">
      <c r="A76" s="35" t="s">
        <v>50</v>
      </c>
      <c r="E76" s="36" t="s">
        <v>51</v>
      </c>
    </row>
    <row r="77" spans="1:5" ht="12.75">
      <c r="A77" s="37" t="s">
        <v>52</v>
      </c>
      <c r="E77" s="38" t="s">
        <v>1767</v>
      </c>
    </row>
    <row r="78" spans="1:5" ht="38.25">
      <c r="A78" t="s">
        <v>54</v>
      </c>
      <c r="E78" s="36" t="s">
        <v>1081</v>
      </c>
    </row>
    <row r="79" spans="1:16" ht="12.75">
      <c r="A79" s="25" t="s">
        <v>45</v>
      </c>
      <c r="B79" s="29" t="s">
        <v>178</v>
      </c>
      <c r="C79" s="29" t="s">
        <v>319</v>
      </c>
      <c r="D79" s="25" t="s">
        <v>51</v>
      </c>
      <c r="E79" s="30" t="s">
        <v>320</v>
      </c>
      <c r="F79" s="31" t="s">
        <v>137</v>
      </c>
      <c r="G79" s="32">
        <v>11.25</v>
      </c>
      <c r="H79" s="33">
        <v>0</v>
      </c>
      <c r="I79" s="34">
        <f>ROUND(ROUND(H79,2)*ROUND(G79,3),2)</f>
      </c>
      <c r="O79">
        <f>(I79*21)/100</f>
      </c>
      <c r="P79" t="s">
        <v>23</v>
      </c>
    </row>
    <row r="80" spans="1:5" ht="12.75">
      <c r="A80" s="35" t="s">
        <v>50</v>
      </c>
      <c r="E80" s="36" t="s">
        <v>51</v>
      </c>
    </row>
    <row r="81" spans="1:5" ht="25.5">
      <c r="A81" s="37" t="s">
        <v>52</v>
      </c>
      <c r="E81" s="38" t="s">
        <v>1768</v>
      </c>
    </row>
    <row r="82" spans="1:5" ht="102">
      <c r="A82" t="s">
        <v>54</v>
      </c>
      <c r="E82" s="36" t="s">
        <v>1093</v>
      </c>
    </row>
    <row r="83" spans="1:16" ht="12.75">
      <c r="A83" s="25" t="s">
        <v>45</v>
      </c>
      <c r="B83" s="29" t="s">
        <v>183</v>
      </c>
      <c r="C83" s="29" t="s">
        <v>802</v>
      </c>
      <c r="D83" s="25" t="s">
        <v>51</v>
      </c>
      <c r="E83" s="30" t="s">
        <v>803</v>
      </c>
      <c r="F83" s="31" t="s">
        <v>137</v>
      </c>
      <c r="G83" s="32">
        <v>3.84</v>
      </c>
      <c r="H83" s="33">
        <v>0</v>
      </c>
      <c r="I83" s="34">
        <f>ROUND(ROUND(H83,2)*ROUND(G83,3),2)</f>
      </c>
      <c r="O83">
        <f>(I83*21)/100</f>
      </c>
      <c r="P83" t="s">
        <v>23</v>
      </c>
    </row>
    <row r="84" spans="1:5" ht="12.75">
      <c r="A84" s="35" t="s">
        <v>50</v>
      </c>
      <c r="E84" s="36" t="s">
        <v>51</v>
      </c>
    </row>
    <row r="85" spans="1:5" ht="12.75">
      <c r="A85" s="37" t="s">
        <v>52</v>
      </c>
      <c r="E85" s="38" t="s">
        <v>1769</v>
      </c>
    </row>
    <row r="86" spans="1:5" ht="357">
      <c r="A86" t="s">
        <v>54</v>
      </c>
      <c r="E86" s="36" t="s">
        <v>1317</v>
      </c>
    </row>
    <row r="87" spans="1:18" ht="12.75" customHeight="1">
      <c r="A87" s="6" t="s">
        <v>43</v>
      </c>
      <c r="B87" s="6"/>
      <c r="C87" s="41" t="s">
        <v>75</v>
      </c>
      <c r="D87" s="6"/>
      <c r="E87" s="27" t="s">
        <v>403</v>
      </c>
      <c r="F87" s="6"/>
      <c r="G87" s="6"/>
      <c r="H87" s="6"/>
      <c r="I87" s="42">
        <f>0+Q87</f>
      </c>
      <c r="O87">
        <f>0+R87</f>
      </c>
      <c r="Q87">
        <f>0+I88+I92+I96+I100+I104+I108+I112+I116</f>
      </c>
      <c r="R87">
        <f>0+O88+O92+O96+O100+O104+O108+O112+O116</f>
      </c>
    </row>
    <row r="88" spans="1:16" ht="12.75">
      <c r="A88" s="25" t="s">
        <v>45</v>
      </c>
      <c r="B88" s="29" t="s">
        <v>186</v>
      </c>
      <c r="C88" s="29" t="s">
        <v>1370</v>
      </c>
      <c r="D88" s="25" t="s">
        <v>51</v>
      </c>
      <c r="E88" s="30" t="s">
        <v>1371</v>
      </c>
      <c r="F88" s="31" t="s">
        <v>277</v>
      </c>
      <c r="G88" s="32">
        <v>107.36</v>
      </c>
      <c r="H88" s="33">
        <v>0</v>
      </c>
      <c r="I88" s="34">
        <f>ROUND(ROUND(H88,2)*ROUND(G88,3),2)</f>
      </c>
      <c r="O88">
        <f>(I88*21)/100</f>
      </c>
      <c r="P88" t="s">
        <v>23</v>
      </c>
    </row>
    <row r="89" spans="1:5" ht="12.75">
      <c r="A89" s="35" t="s">
        <v>50</v>
      </c>
      <c r="E89" s="36" t="s">
        <v>51</v>
      </c>
    </row>
    <row r="90" spans="1:5" ht="25.5">
      <c r="A90" s="37" t="s">
        <v>52</v>
      </c>
      <c r="E90" s="38" t="s">
        <v>1770</v>
      </c>
    </row>
    <row r="91" spans="1:5" ht="255">
      <c r="A91" t="s">
        <v>54</v>
      </c>
      <c r="E91" s="36" t="s">
        <v>1374</v>
      </c>
    </row>
    <row r="92" spans="1:16" ht="12.75">
      <c r="A92" s="25" t="s">
        <v>45</v>
      </c>
      <c r="B92" s="29" t="s">
        <v>192</v>
      </c>
      <c r="C92" s="29" t="s">
        <v>1771</v>
      </c>
      <c r="D92" s="25" t="s">
        <v>51</v>
      </c>
      <c r="E92" s="30" t="s">
        <v>1772</v>
      </c>
      <c r="F92" s="31" t="s">
        <v>277</v>
      </c>
      <c r="G92" s="32">
        <v>77.8</v>
      </c>
      <c r="H92" s="33">
        <v>0</v>
      </c>
      <c r="I92" s="34">
        <f>ROUND(ROUND(H92,2)*ROUND(G92,3),2)</f>
      </c>
      <c r="O92">
        <f>(I92*21)/100</f>
      </c>
      <c r="P92" t="s">
        <v>23</v>
      </c>
    </row>
    <row r="93" spans="1:5" ht="12.75">
      <c r="A93" s="35" t="s">
        <v>50</v>
      </c>
      <c r="E93" s="36" t="s">
        <v>51</v>
      </c>
    </row>
    <row r="94" spans="1:5" ht="25.5">
      <c r="A94" s="37" t="s">
        <v>52</v>
      </c>
      <c r="E94" s="38" t="s">
        <v>1773</v>
      </c>
    </row>
    <row r="95" spans="1:5" ht="255">
      <c r="A95" t="s">
        <v>54</v>
      </c>
      <c r="E95" s="36" t="s">
        <v>1374</v>
      </c>
    </row>
    <row r="96" spans="1:16" ht="12.75">
      <c r="A96" s="25" t="s">
        <v>45</v>
      </c>
      <c r="B96" s="29" t="s">
        <v>281</v>
      </c>
      <c r="C96" s="29" t="s">
        <v>1774</v>
      </c>
      <c r="D96" s="25" t="s">
        <v>51</v>
      </c>
      <c r="E96" s="30" t="s">
        <v>1775</v>
      </c>
      <c r="F96" s="31" t="s">
        <v>67</v>
      </c>
      <c r="G96" s="32">
        <v>1</v>
      </c>
      <c r="H96" s="33">
        <v>0</v>
      </c>
      <c r="I96" s="34">
        <f>ROUND(ROUND(H96,2)*ROUND(G96,3),2)</f>
      </c>
      <c r="O96">
        <f>(I96*21)/100</f>
      </c>
      <c r="P96" t="s">
        <v>23</v>
      </c>
    </row>
    <row r="97" spans="1:5" ht="12.75">
      <c r="A97" s="35" t="s">
        <v>50</v>
      </c>
      <c r="E97" s="36" t="s">
        <v>51</v>
      </c>
    </row>
    <row r="98" spans="1:5" ht="12.75">
      <c r="A98" s="37" t="s">
        <v>52</v>
      </c>
      <c r="E98" s="38" t="s">
        <v>941</v>
      </c>
    </row>
    <row r="99" spans="1:5" ht="242.25">
      <c r="A99" t="s">
        <v>54</v>
      </c>
      <c r="E99" s="36" t="s">
        <v>1738</v>
      </c>
    </row>
    <row r="100" spans="1:16" ht="12.75">
      <c r="A100" s="25" t="s">
        <v>45</v>
      </c>
      <c r="B100" s="29" t="s">
        <v>287</v>
      </c>
      <c r="C100" s="29" t="s">
        <v>1776</v>
      </c>
      <c r="D100" s="25" t="s">
        <v>51</v>
      </c>
      <c r="E100" s="30" t="s">
        <v>1777</v>
      </c>
      <c r="F100" s="31" t="s">
        <v>67</v>
      </c>
      <c r="G100" s="32">
        <v>11</v>
      </c>
      <c r="H100" s="33">
        <v>0</v>
      </c>
      <c r="I100" s="34">
        <f>ROUND(ROUND(H100,2)*ROUND(G100,3),2)</f>
      </c>
      <c r="O100">
        <f>(I100*21)/100</f>
      </c>
      <c r="P100" t="s">
        <v>23</v>
      </c>
    </row>
    <row r="101" spans="1:5" ht="12.75">
      <c r="A101" s="35" t="s">
        <v>50</v>
      </c>
      <c r="E101" s="36" t="s">
        <v>51</v>
      </c>
    </row>
    <row r="102" spans="1:5" ht="25.5">
      <c r="A102" s="37" t="s">
        <v>52</v>
      </c>
      <c r="E102" s="38" t="s">
        <v>1778</v>
      </c>
    </row>
    <row r="103" spans="1:5" ht="63.75">
      <c r="A103" t="s">
        <v>54</v>
      </c>
      <c r="E103" s="36" t="s">
        <v>1779</v>
      </c>
    </row>
    <row r="104" spans="1:16" ht="12.75">
      <c r="A104" s="25" t="s">
        <v>45</v>
      </c>
      <c r="B104" s="29" t="s">
        <v>293</v>
      </c>
      <c r="C104" s="29" t="s">
        <v>1780</v>
      </c>
      <c r="D104" s="25" t="s">
        <v>51</v>
      </c>
      <c r="E104" s="30" t="s">
        <v>1781</v>
      </c>
      <c r="F104" s="31" t="s">
        <v>67</v>
      </c>
      <c r="G104" s="32">
        <v>11</v>
      </c>
      <c r="H104" s="33">
        <v>0</v>
      </c>
      <c r="I104" s="34">
        <f>ROUND(ROUND(H104,2)*ROUND(G104,3),2)</f>
      </c>
      <c r="O104">
        <f>(I104*21)/100</f>
      </c>
      <c r="P104" t="s">
        <v>23</v>
      </c>
    </row>
    <row r="105" spans="1:5" ht="12.75">
      <c r="A105" s="35" t="s">
        <v>50</v>
      </c>
      <c r="E105" s="36" t="s">
        <v>51</v>
      </c>
    </row>
    <row r="106" spans="1:5" ht="25.5">
      <c r="A106" s="37" t="s">
        <v>52</v>
      </c>
      <c r="E106" s="38" t="s">
        <v>1782</v>
      </c>
    </row>
    <row r="107" spans="1:5" ht="153">
      <c r="A107" t="s">
        <v>54</v>
      </c>
      <c r="E107" s="36" t="s">
        <v>1783</v>
      </c>
    </row>
    <row r="108" spans="1:16" ht="12.75">
      <c r="A108" s="25" t="s">
        <v>45</v>
      </c>
      <c r="B108" s="29" t="s">
        <v>296</v>
      </c>
      <c r="C108" s="29" t="s">
        <v>416</v>
      </c>
      <c r="D108" s="25" t="s">
        <v>51</v>
      </c>
      <c r="E108" s="30" t="s">
        <v>417</v>
      </c>
      <c r="F108" s="31" t="s">
        <v>67</v>
      </c>
      <c r="G108" s="32">
        <v>11</v>
      </c>
      <c r="H108" s="33">
        <v>0</v>
      </c>
      <c r="I108" s="34">
        <f>ROUND(ROUND(H108,2)*ROUND(G108,3),2)</f>
      </c>
      <c r="O108">
        <f>(I108*21)/100</f>
      </c>
      <c r="P108" t="s">
        <v>23</v>
      </c>
    </row>
    <row r="109" spans="1:5" ht="12.75">
      <c r="A109" s="35" t="s">
        <v>50</v>
      </c>
      <c r="E109" s="36" t="s">
        <v>51</v>
      </c>
    </row>
    <row r="110" spans="1:5" ht="38.25">
      <c r="A110" s="37" t="s">
        <v>52</v>
      </c>
      <c r="E110" s="38" t="s">
        <v>1784</v>
      </c>
    </row>
    <row r="111" spans="1:5" ht="76.5">
      <c r="A111" t="s">
        <v>54</v>
      </c>
      <c r="E111" s="36" t="s">
        <v>1393</v>
      </c>
    </row>
    <row r="112" spans="1:16" ht="12.75">
      <c r="A112" s="25" t="s">
        <v>45</v>
      </c>
      <c r="B112" s="29" t="s">
        <v>302</v>
      </c>
      <c r="C112" s="29" t="s">
        <v>1785</v>
      </c>
      <c r="D112" s="25" t="s">
        <v>51</v>
      </c>
      <c r="E112" s="30" t="s">
        <v>1786</v>
      </c>
      <c r="F112" s="31" t="s">
        <v>277</v>
      </c>
      <c r="G112" s="32">
        <v>107.36</v>
      </c>
      <c r="H112" s="33">
        <v>0</v>
      </c>
      <c r="I112" s="34">
        <f>ROUND(ROUND(H112,2)*ROUND(G112,3),2)</f>
      </c>
      <c r="O112">
        <f>(I112*21)/100</f>
      </c>
      <c r="P112" t="s">
        <v>23</v>
      </c>
    </row>
    <row r="113" spans="1:5" ht="12.75">
      <c r="A113" s="35" t="s">
        <v>50</v>
      </c>
      <c r="E113" s="36" t="s">
        <v>51</v>
      </c>
    </row>
    <row r="114" spans="1:5" ht="12.75">
      <c r="A114" s="37" t="s">
        <v>52</v>
      </c>
      <c r="E114" s="38" t="s">
        <v>1787</v>
      </c>
    </row>
    <row r="115" spans="1:5" ht="51">
      <c r="A115" t="s">
        <v>54</v>
      </c>
      <c r="E115" s="36" t="s">
        <v>1696</v>
      </c>
    </row>
    <row r="116" spans="1:16" ht="12.75">
      <c r="A116" s="25" t="s">
        <v>45</v>
      </c>
      <c r="B116" s="29" t="s">
        <v>307</v>
      </c>
      <c r="C116" s="29" t="s">
        <v>1788</v>
      </c>
      <c r="D116" s="25" t="s">
        <v>51</v>
      </c>
      <c r="E116" s="30" t="s">
        <v>1789</v>
      </c>
      <c r="F116" s="31" t="s">
        <v>277</v>
      </c>
      <c r="G116" s="32">
        <v>77.8</v>
      </c>
      <c r="H116" s="33">
        <v>0</v>
      </c>
      <c r="I116" s="34">
        <f>ROUND(ROUND(H116,2)*ROUND(G116,3),2)</f>
      </c>
      <c r="O116">
        <f>(I116*21)/100</f>
      </c>
      <c r="P116" t="s">
        <v>23</v>
      </c>
    </row>
    <row r="117" spans="1:5" ht="12.75">
      <c r="A117" s="35" t="s">
        <v>50</v>
      </c>
      <c r="E117" s="36" t="s">
        <v>51</v>
      </c>
    </row>
    <row r="118" spans="1:5" ht="12.75">
      <c r="A118" s="37" t="s">
        <v>52</v>
      </c>
      <c r="E118" s="38" t="s">
        <v>1790</v>
      </c>
    </row>
    <row r="119" spans="1:5" ht="51">
      <c r="A119" t="s">
        <v>54</v>
      </c>
      <c r="E119" s="36" t="s">
        <v>1696</v>
      </c>
    </row>
    <row r="120" spans="1:18" ht="12.75" customHeight="1">
      <c r="A120" s="6" t="s">
        <v>43</v>
      </c>
      <c r="B120" s="6"/>
      <c r="C120" s="41" t="s">
        <v>40</v>
      </c>
      <c r="D120" s="6"/>
      <c r="E120" s="27" t="s">
        <v>191</v>
      </c>
      <c r="F120" s="6"/>
      <c r="G120" s="6"/>
      <c r="H120" s="6"/>
      <c r="I120" s="42">
        <f>0+Q120</f>
      </c>
      <c r="O120">
        <f>0+R120</f>
      </c>
      <c r="Q120">
        <f>0+I121+I125+I129</f>
      </c>
      <c r="R120">
        <f>0+O121+O125+O129</f>
      </c>
    </row>
    <row r="121" spans="1:16" ht="12.75">
      <c r="A121" s="25" t="s">
        <v>45</v>
      </c>
      <c r="B121" s="29" t="s">
        <v>312</v>
      </c>
      <c r="C121" s="29" t="s">
        <v>1791</v>
      </c>
      <c r="D121" s="25" t="s">
        <v>51</v>
      </c>
      <c r="E121" s="30" t="s">
        <v>1792</v>
      </c>
      <c r="F121" s="31" t="s">
        <v>277</v>
      </c>
      <c r="G121" s="32">
        <v>121.5</v>
      </c>
      <c r="H121" s="33">
        <v>0</v>
      </c>
      <c r="I121" s="34">
        <f>ROUND(ROUND(H121,2)*ROUND(G121,3),2)</f>
      </c>
      <c r="O121">
        <f>(I121*21)/100</f>
      </c>
      <c r="P121" t="s">
        <v>23</v>
      </c>
    </row>
    <row r="122" spans="1:5" ht="12.75">
      <c r="A122" s="35" t="s">
        <v>50</v>
      </c>
      <c r="E122" s="36" t="s">
        <v>51</v>
      </c>
    </row>
    <row r="123" spans="1:5" ht="25.5">
      <c r="A123" s="37" t="s">
        <v>52</v>
      </c>
      <c r="E123" s="38" t="s">
        <v>1793</v>
      </c>
    </row>
    <row r="124" spans="1:5" ht="89.25">
      <c r="A124" t="s">
        <v>54</v>
      </c>
      <c r="E124" s="36" t="s">
        <v>679</v>
      </c>
    </row>
    <row r="125" spans="1:16" ht="12.75">
      <c r="A125" s="25" t="s">
        <v>45</v>
      </c>
      <c r="B125" s="29" t="s">
        <v>318</v>
      </c>
      <c r="C125" s="29" t="s">
        <v>1794</v>
      </c>
      <c r="D125" s="25" t="s">
        <v>51</v>
      </c>
      <c r="E125" s="30" t="s">
        <v>1795</v>
      </c>
      <c r="F125" s="31" t="s">
        <v>67</v>
      </c>
      <c r="G125" s="32">
        <v>2</v>
      </c>
      <c r="H125" s="33">
        <v>0</v>
      </c>
      <c r="I125" s="34">
        <f>ROUND(ROUND(H125,2)*ROUND(G125,3),2)</f>
      </c>
      <c r="O125">
        <f>(I125*21)/100</f>
      </c>
      <c r="P125" t="s">
        <v>23</v>
      </c>
    </row>
    <row r="126" spans="1:5" ht="12.75">
      <c r="A126" s="35" t="s">
        <v>50</v>
      </c>
      <c r="E126" s="36" t="s">
        <v>51</v>
      </c>
    </row>
    <row r="127" spans="1:5" ht="25.5">
      <c r="A127" s="37" t="s">
        <v>52</v>
      </c>
      <c r="E127" s="38" t="s">
        <v>1796</v>
      </c>
    </row>
    <row r="128" spans="1:5" ht="38.25">
      <c r="A128" t="s">
        <v>54</v>
      </c>
      <c r="E128" s="36" t="s">
        <v>682</v>
      </c>
    </row>
    <row r="129" spans="1:16" ht="12.75">
      <c r="A129" s="25" t="s">
        <v>45</v>
      </c>
      <c r="B129" s="29" t="s">
        <v>324</v>
      </c>
      <c r="C129" s="29" t="s">
        <v>1704</v>
      </c>
      <c r="D129" s="25" t="s">
        <v>51</v>
      </c>
      <c r="E129" s="30" t="s">
        <v>1705</v>
      </c>
      <c r="F129" s="31" t="s">
        <v>67</v>
      </c>
      <c r="G129" s="32">
        <v>1</v>
      </c>
      <c r="H129" s="33">
        <v>0</v>
      </c>
      <c r="I129" s="34">
        <f>ROUND(ROUND(H129,2)*ROUND(G129,3),2)</f>
      </c>
      <c r="O129">
        <f>(I129*21)/100</f>
      </c>
      <c r="P129" t="s">
        <v>23</v>
      </c>
    </row>
    <row r="130" spans="1:5" ht="12.75">
      <c r="A130" s="35" t="s">
        <v>50</v>
      </c>
      <c r="E130" s="36" t="s">
        <v>51</v>
      </c>
    </row>
    <row r="131" spans="1:5" ht="12.75">
      <c r="A131" s="37" t="s">
        <v>52</v>
      </c>
      <c r="E131" s="38" t="s">
        <v>941</v>
      </c>
    </row>
    <row r="132" spans="1:5" ht="38.25">
      <c r="A132" t="s">
        <v>54</v>
      </c>
      <c r="E132" s="36" t="s">
        <v>1706</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0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0+O8+O13+O62+O67+O96</f>
      </c>
      <c r="P2" t="s">
        <v>22</v>
      </c>
    </row>
    <row r="3" spans="1:16" ht="15" customHeight="1">
      <c r="A3" t="s">
        <v>12</v>
      </c>
      <c r="B3" s="12" t="s">
        <v>14</v>
      </c>
      <c r="C3" s="13" t="s">
        <v>15</v>
      </c>
      <c r="D3" s="1"/>
      <c r="E3" s="14" t="s">
        <v>16</v>
      </c>
      <c r="F3" s="1"/>
      <c r="G3" s="9"/>
      <c r="H3" s="8" t="s">
        <v>1797</v>
      </c>
      <c r="I3" s="39">
        <f>0+I8+I13+I62+I67+I96</f>
      </c>
      <c r="O3" t="s">
        <v>19</v>
      </c>
      <c r="P3" t="s">
        <v>23</v>
      </c>
    </row>
    <row r="4" spans="1:16" ht="15" customHeight="1">
      <c r="A4" t="s">
        <v>17</v>
      </c>
      <c r="B4" s="16" t="s">
        <v>18</v>
      </c>
      <c r="C4" s="17" t="s">
        <v>1797</v>
      </c>
      <c r="D4" s="6"/>
      <c r="E4" s="18" t="s">
        <v>1798</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387.32</v>
      </c>
      <c r="H9" s="33">
        <v>0</v>
      </c>
      <c r="I9" s="34">
        <f>ROUND(ROUND(H9,2)*ROUND(G9,3),2)</f>
      </c>
      <c r="O9">
        <f>(I9*21)/100</f>
      </c>
      <c r="P9" t="s">
        <v>23</v>
      </c>
    </row>
    <row r="10" spans="1:5" ht="51">
      <c r="A10" s="35" t="s">
        <v>50</v>
      </c>
      <c r="E10" s="36" t="s">
        <v>102</v>
      </c>
    </row>
    <row r="11" spans="1:5" ht="25.5">
      <c r="A11" s="37" t="s">
        <v>52</v>
      </c>
      <c r="E11" s="38" t="s">
        <v>1799</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f>
      </c>
      <c r="R13">
        <f>0+O14+O18+O22+O26+O30+O34+O38+O42+O46+O50+O54+O58</f>
      </c>
    </row>
    <row r="14" spans="1:16" ht="12.75">
      <c r="A14" s="25" t="s">
        <v>45</v>
      </c>
      <c r="B14" s="29" t="s">
        <v>23</v>
      </c>
      <c r="C14" s="29" t="s">
        <v>168</v>
      </c>
      <c r="D14" s="25" t="s">
        <v>51</v>
      </c>
      <c r="E14" s="30" t="s">
        <v>169</v>
      </c>
      <c r="F14" s="31" t="s">
        <v>137</v>
      </c>
      <c r="G14" s="32">
        <v>369.81</v>
      </c>
      <c r="H14" s="33">
        <v>0</v>
      </c>
      <c r="I14" s="34">
        <f>ROUND(ROUND(H14,2)*ROUND(G14,3),2)</f>
      </c>
      <c r="O14">
        <f>(I14*21)/100</f>
      </c>
      <c r="P14" t="s">
        <v>23</v>
      </c>
    </row>
    <row r="15" spans="1:5" ht="12.75">
      <c r="A15" s="35" t="s">
        <v>50</v>
      </c>
      <c r="E15" s="36" t="s">
        <v>51</v>
      </c>
    </row>
    <row r="16" spans="1:5" ht="25.5">
      <c r="A16" s="37" t="s">
        <v>52</v>
      </c>
      <c r="E16" s="38" t="s">
        <v>1800</v>
      </c>
    </row>
    <row r="17" spans="1:5" ht="38.25">
      <c r="A17" t="s">
        <v>54</v>
      </c>
      <c r="E17" s="36" t="s">
        <v>1656</v>
      </c>
    </row>
    <row r="18" spans="1:16" ht="12.75">
      <c r="A18" s="25" t="s">
        <v>45</v>
      </c>
      <c r="B18" s="29" t="s">
        <v>22</v>
      </c>
      <c r="C18" s="29" t="s">
        <v>214</v>
      </c>
      <c r="D18" s="25" t="s">
        <v>51</v>
      </c>
      <c r="E18" s="30" t="s">
        <v>215</v>
      </c>
      <c r="F18" s="31" t="s">
        <v>137</v>
      </c>
      <c r="G18" s="32">
        <v>615.2</v>
      </c>
      <c r="H18" s="33">
        <v>0</v>
      </c>
      <c r="I18" s="34">
        <f>ROUND(ROUND(H18,2)*ROUND(G18,3),2)</f>
      </c>
      <c r="O18">
        <f>(I18*21)/100</f>
      </c>
      <c r="P18" t="s">
        <v>23</v>
      </c>
    </row>
    <row r="19" spans="1:5" ht="12.75">
      <c r="A19" s="35" t="s">
        <v>50</v>
      </c>
      <c r="E19" s="36" t="s">
        <v>51</v>
      </c>
    </row>
    <row r="20" spans="1:5" ht="63.75">
      <c r="A20" s="37" t="s">
        <v>52</v>
      </c>
      <c r="E20" s="38" t="s">
        <v>1801</v>
      </c>
    </row>
    <row r="21" spans="1:5" ht="306">
      <c r="A21" t="s">
        <v>54</v>
      </c>
      <c r="E21" s="36" t="s">
        <v>177</v>
      </c>
    </row>
    <row r="22" spans="1:16" ht="12.75">
      <c r="A22" s="25" t="s">
        <v>45</v>
      </c>
      <c r="B22" s="29" t="s">
        <v>33</v>
      </c>
      <c r="C22" s="29" t="s">
        <v>227</v>
      </c>
      <c r="D22" s="25" t="s">
        <v>51</v>
      </c>
      <c r="E22" s="30" t="s">
        <v>228</v>
      </c>
      <c r="F22" s="31" t="s">
        <v>137</v>
      </c>
      <c r="G22" s="32">
        <v>438.24</v>
      </c>
      <c r="H22" s="33">
        <v>0</v>
      </c>
      <c r="I22" s="34">
        <f>ROUND(ROUND(H22,2)*ROUND(G22,3),2)</f>
      </c>
      <c r="O22">
        <f>(I22*21)/100</f>
      </c>
      <c r="P22" t="s">
        <v>23</v>
      </c>
    </row>
    <row r="23" spans="1:5" ht="12.75">
      <c r="A23" s="35" t="s">
        <v>50</v>
      </c>
      <c r="E23" s="36" t="s">
        <v>51</v>
      </c>
    </row>
    <row r="24" spans="1:5" ht="63.75">
      <c r="A24" s="37" t="s">
        <v>52</v>
      </c>
      <c r="E24" s="38" t="s">
        <v>1802</v>
      </c>
    </row>
    <row r="25" spans="1:5" ht="318.75">
      <c r="A25" t="s">
        <v>54</v>
      </c>
      <c r="E25" s="36" t="s">
        <v>230</v>
      </c>
    </row>
    <row r="26" spans="1:16" ht="12.75">
      <c r="A26" s="25" t="s">
        <v>45</v>
      </c>
      <c r="B26" s="29" t="s">
        <v>35</v>
      </c>
      <c r="C26" s="29" t="s">
        <v>231</v>
      </c>
      <c r="D26" s="25" t="s">
        <v>51</v>
      </c>
      <c r="E26" s="30" t="s">
        <v>211</v>
      </c>
      <c r="F26" s="31" t="s">
        <v>137</v>
      </c>
      <c r="G26" s="32">
        <v>4382.4</v>
      </c>
      <c r="H26" s="33">
        <v>0</v>
      </c>
      <c r="I26" s="34">
        <f>ROUND(ROUND(H26,2)*ROUND(G26,3),2)</f>
      </c>
      <c r="O26">
        <f>(I26*21)/100</f>
      </c>
      <c r="P26" t="s">
        <v>23</v>
      </c>
    </row>
    <row r="27" spans="1:5" ht="12.75">
      <c r="A27" s="35" t="s">
        <v>50</v>
      </c>
      <c r="E27" s="36" t="s">
        <v>51</v>
      </c>
    </row>
    <row r="28" spans="1:5" ht="12.75">
      <c r="A28" s="37" t="s">
        <v>52</v>
      </c>
      <c r="E28" s="38" t="s">
        <v>1803</v>
      </c>
    </row>
    <row r="29" spans="1:5" ht="25.5">
      <c r="A29" t="s">
        <v>54</v>
      </c>
      <c r="E29" s="36" t="s">
        <v>213</v>
      </c>
    </row>
    <row r="30" spans="1:16" ht="12.75">
      <c r="A30" s="25" t="s">
        <v>45</v>
      </c>
      <c r="B30" s="29" t="s">
        <v>37</v>
      </c>
      <c r="C30" s="29" t="s">
        <v>179</v>
      </c>
      <c r="D30" s="25" t="s">
        <v>51</v>
      </c>
      <c r="E30" s="30" t="s">
        <v>180</v>
      </c>
      <c r="F30" s="31" t="s">
        <v>137</v>
      </c>
      <c r="G30" s="32">
        <v>808.05</v>
      </c>
      <c r="H30" s="33">
        <v>0</v>
      </c>
      <c r="I30" s="34">
        <f>ROUND(ROUND(H30,2)*ROUND(G30,3),2)</f>
      </c>
      <c r="O30">
        <f>(I30*21)/100</f>
      </c>
      <c r="P30" t="s">
        <v>23</v>
      </c>
    </row>
    <row r="31" spans="1:5" ht="12.75">
      <c r="A31" s="35" t="s">
        <v>50</v>
      </c>
      <c r="E31" s="36" t="s">
        <v>51</v>
      </c>
    </row>
    <row r="32" spans="1:5" ht="63.75">
      <c r="A32" s="37" t="s">
        <v>52</v>
      </c>
      <c r="E32" s="38" t="s">
        <v>1804</v>
      </c>
    </row>
    <row r="33" spans="1:5" ht="191.25">
      <c r="A33" t="s">
        <v>54</v>
      </c>
      <c r="E33" s="36" t="s">
        <v>185</v>
      </c>
    </row>
    <row r="34" spans="1:16" ht="12.75">
      <c r="A34" s="25" t="s">
        <v>45</v>
      </c>
      <c r="B34" s="29" t="s">
        <v>72</v>
      </c>
      <c r="C34" s="29" t="s">
        <v>1031</v>
      </c>
      <c r="D34" s="25" t="s">
        <v>51</v>
      </c>
      <c r="E34" s="30" t="s">
        <v>1032</v>
      </c>
      <c r="F34" s="31" t="s">
        <v>137</v>
      </c>
      <c r="G34" s="32">
        <v>243.48</v>
      </c>
      <c r="H34" s="33">
        <v>0</v>
      </c>
      <c r="I34" s="34">
        <f>ROUND(ROUND(H34,2)*ROUND(G34,3),2)</f>
      </c>
      <c r="O34">
        <f>(I34*21)/100</f>
      </c>
      <c r="P34" t="s">
        <v>23</v>
      </c>
    </row>
    <row r="35" spans="1:5" ht="12.75">
      <c r="A35" s="35" t="s">
        <v>50</v>
      </c>
      <c r="E35" s="36" t="s">
        <v>51</v>
      </c>
    </row>
    <row r="36" spans="1:5" ht="12.75">
      <c r="A36" s="37" t="s">
        <v>52</v>
      </c>
      <c r="E36" s="38" t="s">
        <v>1805</v>
      </c>
    </row>
    <row r="37" spans="1:5" ht="229.5">
      <c r="A37" t="s">
        <v>54</v>
      </c>
      <c r="E37" s="36" t="s">
        <v>1035</v>
      </c>
    </row>
    <row r="38" spans="1:16" ht="12.75">
      <c r="A38" s="25" t="s">
        <v>45</v>
      </c>
      <c r="B38" s="29" t="s">
        <v>75</v>
      </c>
      <c r="C38" s="29" t="s">
        <v>785</v>
      </c>
      <c r="D38" s="25" t="s">
        <v>51</v>
      </c>
      <c r="E38" s="30" t="s">
        <v>786</v>
      </c>
      <c r="F38" s="31" t="s">
        <v>137</v>
      </c>
      <c r="G38" s="32">
        <v>2.098</v>
      </c>
      <c r="H38" s="33">
        <v>0</v>
      </c>
      <c r="I38" s="34">
        <f>ROUND(ROUND(H38,2)*ROUND(G38,3),2)</f>
      </c>
      <c r="O38">
        <f>(I38*21)/100</f>
      </c>
      <c r="P38" t="s">
        <v>23</v>
      </c>
    </row>
    <row r="39" spans="1:5" ht="12.75">
      <c r="A39" s="35" t="s">
        <v>50</v>
      </c>
      <c r="E39" s="36" t="s">
        <v>51</v>
      </c>
    </row>
    <row r="40" spans="1:5" ht="25.5">
      <c r="A40" s="37" t="s">
        <v>52</v>
      </c>
      <c r="E40" s="38" t="s">
        <v>1806</v>
      </c>
    </row>
    <row r="41" spans="1:5" ht="280.5">
      <c r="A41" t="s">
        <v>54</v>
      </c>
      <c r="E41" s="36" t="s">
        <v>1040</v>
      </c>
    </row>
    <row r="42" spans="1:16" ht="12.75">
      <c r="A42" s="25" t="s">
        <v>45</v>
      </c>
      <c r="B42" s="29" t="s">
        <v>40</v>
      </c>
      <c r="C42" s="29" t="s">
        <v>256</v>
      </c>
      <c r="D42" s="25" t="s">
        <v>51</v>
      </c>
      <c r="E42" s="30" t="s">
        <v>257</v>
      </c>
      <c r="F42" s="31" t="s">
        <v>137</v>
      </c>
      <c r="G42" s="32">
        <v>134.998</v>
      </c>
      <c r="H42" s="33">
        <v>0</v>
      </c>
      <c r="I42" s="34">
        <f>ROUND(ROUND(H42,2)*ROUND(G42,3),2)</f>
      </c>
      <c r="O42">
        <f>(I42*21)/100</f>
      </c>
      <c r="P42" t="s">
        <v>23</v>
      </c>
    </row>
    <row r="43" spans="1:5" ht="12.75">
      <c r="A43" s="35" t="s">
        <v>50</v>
      </c>
      <c r="E43" s="36" t="s">
        <v>51</v>
      </c>
    </row>
    <row r="44" spans="1:5" ht="25.5">
      <c r="A44" s="37" t="s">
        <v>52</v>
      </c>
      <c r="E44" s="38" t="s">
        <v>1807</v>
      </c>
    </row>
    <row r="45" spans="1:5" ht="293.25">
      <c r="A45" t="s">
        <v>54</v>
      </c>
      <c r="E45" s="36" t="s">
        <v>1043</v>
      </c>
    </row>
    <row r="46" spans="1:16" ht="12.75">
      <c r="A46" s="25" t="s">
        <v>45</v>
      </c>
      <c r="B46" s="29" t="s">
        <v>42</v>
      </c>
      <c r="C46" s="29" t="s">
        <v>1663</v>
      </c>
      <c r="D46" s="25" t="s">
        <v>51</v>
      </c>
      <c r="E46" s="30" t="s">
        <v>1664</v>
      </c>
      <c r="F46" s="31" t="s">
        <v>137</v>
      </c>
      <c r="G46" s="32">
        <v>369.81</v>
      </c>
      <c r="H46" s="33">
        <v>0</v>
      </c>
      <c r="I46" s="34">
        <f>ROUND(ROUND(H46,2)*ROUND(G46,3),2)</f>
      </c>
      <c r="O46">
        <f>(I46*21)/100</f>
      </c>
      <c r="P46" t="s">
        <v>23</v>
      </c>
    </row>
    <row r="47" spans="1:5" ht="12.75">
      <c r="A47" s="35" t="s">
        <v>50</v>
      </c>
      <c r="E47" s="36" t="s">
        <v>51</v>
      </c>
    </row>
    <row r="48" spans="1:5" ht="12.75">
      <c r="A48" s="37" t="s">
        <v>52</v>
      </c>
      <c r="E48" s="38" t="s">
        <v>1808</v>
      </c>
    </row>
    <row r="49" spans="1:5" ht="38.25">
      <c r="A49" t="s">
        <v>54</v>
      </c>
      <c r="E49" s="36" t="s">
        <v>1666</v>
      </c>
    </row>
    <row r="50" spans="1:16" ht="12.75">
      <c r="A50" s="25" t="s">
        <v>45</v>
      </c>
      <c r="B50" s="29" t="s">
        <v>85</v>
      </c>
      <c r="C50" s="29" t="s">
        <v>1809</v>
      </c>
      <c r="D50" s="25" t="s">
        <v>51</v>
      </c>
      <c r="E50" s="30" t="s">
        <v>1810</v>
      </c>
      <c r="F50" s="31" t="s">
        <v>111</v>
      </c>
      <c r="G50" s="32">
        <v>1232.7</v>
      </c>
      <c r="H50" s="33">
        <v>0</v>
      </c>
      <c r="I50" s="34">
        <f>ROUND(ROUND(H50,2)*ROUND(G50,3),2)</f>
      </c>
      <c r="O50">
        <f>(I50*21)/100</f>
      </c>
      <c r="P50" t="s">
        <v>23</v>
      </c>
    </row>
    <row r="51" spans="1:5" ht="12.75">
      <c r="A51" s="35" t="s">
        <v>50</v>
      </c>
      <c r="E51" s="36" t="s">
        <v>51</v>
      </c>
    </row>
    <row r="52" spans="1:5" ht="12.75">
      <c r="A52" s="37" t="s">
        <v>52</v>
      </c>
      <c r="E52" s="38" t="s">
        <v>1811</v>
      </c>
    </row>
    <row r="53" spans="1:5" ht="25.5">
      <c r="A53" t="s">
        <v>54</v>
      </c>
      <c r="E53" s="36" t="s">
        <v>1812</v>
      </c>
    </row>
    <row r="54" spans="1:16" ht="12.75">
      <c r="A54" s="25" t="s">
        <v>45</v>
      </c>
      <c r="B54" s="29" t="s">
        <v>88</v>
      </c>
      <c r="C54" s="29" t="s">
        <v>1671</v>
      </c>
      <c r="D54" s="25" t="s">
        <v>51</v>
      </c>
      <c r="E54" s="30" t="s">
        <v>1672</v>
      </c>
      <c r="F54" s="31" t="s">
        <v>111</v>
      </c>
      <c r="G54" s="32">
        <v>1232.7</v>
      </c>
      <c r="H54" s="33">
        <v>0</v>
      </c>
      <c r="I54" s="34">
        <f>ROUND(ROUND(H54,2)*ROUND(G54,3),2)</f>
      </c>
      <c r="O54">
        <f>(I54*21)/100</f>
      </c>
      <c r="P54" t="s">
        <v>23</v>
      </c>
    </row>
    <row r="55" spans="1:5" ht="12.75">
      <c r="A55" s="35" t="s">
        <v>50</v>
      </c>
      <c r="E55" s="36" t="s">
        <v>51</v>
      </c>
    </row>
    <row r="56" spans="1:5" ht="12.75">
      <c r="A56" s="37" t="s">
        <v>52</v>
      </c>
      <c r="E56" s="38" t="s">
        <v>1811</v>
      </c>
    </row>
    <row r="57" spans="1:5" ht="38.25">
      <c r="A57" t="s">
        <v>54</v>
      </c>
      <c r="E57" s="36" t="s">
        <v>1674</v>
      </c>
    </row>
    <row r="58" spans="1:16" ht="12.75">
      <c r="A58" s="25" t="s">
        <v>45</v>
      </c>
      <c r="B58" s="29" t="s">
        <v>94</v>
      </c>
      <c r="C58" s="29" t="s">
        <v>1675</v>
      </c>
      <c r="D58" s="25" t="s">
        <v>51</v>
      </c>
      <c r="E58" s="30" t="s">
        <v>1676</v>
      </c>
      <c r="F58" s="31" t="s">
        <v>111</v>
      </c>
      <c r="G58" s="32">
        <v>1232.7</v>
      </c>
      <c r="H58" s="33">
        <v>0</v>
      </c>
      <c r="I58" s="34">
        <f>ROUND(ROUND(H58,2)*ROUND(G58,3),2)</f>
      </c>
      <c r="O58">
        <f>(I58*21)/100</f>
      </c>
      <c r="P58" t="s">
        <v>23</v>
      </c>
    </row>
    <row r="59" spans="1:5" ht="12.75">
      <c r="A59" s="35" t="s">
        <v>50</v>
      </c>
      <c r="E59" s="36" t="s">
        <v>51</v>
      </c>
    </row>
    <row r="60" spans="1:5" ht="12.75">
      <c r="A60" s="37" t="s">
        <v>52</v>
      </c>
      <c r="E60" s="38" t="s">
        <v>1811</v>
      </c>
    </row>
    <row r="61" spans="1:5" ht="25.5">
      <c r="A61" t="s">
        <v>54</v>
      </c>
      <c r="E61" s="36" t="s">
        <v>1677</v>
      </c>
    </row>
    <row r="62" spans="1:18" ht="12.75" customHeight="1">
      <c r="A62" s="6" t="s">
        <v>43</v>
      </c>
      <c r="B62" s="6"/>
      <c r="C62" s="41" t="s">
        <v>33</v>
      </c>
      <c r="D62" s="6"/>
      <c r="E62" s="27" t="s">
        <v>306</v>
      </c>
      <c r="F62" s="6"/>
      <c r="G62" s="6"/>
      <c r="H62" s="6"/>
      <c r="I62" s="42">
        <f>0+Q62</f>
      </c>
      <c r="O62">
        <f>0+R62</f>
      </c>
      <c r="Q62">
        <f>0+I63</f>
      </c>
      <c r="R62">
        <f>0+O63</f>
      </c>
    </row>
    <row r="63" spans="1:16" ht="12.75">
      <c r="A63" s="25" t="s">
        <v>45</v>
      </c>
      <c r="B63" s="29" t="s">
        <v>157</v>
      </c>
      <c r="C63" s="29" t="s">
        <v>308</v>
      </c>
      <c r="D63" s="25" t="s">
        <v>51</v>
      </c>
      <c r="E63" s="30" t="s">
        <v>309</v>
      </c>
      <c r="F63" s="31" t="s">
        <v>137</v>
      </c>
      <c r="G63" s="32">
        <v>52.755</v>
      </c>
      <c r="H63" s="33">
        <v>0</v>
      </c>
      <c r="I63" s="34">
        <f>ROUND(ROUND(H63,2)*ROUND(G63,3),2)</f>
      </c>
      <c r="O63">
        <f>(I63*21)/100</f>
      </c>
      <c r="P63" t="s">
        <v>23</v>
      </c>
    </row>
    <row r="64" spans="1:5" ht="12.75">
      <c r="A64" s="35" t="s">
        <v>50</v>
      </c>
      <c r="E64" s="36" t="s">
        <v>51</v>
      </c>
    </row>
    <row r="65" spans="1:5" ht="25.5">
      <c r="A65" s="37" t="s">
        <v>52</v>
      </c>
      <c r="E65" s="38" t="s">
        <v>1813</v>
      </c>
    </row>
    <row r="66" spans="1:5" ht="38.25">
      <c r="A66" t="s">
        <v>54</v>
      </c>
      <c r="E66" s="36" t="s">
        <v>1081</v>
      </c>
    </row>
    <row r="67" spans="1:18" ht="12.75" customHeight="1">
      <c r="A67" s="6" t="s">
        <v>43</v>
      </c>
      <c r="B67" s="6"/>
      <c r="C67" s="41" t="s">
        <v>75</v>
      </c>
      <c r="D67" s="6"/>
      <c r="E67" s="27" t="s">
        <v>403</v>
      </c>
      <c r="F67" s="6"/>
      <c r="G67" s="6"/>
      <c r="H67" s="6"/>
      <c r="I67" s="42">
        <f>0+Q67</f>
      </c>
      <c r="O67">
        <f>0+R67</f>
      </c>
      <c r="Q67">
        <f>0+I68+I72+I76+I80+I84+I88+I92</f>
      </c>
      <c r="R67">
        <f>0+O68+O72+O76+O80+O84+O88+O92</f>
      </c>
    </row>
    <row r="68" spans="1:16" ht="12.75">
      <c r="A68" s="25" t="s">
        <v>45</v>
      </c>
      <c r="B68" s="29" t="s">
        <v>161</v>
      </c>
      <c r="C68" s="29" t="s">
        <v>1376</v>
      </c>
      <c r="D68" s="25" t="s">
        <v>51</v>
      </c>
      <c r="E68" s="30" t="s">
        <v>1377</v>
      </c>
      <c r="F68" s="31" t="s">
        <v>277</v>
      </c>
      <c r="G68" s="32">
        <v>351.7</v>
      </c>
      <c r="H68" s="33">
        <v>0</v>
      </c>
      <c r="I68" s="34">
        <f>ROUND(ROUND(H68,2)*ROUND(G68,3),2)</f>
      </c>
      <c r="O68">
        <f>(I68*21)/100</f>
      </c>
      <c r="P68" t="s">
        <v>23</v>
      </c>
    </row>
    <row r="69" spans="1:5" ht="12.75">
      <c r="A69" s="35" t="s">
        <v>50</v>
      </c>
      <c r="E69" s="36" t="s">
        <v>51</v>
      </c>
    </row>
    <row r="70" spans="1:5" ht="25.5">
      <c r="A70" s="37" t="s">
        <v>52</v>
      </c>
      <c r="E70" s="38" t="s">
        <v>1814</v>
      </c>
    </row>
    <row r="71" spans="1:5" ht="242.25">
      <c r="A71" t="s">
        <v>54</v>
      </c>
      <c r="E71" s="36" t="s">
        <v>1114</v>
      </c>
    </row>
    <row r="72" spans="1:16" ht="12.75">
      <c r="A72" s="25" t="s">
        <v>45</v>
      </c>
      <c r="B72" s="29" t="s">
        <v>167</v>
      </c>
      <c r="C72" s="29" t="s">
        <v>1110</v>
      </c>
      <c r="D72" s="25" t="s">
        <v>51</v>
      </c>
      <c r="E72" s="30" t="s">
        <v>1111</v>
      </c>
      <c r="F72" s="31" t="s">
        <v>277</v>
      </c>
      <c r="G72" s="32">
        <v>13.5</v>
      </c>
      <c r="H72" s="33">
        <v>0</v>
      </c>
      <c r="I72" s="34">
        <f>ROUND(ROUND(H72,2)*ROUND(G72,3),2)</f>
      </c>
      <c r="O72">
        <f>(I72*21)/100</f>
      </c>
      <c r="P72" t="s">
        <v>23</v>
      </c>
    </row>
    <row r="73" spans="1:5" ht="12.75">
      <c r="A73" s="35" t="s">
        <v>50</v>
      </c>
      <c r="E73" s="36" t="s">
        <v>51</v>
      </c>
    </row>
    <row r="74" spans="1:5" ht="25.5">
      <c r="A74" s="37" t="s">
        <v>52</v>
      </c>
      <c r="E74" s="38" t="s">
        <v>1815</v>
      </c>
    </row>
    <row r="75" spans="1:5" ht="242.25">
      <c r="A75" t="s">
        <v>54</v>
      </c>
      <c r="E75" s="36" t="s">
        <v>1114</v>
      </c>
    </row>
    <row r="76" spans="1:16" ht="12.75">
      <c r="A76" s="25" t="s">
        <v>45</v>
      </c>
      <c r="B76" s="29" t="s">
        <v>173</v>
      </c>
      <c r="C76" s="29" t="s">
        <v>1816</v>
      </c>
      <c r="D76" s="25" t="s">
        <v>51</v>
      </c>
      <c r="E76" s="30" t="s">
        <v>1817</v>
      </c>
      <c r="F76" s="31" t="s">
        <v>67</v>
      </c>
      <c r="G76" s="32">
        <v>3</v>
      </c>
      <c r="H76" s="33">
        <v>0</v>
      </c>
      <c r="I76" s="34">
        <f>ROUND(ROUND(H76,2)*ROUND(G76,3),2)</f>
      </c>
      <c r="O76">
        <f>(I76*21)/100</f>
      </c>
      <c r="P76" t="s">
        <v>23</v>
      </c>
    </row>
    <row r="77" spans="1:5" ht="12.75">
      <c r="A77" s="35" t="s">
        <v>50</v>
      </c>
      <c r="E77" s="36" t="s">
        <v>51</v>
      </c>
    </row>
    <row r="78" spans="1:5" ht="12.75">
      <c r="A78" s="37" t="s">
        <v>52</v>
      </c>
      <c r="E78" s="38" t="s">
        <v>909</v>
      </c>
    </row>
    <row r="79" spans="1:5" ht="89.25">
      <c r="A79" t="s">
        <v>54</v>
      </c>
      <c r="E79" s="36" t="s">
        <v>1818</v>
      </c>
    </row>
    <row r="80" spans="1:16" ht="12.75">
      <c r="A80" s="25" t="s">
        <v>45</v>
      </c>
      <c r="B80" s="29" t="s">
        <v>178</v>
      </c>
      <c r="C80" s="29" t="s">
        <v>1780</v>
      </c>
      <c r="D80" s="25" t="s">
        <v>51</v>
      </c>
      <c r="E80" s="30" t="s">
        <v>1781</v>
      </c>
      <c r="F80" s="31" t="s">
        <v>67</v>
      </c>
      <c r="G80" s="32">
        <v>1</v>
      </c>
      <c r="H80" s="33">
        <v>0</v>
      </c>
      <c r="I80" s="34">
        <f>ROUND(ROUND(H80,2)*ROUND(G80,3),2)</f>
      </c>
      <c r="O80">
        <f>(I80*21)/100</f>
      </c>
      <c r="P80" t="s">
        <v>23</v>
      </c>
    </row>
    <row r="81" spans="1:5" ht="12.75">
      <c r="A81" s="35" t="s">
        <v>50</v>
      </c>
      <c r="E81" s="36" t="s">
        <v>51</v>
      </c>
    </row>
    <row r="82" spans="1:5" ht="25.5">
      <c r="A82" s="37" t="s">
        <v>52</v>
      </c>
      <c r="E82" s="38" t="s">
        <v>1819</v>
      </c>
    </row>
    <row r="83" spans="1:5" ht="153">
      <c r="A83" t="s">
        <v>54</v>
      </c>
      <c r="E83" s="36" t="s">
        <v>1783</v>
      </c>
    </row>
    <row r="84" spans="1:16" ht="12.75">
      <c r="A84" s="25" t="s">
        <v>45</v>
      </c>
      <c r="B84" s="29" t="s">
        <v>183</v>
      </c>
      <c r="C84" s="29" t="s">
        <v>1690</v>
      </c>
      <c r="D84" s="25" t="s">
        <v>51</v>
      </c>
      <c r="E84" s="30" t="s">
        <v>1691</v>
      </c>
      <c r="F84" s="31" t="s">
        <v>137</v>
      </c>
      <c r="G84" s="32">
        <v>7.001</v>
      </c>
      <c r="H84" s="33">
        <v>0</v>
      </c>
      <c r="I84" s="34">
        <f>ROUND(ROUND(H84,2)*ROUND(G84,3),2)</f>
      </c>
      <c r="O84">
        <f>(I84*21)/100</f>
      </c>
      <c r="P84" t="s">
        <v>23</v>
      </c>
    </row>
    <row r="85" spans="1:5" ht="12.75">
      <c r="A85" s="35" t="s">
        <v>50</v>
      </c>
      <c r="E85" s="36" t="s">
        <v>51</v>
      </c>
    </row>
    <row r="86" spans="1:5" ht="25.5">
      <c r="A86" s="37" t="s">
        <v>52</v>
      </c>
      <c r="E86" s="38" t="s">
        <v>1820</v>
      </c>
    </row>
    <row r="87" spans="1:5" ht="369.75">
      <c r="A87" t="s">
        <v>54</v>
      </c>
      <c r="E87" s="36" t="s">
        <v>424</v>
      </c>
    </row>
    <row r="88" spans="1:16" ht="12.75">
      <c r="A88" s="25" t="s">
        <v>45</v>
      </c>
      <c r="B88" s="29" t="s">
        <v>186</v>
      </c>
      <c r="C88" s="29" t="s">
        <v>1785</v>
      </c>
      <c r="D88" s="25" t="s">
        <v>51</v>
      </c>
      <c r="E88" s="30" t="s">
        <v>1786</v>
      </c>
      <c r="F88" s="31" t="s">
        <v>277</v>
      </c>
      <c r="G88" s="32">
        <v>13.5</v>
      </c>
      <c r="H88" s="33">
        <v>0</v>
      </c>
      <c r="I88" s="34">
        <f>ROUND(ROUND(H88,2)*ROUND(G88,3),2)</f>
      </c>
      <c r="O88">
        <f>(I88*21)/100</f>
      </c>
      <c r="P88" t="s">
        <v>23</v>
      </c>
    </row>
    <row r="89" spans="1:5" ht="12.75">
      <c r="A89" s="35" t="s">
        <v>50</v>
      </c>
      <c r="E89" s="36" t="s">
        <v>51</v>
      </c>
    </row>
    <row r="90" spans="1:5" ht="12.75">
      <c r="A90" s="37" t="s">
        <v>52</v>
      </c>
      <c r="E90" s="38" t="s">
        <v>1821</v>
      </c>
    </row>
    <row r="91" spans="1:5" ht="51">
      <c r="A91" t="s">
        <v>54</v>
      </c>
      <c r="E91" s="36" t="s">
        <v>1696</v>
      </c>
    </row>
    <row r="92" spans="1:16" ht="12.75">
      <c r="A92" s="25" t="s">
        <v>45</v>
      </c>
      <c r="B92" s="29" t="s">
        <v>192</v>
      </c>
      <c r="C92" s="29" t="s">
        <v>1700</v>
      </c>
      <c r="D92" s="25" t="s">
        <v>51</v>
      </c>
      <c r="E92" s="30" t="s">
        <v>1701</v>
      </c>
      <c r="F92" s="31" t="s">
        <v>67</v>
      </c>
      <c r="G92" s="32">
        <v>30</v>
      </c>
      <c r="H92" s="33">
        <v>0</v>
      </c>
      <c r="I92" s="34">
        <f>ROUND(ROUND(H92,2)*ROUND(G92,3),2)</f>
      </c>
      <c r="O92">
        <f>(I92*21)/100</f>
      </c>
      <c r="P92" t="s">
        <v>23</v>
      </c>
    </row>
    <row r="93" spans="1:5" ht="12.75">
      <c r="A93" s="35" t="s">
        <v>50</v>
      </c>
      <c r="E93" s="36" t="s">
        <v>51</v>
      </c>
    </row>
    <row r="94" spans="1:5" ht="25.5">
      <c r="A94" s="37" t="s">
        <v>52</v>
      </c>
      <c r="E94" s="38" t="s">
        <v>1822</v>
      </c>
    </row>
    <row r="95" spans="1:5" ht="12.75">
      <c r="A95" t="s">
        <v>54</v>
      </c>
      <c r="E95" s="36" t="s">
        <v>1703</v>
      </c>
    </row>
    <row r="96" spans="1:18" ht="12.75" customHeight="1">
      <c r="A96" s="6" t="s">
        <v>43</v>
      </c>
      <c r="B96" s="6"/>
      <c r="C96" s="41" t="s">
        <v>40</v>
      </c>
      <c r="D96" s="6"/>
      <c r="E96" s="27" t="s">
        <v>191</v>
      </c>
      <c r="F96" s="6"/>
      <c r="G96" s="6"/>
      <c r="H96" s="6"/>
      <c r="I96" s="42">
        <f>0+Q96</f>
      </c>
      <c r="O96">
        <f>0+R96</f>
      </c>
      <c r="Q96">
        <f>0+I97</f>
      </c>
      <c r="R96">
        <f>0+O97</f>
      </c>
    </row>
    <row r="97" spans="1:16" ht="12.75">
      <c r="A97" s="25" t="s">
        <v>45</v>
      </c>
      <c r="B97" s="29" t="s">
        <v>281</v>
      </c>
      <c r="C97" s="29" t="s">
        <v>1704</v>
      </c>
      <c r="D97" s="25" t="s">
        <v>51</v>
      </c>
      <c r="E97" s="30" t="s">
        <v>1705</v>
      </c>
      <c r="F97" s="31" t="s">
        <v>67</v>
      </c>
      <c r="G97" s="32">
        <v>3</v>
      </c>
      <c r="H97" s="33">
        <v>0</v>
      </c>
      <c r="I97" s="34">
        <f>ROUND(ROUND(H97,2)*ROUND(G97,3),2)</f>
      </c>
      <c r="O97">
        <f>(I97*21)/100</f>
      </c>
      <c r="P97" t="s">
        <v>23</v>
      </c>
    </row>
    <row r="98" spans="1:5" ht="12.75">
      <c r="A98" s="35" t="s">
        <v>50</v>
      </c>
      <c r="E98" s="36" t="s">
        <v>51</v>
      </c>
    </row>
    <row r="99" spans="1:5" ht="12.75">
      <c r="A99" s="37" t="s">
        <v>52</v>
      </c>
      <c r="E99" s="38" t="s">
        <v>1823</v>
      </c>
    </row>
    <row r="100" spans="1:5" ht="38.25">
      <c r="A100" t="s">
        <v>54</v>
      </c>
      <c r="E100" s="36" t="s">
        <v>1706</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11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0+O8+O13+O62+O75+O112</f>
      </c>
      <c r="P2" t="s">
        <v>22</v>
      </c>
    </row>
    <row r="3" spans="1:16" ht="15" customHeight="1">
      <c r="A3" t="s">
        <v>12</v>
      </c>
      <c r="B3" s="12" t="s">
        <v>14</v>
      </c>
      <c r="C3" s="13" t="s">
        <v>15</v>
      </c>
      <c r="D3" s="1"/>
      <c r="E3" s="14" t="s">
        <v>16</v>
      </c>
      <c r="F3" s="1"/>
      <c r="G3" s="9"/>
      <c r="H3" s="8" t="s">
        <v>1824</v>
      </c>
      <c r="I3" s="39">
        <f>0+I8+I13+I62+I75+I112</f>
      </c>
      <c r="O3" t="s">
        <v>19</v>
      </c>
      <c r="P3" t="s">
        <v>23</v>
      </c>
    </row>
    <row r="4" spans="1:16" ht="15" customHeight="1">
      <c r="A4" t="s">
        <v>17</v>
      </c>
      <c r="B4" s="16" t="s">
        <v>18</v>
      </c>
      <c r="C4" s="17" t="s">
        <v>1824</v>
      </c>
      <c r="D4" s="6"/>
      <c r="E4" s="18" t="s">
        <v>1825</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385.7</v>
      </c>
      <c r="H9" s="33">
        <v>0</v>
      </c>
      <c r="I9" s="34">
        <f>ROUND(ROUND(H9,2)*ROUND(G9,3),2)</f>
      </c>
      <c r="O9">
        <f>(I9*21)/100</f>
      </c>
      <c r="P9" t="s">
        <v>23</v>
      </c>
    </row>
    <row r="10" spans="1:5" ht="51">
      <c r="A10" s="35" t="s">
        <v>50</v>
      </c>
      <c r="E10" s="36" t="s">
        <v>102</v>
      </c>
    </row>
    <row r="11" spans="1:5" ht="25.5">
      <c r="A11" s="37" t="s">
        <v>52</v>
      </c>
      <c r="E11" s="38" t="s">
        <v>1826</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f>
      </c>
      <c r="R13">
        <f>0+O14+O18+O22+O26+O30+O34+O38+O42+O46+O50+O54+O58</f>
      </c>
    </row>
    <row r="14" spans="1:16" ht="12.75">
      <c r="A14" s="25" t="s">
        <v>45</v>
      </c>
      <c r="B14" s="29" t="s">
        <v>23</v>
      </c>
      <c r="C14" s="29" t="s">
        <v>168</v>
      </c>
      <c r="D14" s="25" t="s">
        <v>51</v>
      </c>
      <c r="E14" s="30" t="s">
        <v>169</v>
      </c>
      <c r="F14" s="31" t="s">
        <v>137</v>
      </c>
      <c r="G14" s="32">
        <v>775.005</v>
      </c>
      <c r="H14" s="33">
        <v>0</v>
      </c>
      <c r="I14" s="34">
        <f>ROUND(ROUND(H14,2)*ROUND(G14,3),2)</f>
      </c>
      <c r="O14">
        <f>(I14*21)/100</f>
      </c>
      <c r="P14" t="s">
        <v>23</v>
      </c>
    </row>
    <row r="15" spans="1:5" ht="12.75">
      <c r="A15" s="35" t="s">
        <v>50</v>
      </c>
      <c r="E15" s="36" t="s">
        <v>51</v>
      </c>
    </row>
    <row r="16" spans="1:5" ht="25.5">
      <c r="A16" s="37" t="s">
        <v>52</v>
      </c>
      <c r="E16" s="38" t="s">
        <v>1827</v>
      </c>
    </row>
    <row r="17" spans="1:5" ht="38.25">
      <c r="A17" t="s">
        <v>54</v>
      </c>
      <c r="E17" s="36" t="s">
        <v>1656</v>
      </c>
    </row>
    <row r="18" spans="1:16" ht="12.75">
      <c r="A18" s="25" t="s">
        <v>45</v>
      </c>
      <c r="B18" s="29" t="s">
        <v>22</v>
      </c>
      <c r="C18" s="29" t="s">
        <v>214</v>
      </c>
      <c r="D18" s="25" t="s">
        <v>51</v>
      </c>
      <c r="E18" s="30" t="s">
        <v>215</v>
      </c>
      <c r="F18" s="31" t="s">
        <v>137</v>
      </c>
      <c r="G18" s="32">
        <v>615.2</v>
      </c>
      <c r="H18" s="33">
        <v>0</v>
      </c>
      <c r="I18" s="34">
        <f>ROUND(ROUND(H18,2)*ROUND(G18,3),2)</f>
      </c>
      <c r="O18">
        <f>(I18*21)/100</f>
      </c>
      <c r="P18" t="s">
        <v>23</v>
      </c>
    </row>
    <row r="19" spans="1:5" ht="12.75">
      <c r="A19" s="35" t="s">
        <v>50</v>
      </c>
      <c r="E19" s="36" t="s">
        <v>51</v>
      </c>
    </row>
    <row r="20" spans="1:5" ht="63.75">
      <c r="A20" s="37" t="s">
        <v>52</v>
      </c>
      <c r="E20" s="38" t="s">
        <v>1801</v>
      </c>
    </row>
    <row r="21" spans="1:5" ht="306">
      <c r="A21" t="s">
        <v>54</v>
      </c>
      <c r="E21" s="36" t="s">
        <v>177</v>
      </c>
    </row>
    <row r="22" spans="1:16" ht="12.75">
      <c r="A22" s="25" t="s">
        <v>45</v>
      </c>
      <c r="B22" s="29" t="s">
        <v>33</v>
      </c>
      <c r="C22" s="29" t="s">
        <v>227</v>
      </c>
      <c r="D22" s="25" t="s">
        <v>51</v>
      </c>
      <c r="E22" s="30" t="s">
        <v>228</v>
      </c>
      <c r="F22" s="31" t="s">
        <v>137</v>
      </c>
      <c r="G22" s="32">
        <v>969.47</v>
      </c>
      <c r="H22" s="33">
        <v>0</v>
      </c>
      <c r="I22" s="34">
        <f>ROUND(ROUND(H22,2)*ROUND(G22,3),2)</f>
      </c>
      <c r="O22">
        <f>(I22*21)/100</f>
      </c>
      <c r="P22" t="s">
        <v>23</v>
      </c>
    </row>
    <row r="23" spans="1:5" ht="12.75">
      <c r="A23" s="35" t="s">
        <v>50</v>
      </c>
      <c r="E23" s="36" t="s">
        <v>51</v>
      </c>
    </row>
    <row r="24" spans="1:5" ht="63.75">
      <c r="A24" s="37" t="s">
        <v>52</v>
      </c>
      <c r="E24" s="38" t="s">
        <v>1828</v>
      </c>
    </row>
    <row r="25" spans="1:5" ht="318.75">
      <c r="A25" t="s">
        <v>54</v>
      </c>
      <c r="E25" s="36" t="s">
        <v>230</v>
      </c>
    </row>
    <row r="26" spans="1:16" ht="12.75">
      <c r="A26" s="25" t="s">
        <v>45</v>
      </c>
      <c r="B26" s="29" t="s">
        <v>35</v>
      </c>
      <c r="C26" s="29" t="s">
        <v>231</v>
      </c>
      <c r="D26" s="25" t="s">
        <v>51</v>
      </c>
      <c r="E26" s="30" t="s">
        <v>211</v>
      </c>
      <c r="F26" s="31" t="s">
        <v>137</v>
      </c>
      <c r="G26" s="32">
        <v>9694.7</v>
      </c>
      <c r="H26" s="33">
        <v>0</v>
      </c>
      <c r="I26" s="34">
        <f>ROUND(ROUND(H26,2)*ROUND(G26,3),2)</f>
      </c>
      <c r="O26">
        <f>(I26*21)/100</f>
      </c>
      <c r="P26" t="s">
        <v>23</v>
      </c>
    </row>
    <row r="27" spans="1:5" ht="12.75">
      <c r="A27" s="35" t="s">
        <v>50</v>
      </c>
      <c r="E27" s="36" t="s">
        <v>51</v>
      </c>
    </row>
    <row r="28" spans="1:5" ht="12.75">
      <c r="A28" s="37" t="s">
        <v>52</v>
      </c>
      <c r="E28" s="38" t="s">
        <v>1829</v>
      </c>
    </row>
    <row r="29" spans="1:5" ht="25.5">
      <c r="A29" t="s">
        <v>54</v>
      </c>
      <c r="E29" s="36" t="s">
        <v>213</v>
      </c>
    </row>
    <row r="30" spans="1:16" ht="12.75">
      <c r="A30" s="25" t="s">
        <v>45</v>
      </c>
      <c r="B30" s="29" t="s">
        <v>37</v>
      </c>
      <c r="C30" s="29" t="s">
        <v>179</v>
      </c>
      <c r="D30" s="25" t="s">
        <v>51</v>
      </c>
      <c r="E30" s="30" t="s">
        <v>180</v>
      </c>
      <c r="F30" s="31" t="s">
        <v>137</v>
      </c>
      <c r="G30" s="32">
        <v>808.05</v>
      </c>
      <c r="H30" s="33">
        <v>0</v>
      </c>
      <c r="I30" s="34">
        <f>ROUND(ROUND(H30,2)*ROUND(G30,3),2)</f>
      </c>
      <c r="O30">
        <f>(I30*21)/100</f>
      </c>
      <c r="P30" t="s">
        <v>23</v>
      </c>
    </row>
    <row r="31" spans="1:5" ht="12.75">
      <c r="A31" s="35" t="s">
        <v>50</v>
      </c>
      <c r="E31" s="36" t="s">
        <v>51</v>
      </c>
    </row>
    <row r="32" spans="1:5" ht="63.75">
      <c r="A32" s="37" t="s">
        <v>52</v>
      </c>
      <c r="E32" s="38" t="s">
        <v>1804</v>
      </c>
    </row>
    <row r="33" spans="1:5" ht="191.25">
      <c r="A33" t="s">
        <v>54</v>
      </c>
      <c r="E33" s="36" t="s">
        <v>185</v>
      </c>
    </row>
    <row r="34" spans="1:16" ht="12.75">
      <c r="A34" s="25" t="s">
        <v>45</v>
      </c>
      <c r="B34" s="29" t="s">
        <v>72</v>
      </c>
      <c r="C34" s="29" t="s">
        <v>1031</v>
      </c>
      <c r="D34" s="25" t="s">
        <v>51</v>
      </c>
      <c r="E34" s="30" t="s">
        <v>1032</v>
      </c>
      <c r="F34" s="31" t="s">
        <v>137</v>
      </c>
      <c r="G34" s="32">
        <v>243.29</v>
      </c>
      <c r="H34" s="33">
        <v>0</v>
      </c>
      <c r="I34" s="34">
        <f>ROUND(ROUND(H34,2)*ROUND(G34,3),2)</f>
      </c>
      <c r="O34">
        <f>(I34*21)/100</f>
      </c>
      <c r="P34" t="s">
        <v>23</v>
      </c>
    </row>
    <row r="35" spans="1:5" ht="12.75">
      <c r="A35" s="35" t="s">
        <v>50</v>
      </c>
      <c r="E35" s="36" t="s">
        <v>51</v>
      </c>
    </row>
    <row r="36" spans="1:5" ht="12.75">
      <c r="A36" s="37" t="s">
        <v>52</v>
      </c>
      <c r="E36" s="38" t="s">
        <v>1830</v>
      </c>
    </row>
    <row r="37" spans="1:5" ht="229.5">
      <c r="A37" t="s">
        <v>54</v>
      </c>
      <c r="E37" s="36" t="s">
        <v>1035</v>
      </c>
    </row>
    <row r="38" spans="1:16" ht="12.75">
      <c r="A38" s="25" t="s">
        <v>45</v>
      </c>
      <c r="B38" s="29" t="s">
        <v>75</v>
      </c>
      <c r="C38" s="29" t="s">
        <v>785</v>
      </c>
      <c r="D38" s="25" t="s">
        <v>51</v>
      </c>
      <c r="E38" s="30" t="s">
        <v>786</v>
      </c>
      <c r="F38" s="31" t="s">
        <v>137</v>
      </c>
      <c r="G38" s="32">
        <v>2.098</v>
      </c>
      <c r="H38" s="33">
        <v>0</v>
      </c>
      <c r="I38" s="34">
        <f>ROUND(ROUND(H38,2)*ROUND(G38,3),2)</f>
      </c>
      <c r="O38">
        <f>(I38*21)/100</f>
      </c>
      <c r="P38" t="s">
        <v>23</v>
      </c>
    </row>
    <row r="39" spans="1:5" ht="12.75">
      <c r="A39" s="35" t="s">
        <v>50</v>
      </c>
      <c r="E39" s="36" t="s">
        <v>51</v>
      </c>
    </row>
    <row r="40" spans="1:5" ht="25.5">
      <c r="A40" s="37" t="s">
        <v>52</v>
      </c>
      <c r="E40" s="38" t="s">
        <v>1806</v>
      </c>
    </row>
    <row r="41" spans="1:5" ht="280.5">
      <c r="A41" t="s">
        <v>54</v>
      </c>
      <c r="E41" s="36" t="s">
        <v>1040</v>
      </c>
    </row>
    <row r="42" spans="1:16" ht="12.75">
      <c r="A42" s="25" t="s">
        <v>45</v>
      </c>
      <c r="B42" s="29" t="s">
        <v>40</v>
      </c>
      <c r="C42" s="29" t="s">
        <v>256</v>
      </c>
      <c r="D42" s="25" t="s">
        <v>51</v>
      </c>
      <c r="E42" s="30" t="s">
        <v>257</v>
      </c>
      <c r="F42" s="31" t="s">
        <v>137</v>
      </c>
      <c r="G42" s="32">
        <v>274.158</v>
      </c>
      <c r="H42" s="33">
        <v>0</v>
      </c>
      <c r="I42" s="34">
        <f>ROUND(ROUND(H42,2)*ROUND(G42,3),2)</f>
      </c>
      <c r="O42">
        <f>(I42*21)/100</f>
      </c>
      <c r="P42" t="s">
        <v>23</v>
      </c>
    </row>
    <row r="43" spans="1:5" ht="12.75">
      <c r="A43" s="35" t="s">
        <v>50</v>
      </c>
      <c r="E43" s="36" t="s">
        <v>51</v>
      </c>
    </row>
    <row r="44" spans="1:5" ht="25.5">
      <c r="A44" s="37" t="s">
        <v>52</v>
      </c>
      <c r="E44" s="38" t="s">
        <v>1831</v>
      </c>
    </row>
    <row r="45" spans="1:5" ht="293.25">
      <c r="A45" t="s">
        <v>54</v>
      </c>
      <c r="E45" s="36" t="s">
        <v>1043</v>
      </c>
    </row>
    <row r="46" spans="1:16" ht="12.75">
      <c r="A46" s="25" t="s">
        <v>45</v>
      </c>
      <c r="B46" s="29" t="s">
        <v>42</v>
      </c>
      <c r="C46" s="29" t="s">
        <v>1663</v>
      </c>
      <c r="D46" s="25" t="s">
        <v>51</v>
      </c>
      <c r="E46" s="30" t="s">
        <v>1664</v>
      </c>
      <c r="F46" s="31" t="s">
        <v>137</v>
      </c>
      <c r="G46" s="32">
        <v>775.005</v>
      </c>
      <c r="H46" s="33">
        <v>0</v>
      </c>
      <c r="I46" s="34">
        <f>ROUND(ROUND(H46,2)*ROUND(G46,3),2)</f>
      </c>
      <c r="O46">
        <f>(I46*21)/100</f>
      </c>
      <c r="P46" t="s">
        <v>23</v>
      </c>
    </row>
    <row r="47" spans="1:5" ht="12.75">
      <c r="A47" s="35" t="s">
        <v>50</v>
      </c>
      <c r="E47" s="36" t="s">
        <v>51</v>
      </c>
    </row>
    <row r="48" spans="1:5" ht="12.75">
      <c r="A48" s="37" t="s">
        <v>52</v>
      </c>
      <c r="E48" s="38" t="s">
        <v>1832</v>
      </c>
    </row>
    <row r="49" spans="1:5" ht="38.25">
      <c r="A49" t="s">
        <v>54</v>
      </c>
      <c r="E49" s="36" t="s">
        <v>1666</v>
      </c>
    </row>
    <row r="50" spans="1:16" ht="12.75">
      <c r="A50" s="25" t="s">
        <v>45</v>
      </c>
      <c r="B50" s="29" t="s">
        <v>85</v>
      </c>
      <c r="C50" s="29" t="s">
        <v>1809</v>
      </c>
      <c r="D50" s="25" t="s">
        <v>51</v>
      </c>
      <c r="E50" s="30" t="s">
        <v>1810</v>
      </c>
      <c r="F50" s="31" t="s">
        <v>111</v>
      </c>
      <c r="G50" s="32">
        <v>2583.35</v>
      </c>
      <c r="H50" s="33">
        <v>0</v>
      </c>
      <c r="I50" s="34">
        <f>ROUND(ROUND(H50,2)*ROUND(G50,3),2)</f>
      </c>
      <c r="O50">
        <f>(I50*21)/100</f>
      </c>
      <c r="P50" t="s">
        <v>23</v>
      </c>
    </row>
    <row r="51" spans="1:5" ht="12.75">
      <c r="A51" s="35" t="s">
        <v>50</v>
      </c>
      <c r="E51" s="36" t="s">
        <v>51</v>
      </c>
    </row>
    <row r="52" spans="1:5" ht="12.75">
      <c r="A52" s="37" t="s">
        <v>52</v>
      </c>
      <c r="E52" s="38" t="s">
        <v>1833</v>
      </c>
    </row>
    <row r="53" spans="1:5" ht="25.5">
      <c r="A53" t="s">
        <v>54</v>
      </c>
      <c r="E53" s="36" t="s">
        <v>1812</v>
      </c>
    </row>
    <row r="54" spans="1:16" ht="12.75">
      <c r="A54" s="25" t="s">
        <v>45</v>
      </c>
      <c r="B54" s="29" t="s">
        <v>88</v>
      </c>
      <c r="C54" s="29" t="s">
        <v>1671</v>
      </c>
      <c r="D54" s="25" t="s">
        <v>51</v>
      </c>
      <c r="E54" s="30" t="s">
        <v>1672</v>
      </c>
      <c r="F54" s="31" t="s">
        <v>111</v>
      </c>
      <c r="G54" s="32">
        <v>2583.35</v>
      </c>
      <c r="H54" s="33">
        <v>0</v>
      </c>
      <c r="I54" s="34">
        <f>ROUND(ROUND(H54,2)*ROUND(G54,3),2)</f>
      </c>
      <c r="O54">
        <f>(I54*21)/100</f>
      </c>
      <c r="P54" t="s">
        <v>23</v>
      </c>
    </row>
    <row r="55" spans="1:5" ht="12.75">
      <c r="A55" s="35" t="s">
        <v>50</v>
      </c>
      <c r="E55" s="36" t="s">
        <v>51</v>
      </c>
    </row>
    <row r="56" spans="1:5" ht="12.75">
      <c r="A56" s="37" t="s">
        <v>52</v>
      </c>
      <c r="E56" s="38" t="s">
        <v>1834</v>
      </c>
    </row>
    <row r="57" spans="1:5" ht="38.25">
      <c r="A57" t="s">
        <v>54</v>
      </c>
      <c r="E57" s="36" t="s">
        <v>1674</v>
      </c>
    </row>
    <row r="58" spans="1:16" ht="12.75">
      <c r="A58" s="25" t="s">
        <v>45</v>
      </c>
      <c r="B58" s="29" t="s">
        <v>94</v>
      </c>
      <c r="C58" s="29" t="s">
        <v>1675</v>
      </c>
      <c r="D58" s="25" t="s">
        <v>51</v>
      </c>
      <c r="E58" s="30" t="s">
        <v>1676</v>
      </c>
      <c r="F58" s="31" t="s">
        <v>111</v>
      </c>
      <c r="G58" s="32">
        <v>2583.35</v>
      </c>
      <c r="H58" s="33">
        <v>0</v>
      </c>
      <c r="I58" s="34">
        <f>ROUND(ROUND(H58,2)*ROUND(G58,3),2)</f>
      </c>
      <c r="O58">
        <f>(I58*21)/100</f>
      </c>
      <c r="P58" t="s">
        <v>23</v>
      </c>
    </row>
    <row r="59" spans="1:5" ht="12.75">
      <c r="A59" s="35" t="s">
        <v>50</v>
      </c>
      <c r="E59" s="36" t="s">
        <v>51</v>
      </c>
    </row>
    <row r="60" spans="1:5" ht="12.75">
      <c r="A60" s="37" t="s">
        <v>52</v>
      </c>
      <c r="E60" s="38" t="s">
        <v>1834</v>
      </c>
    </row>
    <row r="61" spans="1:5" ht="25.5">
      <c r="A61" t="s">
        <v>54</v>
      </c>
      <c r="E61" s="36" t="s">
        <v>1677</v>
      </c>
    </row>
    <row r="62" spans="1:18" ht="12.75" customHeight="1">
      <c r="A62" s="6" t="s">
        <v>43</v>
      </c>
      <c r="B62" s="6"/>
      <c r="C62" s="41" t="s">
        <v>33</v>
      </c>
      <c r="D62" s="6"/>
      <c r="E62" s="27" t="s">
        <v>306</v>
      </c>
      <c r="F62" s="6"/>
      <c r="G62" s="6"/>
      <c r="H62" s="6"/>
      <c r="I62" s="42">
        <f>0+Q62</f>
      </c>
      <c r="O62">
        <f>0+R62</f>
      </c>
      <c r="Q62">
        <f>0+I63+I67+I71</f>
      </c>
      <c r="R62">
        <f>0+O63+O67+O71</f>
      </c>
    </row>
    <row r="63" spans="1:16" ht="12.75">
      <c r="A63" s="25" t="s">
        <v>45</v>
      </c>
      <c r="B63" s="29" t="s">
        <v>157</v>
      </c>
      <c r="C63" s="29" t="s">
        <v>308</v>
      </c>
      <c r="D63" s="25" t="s">
        <v>51</v>
      </c>
      <c r="E63" s="30" t="s">
        <v>309</v>
      </c>
      <c r="F63" s="31" t="s">
        <v>137</v>
      </c>
      <c r="G63" s="32">
        <v>104.94</v>
      </c>
      <c r="H63" s="33">
        <v>0</v>
      </c>
      <c r="I63" s="34">
        <f>ROUND(ROUND(H63,2)*ROUND(G63,3),2)</f>
      </c>
      <c r="O63">
        <f>(I63*21)/100</f>
      </c>
      <c r="P63" t="s">
        <v>23</v>
      </c>
    </row>
    <row r="64" spans="1:5" ht="12.75">
      <c r="A64" s="35" t="s">
        <v>50</v>
      </c>
      <c r="E64" s="36" t="s">
        <v>51</v>
      </c>
    </row>
    <row r="65" spans="1:5" ht="25.5">
      <c r="A65" s="37" t="s">
        <v>52</v>
      </c>
      <c r="E65" s="38" t="s">
        <v>1835</v>
      </c>
    </row>
    <row r="66" spans="1:5" ht="38.25">
      <c r="A66" t="s">
        <v>54</v>
      </c>
      <c r="E66" s="36" t="s">
        <v>1081</v>
      </c>
    </row>
    <row r="67" spans="1:16" ht="12.75">
      <c r="A67" s="25" t="s">
        <v>45</v>
      </c>
      <c r="B67" s="29" t="s">
        <v>161</v>
      </c>
      <c r="C67" s="29" t="s">
        <v>319</v>
      </c>
      <c r="D67" s="25" t="s">
        <v>51</v>
      </c>
      <c r="E67" s="30" t="s">
        <v>320</v>
      </c>
      <c r="F67" s="31" t="s">
        <v>137</v>
      </c>
      <c r="G67" s="32">
        <v>7</v>
      </c>
      <c r="H67" s="33">
        <v>0</v>
      </c>
      <c r="I67" s="34">
        <f>ROUND(ROUND(H67,2)*ROUND(G67,3),2)</f>
      </c>
      <c r="O67">
        <f>(I67*21)/100</f>
      </c>
      <c r="P67" t="s">
        <v>23</v>
      </c>
    </row>
    <row r="68" spans="1:5" ht="12.75">
      <c r="A68" s="35" t="s">
        <v>50</v>
      </c>
      <c r="E68" s="36" t="s">
        <v>51</v>
      </c>
    </row>
    <row r="69" spans="1:5" ht="12.75">
      <c r="A69" s="37" t="s">
        <v>52</v>
      </c>
      <c r="E69" s="38" t="s">
        <v>1836</v>
      </c>
    </row>
    <row r="70" spans="1:5" ht="102">
      <c r="A70" t="s">
        <v>54</v>
      </c>
      <c r="E70" s="36" t="s">
        <v>1093</v>
      </c>
    </row>
    <row r="71" spans="1:16" ht="12.75">
      <c r="A71" s="25" t="s">
        <v>45</v>
      </c>
      <c r="B71" s="29" t="s">
        <v>167</v>
      </c>
      <c r="C71" s="29" t="s">
        <v>802</v>
      </c>
      <c r="D71" s="25" t="s">
        <v>51</v>
      </c>
      <c r="E71" s="30" t="s">
        <v>803</v>
      </c>
      <c r="F71" s="31" t="s">
        <v>137</v>
      </c>
      <c r="G71" s="32">
        <v>1.71</v>
      </c>
      <c r="H71" s="33">
        <v>0</v>
      </c>
      <c r="I71" s="34">
        <f>ROUND(ROUND(H71,2)*ROUND(G71,3),2)</f>
      </c>
      <c r="O71">
        <f>(I71*21)/100</f>
      </c>
      <c r="P71" t="s">
        <v>23</v>
      </c>
    </row>
    <row r="72" spans="1:5" ht="12.75">
      <c r="A72" s="35" t="s">
        <v>50</v>
      </c>
      <c r="E72" s="36" t="s">
        <v>51</v>
      </c>
    </row>
    <row r="73" spans="1:5" ht="25.5">
      <c r="A73" s="37" t="s">
        <v>52</v>
      </c>
      <c r="E73" s="38" t="s">
        <v>1837</v>
      </c>
    </row>
    <row r="74" spans="1:5" ht="357">
      <c r="A74" t="s">
        <v>54</v>
      </c>
      <c r="E74" s="36" t="s">
        <v>1317</v>
      </c>
    </row>
    <row r="75" spans="1:18" ht="12.75" customHeight="1">
      <c r="A75" s="6" t="s">
        <v>43</v>
      </c>
      <c r="B75" s="6"/>
      <c r="C75" s="41" t="s">
        <v>75</v>
      </c>
      <c r="D75" s="6"/>
      <c r="E75" s="27" t="s">
        <v>403</v>
      </c>
      <c r="F75" s="6"/>
      <c r="G75" s="6"/>
      <c r="H75" s="6"/>
      <c r="I75" s="42">
        <f>0+Q75</f>
      </c>
      <c r="O75">
        <f>0+R75</f>
      </c>
      <c r="Q75">
        <f>0+I76+I80+I84+I88+I92+I96+I100+I104+I108</f>
      </c>
      <c r="R75">
        <f>0+O76+O80+O84+O88+O92+O96+O100+O104+O108</f>
      </c>
    </row>
    <row r="76" spans="1:16" ht="12.75">
      <c r="A76" s="25" t="s">
        <v>45</v>
      </c>
      <c r="B76" s="29" t="s">
        <v>173</v>
      </c>
      <c r="C76" s="29" t="s">
        <v>1613</v>
      </c>
      <c r="D76" s="25" t="s">
        <v>51</v>
      </c>
      <c r="E76" s="30" t="s">
        <v>1614</v>
      </c>
      <c r="F76" s="31" t="s">
        <v>277</v>
      </c>
      <c r="G76" s="32">
        <v>42</v>
      </c>
      <c r="H76" s="33">
        <v>0</v>
      </c>
      <c r="I76" s="34">
        <f>ROUND(ROUND(H76,2)*ROUND(G76,3),2)</f>
      </c>
      <c r="O76">
        <f>(I76*21)/100</f>
      </c>
      <c r="P76" t="s">
        <v>23</v>
      </c>
    </row>
    <row r="77" spans="1:5" ht="12.75">
      <c r="A77" s="35" t="s">
        <v>50</v>
      </c>
      <c r="E77" s="36" t="s">
        <v>51</v>
      </c>
    </row>
    <row r="78" spans="1:5" ht="25.5">
      <c r="A78" s="37" t="s">
        <v>52</v>
      </c>
      <c r="E78" s="38" t="s">
        <v>1838</v>
      </c>
    </row>
    <row r="79" spans="1:5" ht="242.25">
      <c r="A79" t="s">
        <v>54</v>
      </c>
      <c r="E79" s="36" t="s">
        <v>1114</v>
      </c>
    </row>
    <row r="80" spans="1:16" ht="12.75">
      <c r="A80" s="25" t="s">
        <v>45</v>
      </c>
      <c r="B80" s="29" t="s">
        <v>178</v>
      </c>
      <c r="C80" s="29" t="s">
        <v>1376</v>
      </c>
      <c r="D80" s="25" t="s">
        <v>51</v>
      </c>
      <c r="E80" s="30" t="s">
        <v>1377</v>
      </c>
      <c r="F80" s="31" t="s">
        <v>277</v>
      </c>
      <c r="G80" s="32">
        <v>668.8</v>
      </c>
      <c r="H80" s="33">
        <v>0</v>
      </c>
      <c r="I80" s="34">
        <f>ROUND(ROUND(H80,2)*ROUND(G80,3),2)</f>
      </c>
      <c r="O80">
        <f>(I80*21)/100</f>
      </c>
      <c r="P80" t="s">
        <v>23</v>
      </c>
    </row>
    <row r="81" spans="1:5" ht="12.75">
      <c r="A81" s="35" t="s">
        <v>50</v>
      </c>
      <c r="E81" s="36" t="s">
        <v>51</v>
      </c>
    </row>
    <row r="82" spans="1:5" ht="25.5">
      <c r="A82" s="37" t="s">
        <v>52</v>
      </c>
      <c r="E82" s="38" t="s">
        <v>1839</v>
      </c>
    </row>
    <row r="83" spans="1:5" ht="242.25">
      <c r="A83" t="s">
        <v>54</v>
      </c>
      <c r="E83" s="36" t="s">
        <v>1114</v>
      </c>
    </row>
    <row r="84" spans="1:16" ht="12.75">
      <c r="A84" s="25" t="s">
        <v>45</v>
      </c>
      <c r="B84" s="29" t="s">
        <v>183</v>
      </c>
      <c r="C84" s="29" t="s">
        <v>1110</v>
      </c>
      <c r="D84" s="25" t="s">
        <v>51</v>
      </c>
      <c r="E84" s="30" t="s">
        <v>1111</v>
      </c>
      <c r="F84" s="31" t="s">
        <v>277</v>
      </c>
      <c r="G84" s="32">
        <v>39.4</v>
      </c>
      <c r="H84" s="33">
        <v>0</v>
      </c>
      <c r="I84" s="34">
        <f>ROUND(ROUND(H84,2)*ROUND(G84,3),2)</f>
      </c>
      <c r="O84">
        <f>(I84*21)/100</f>
      </c>
      <c r="P84" t="s">
        <v>23</v>
      </c>
    </row>
    <row r="85" spans="1:5" ht="12.75">
      <c r="A85" s="35" t="s">
        <v>50</v>
      </c>
      <c r="E85" s="36" t="s">
        <v>51</v>
      </c>
    </row>
    <row r="86" spans="1:5" ht="25.5">
      <c r="A86" s="37" t="s">
        <v>52</v>
      </c>
      <c r="E86" s="38" t="s">
        <v>1840</v>
      </c>
    </row>
    <row r="87" spans="1:5" ht="242.25">
      <c r="A87" t="s">
        <v>54</v>
      </c>
      <c r="E87" s="36" t="s">
        <v>1114</v>
      </c>
    </row>
    <row r="88" spans="1:16" ht="12.75">
      <c r="A88" s="25" t="s">
        <v>45</v>
      </c>
      <c r="B88" s="29" t="s">
        <v>186</v>
      </c>
      <c r="C88" s="29" t="s">
        <v>1816</v>
      </c>
      <c r="D88" s="25" t="s">
        <v>51</v>
      </c>
      <c r="E88" s="30" t="s">
        <v>1817</v>
      </c>
      <c r="F88" s="31" t="s">
        <v>67</v>
      </c>
      <c r="G88" s="32">
        <v>10</v>
      </c>
      <c r="H88" s="33">
        <v>0</v>
      </c>
      <c r="I88" s="34">
        <f>ROUND(ROUND(H88,2)*ROUND(G88,3),2)</f>
      </c>
      <c r="O88">
        <f>(I88*21)/100</f>
      </c>
      <c r="P88" t="s">
        <v>23</v>
      </c>
    </row>
    <row r="89" spans="1:5" ht="12.75">
      <c r="A89" s="35" t="s">
        <v>50</v>
      </c>
      <c r="E89" s="36" t="s">
        <v>51</v>
      </c>
    </row>
    <row r="90" spans="1:5" ht="12.75">
      <c r="A90" s="37" t="s">
        <v>52</v>
      </c>
      <c r="E90" s="38" t="s">
        <v>982</v>
      </c>
    </row>
    <row r="91" spans="1:5" ht="89.25">
      <c r="A91" t="s">
        <v>54</v>
      </c>
      <c r="E91" s="36" t="s">
        <v>1818</v>
      </c>
    </row>
    <row r="92" spans="1:16" ht="12.75">
      <c r="A92" s="25" t="s">
        <v>45</v>
      </c>
      <c r="B92" s="29" t="s">
        <v>192</v>
      </c>
      <c r="C92" s="29" t="s">
        <v>1780</v>
      </c>
      <c r="D92" s="25" t="s">
        <v>51</v>
      </c>
      <c r="E92" s="30" t="s">
        <v>1781</v>
      </c>
      <c r="F92" s="31" t="s">
        <v>67</v>
      </c>
      <c r="G92" s="32">
        <v>3</v>
      </c>
      <c r="H92" s="33">
        <v>0</v>
      </c>
      <c r="I92" s="34">
        <f>ROUND(ROUND(H92,2)*ROUND(G92,3),2)</f>
      </c>
      <c r="O92">
        <f>(I92*21)/100</f>
      </c>
      <c r="P92" t="s">
        <v>23</v>
      </c>
    </row>
    <row r="93" spans="1:5" ht="12.75">
      <c r="A93" s="35" t="s">
        <v>50</v>
      </c>
      <c r="E93" s="36" t="s">
        <v>51</v>
      </c>
    </row>
    <row r="94" spans="1:5" ht="25.5">
      <c r="A94" s="37" t="s">
        <v>52</v>
      </c>
      <c r="E94" s="38" t="s">
        <v>1841</v>
      </c>
    </row>
    <row r="95" spans="1:5" ht="153">
      <c r="A95" t="s">
        <v>54</v>
      </c>
      <c r="E95" s="36" t="s">
        <v>1783</v>
      </c>
    </row>
    <row r="96" spans="1:16" ht="12.75">
      <c r="A96" s="25" t="s">
        <v>45</v>
      </c>
      <c r="B96" s="29" t="s">
        <v>281</v>
      </c>
      <c r="C96" s="29" t="s">
        <v>1690</v>
      </c>
      <c r="D96" s="25" t="s">
        <v>51</v>
      </c>
      <c r="E96" s="30" t="s">
        <v>1691</v>
      </c>
      <c r="F96" s="31" t="s">
        <v>137</v>
      </c>
      <c r="G96" s="32">
        <v>42.525</v>
      </c>
      <c r="H96" s="33">
        <v>0</v>
      </c>
      <c r="I96" s="34">
        <f>ROUND(ROUND(H96,2)*ROUND(G96,3),2)</f>
      </c>
      <c r="O96">
        <f>(I96*21)/100</f>
      </c>
      <c r="P96" t="s">
        <v>23</v>
      </c>
    </row>
    <row r="97" spans="1:5" ht="12.75">
      <c r="A97" s="35" t="s">
        <v>50</v>
      </c>
      <c r="E97" s="36" t="s">
        <v>51</v>
      </c>
    </row>
    <row r="98" spans="1:5" ht="25.5">
      <c r="A98" s="37" t="s">
        <v>52</v>
      </c>
      <c r="E98" s="38" t="s">
        <v>1842</v>
      </c>
    </row>
    <row r="99" spans="1:5" ht="369.75">
      <c r="A99" t="s">
        <v>54</v>
      </c>
      <c r="E99" s="36" t="s">
        <v>424</v>
      </c>
    </row>
    <row r="100" spans="1:16" ht="12.75">
      <c r="A100" s="25" t="s">
        <v>45</v>
      </c>
      <c r="B100" s="29" t="s">
        <v>287</v>
      </c>
      <c r="C100" s="29" t="s">
        <v>1843</v>
      </c>
      <c r="D100" s="25" t="s">
        <v>51</v>
      </c>
      <c r="E100" s="30" t="s">
        <v>1844</v>
      </c>
      <c r="F100" s="31" t="s">
        <v>277</v>
      </c>
      <c r="G100" s="32">
        <v>51.4</v>
      </c>
      <c r="H100" s="33">
        <v>0</v>
      </c>
      <c r="I100" s="34">
        <f>ROUND(ROUND(H100,2)*ROUND(G100,3),2)</f>
      </c>
      <c r="O100">
        <f>(I100*21)/100</f>
      </c>
      <c r="P100" t="s">
        <v>23</v>
      </c>
    </row>
    <row r="101" spans="1:5" ht="12.75">
      <c r="A101" s="35" t="s">
        <v>50</v>
      </c>
      <c r="E101" s="36" t="s">
        <v>51</v>
      </c>
    </row>
    <row r="102" spans="1:5" ht="12.75">
      <c r="A102" s="37" t="s">
        <v>52</v>
      </c>
      <c r="E102" s="38" t="s">
        <v>1845</v>
      </c>
    </row>
    <row r="103" spans="1:5" ht="51">
      <c r="A103" t="s">
        <v>54</v>
      </c>
      <c r="E103" s="36" t="s">
        <v>1696</v>
      </c>
    </row>
    <row r="104" spans="1:16" ht="12.75">
      <c r="A104" s="25" t="s">
        <v>45</v>
      </c>
      <c r="B104" s="29" t="s">
        <v>293</v>
      </c>
      <c r="C104" s="29" t="s">
        <v>1785</v>
      </c>
      <c r="D104" s="25" t="s">
        <v>51</v>
      </c>
      <c r="E104" s="30" t="s">
        <v>1786</v>
      </c>
      <c r="F104" s="31" t="s">
        <v>277</v>
      </c>
      <c r="G104" s="32">
        <v>30</v>
      </c>
      <c r="H104" s="33">
        <v>0</v>
      </c>
      <c r="I104" s="34">
        <f>ROUND(ROUND(H104,2)*ROUND(G104,3),2)</f>
      </c>
      <c r="O104">
        <f>(I104*21)/100</f>
      </c>
      <c r="P104" t="s">
        <v>23</v>
      </c>
    </row>
    <row r="105" spans="1:5" ht="12.75">
      <c r="A105" s="35" t="s">
        <v>50</v>
      </c>
      <c r="E105" s="36" t="s">
        <v>51</v>
      </c>
    </row>
    <row r="106" spans="1:5" ht="12.75">
      <c r="A106" s="37" t="s">
        <v>52</v>
      </c>
      <c r="E106" s="38" t="s">
        <v>1846</v>
      </c>
    </row>
    <row r="107" spans="1:5" ht="51">
      <c r="A107" t="s">
        <v>54</v>
      </c>
      <c r="E107" s="36" t="s">
        <v>1696</v>
      </c>
    </row>
    <row r="108" spans="1:16" ht="12.75">
      <c r="A108" s="25" t="s">
        <v>45</v>
      </c>
      <c r="B108" s="29" t="s">
        <v>296</v>
      </c>
      <c r="C108" s="29" t="s">
        <v>1700</v>
      </c>
      <c r="D108" s="25" t="s">
        <v>51</v>
      </c>
      <c r="E108" s="30" t="s">
        <v>1701</v>
      </c>
      <c r="F108" s="31" t="s">
        <v>67</v>
      </c>
      <c r="G108" s="32">
        <v>50</v>
      </c>
      <c r="H108" s="33">
        <v>0</v>
      </c>
      <c r="I108" s="34">
        <f>ROUND(ROUND(H108,2)*ROUND(G108,3),2)</f>
      </c>
      <c r="O108">
        <f>(I108*21)/100</f>
      </c>
      <c r="P108" t="s">
        <v>23</v>
      </c>
    </row>
    <row r="109" spans="1:5" ht="12.75">
      <c r="A109" s="35" t="s">
        <v>50</v>
      </c>
      <c r="E109" s="36" t="s">
        <v>51</v>
      </c>
    </row>
    <row r="110" spans="1:5" ht="25.5">
      <c r="A110" s="37" t="s">
        <v>52</v>
      </c>
      <c r="E110" s="38" t="s">
        <v>1847</v>
      </c>
    </row>
    <row r="111" spans="1:5" ht="12.75">
      <c r="A111" t="s">
        <v>54</v>
      </c>
      <c r="E111" s="36" t="s">
        <v>1703</v>
      </c>
    </row>
    <row r="112" spans="1:18" ht="12.75" customHeight="1">
      <c r="A112" s="6" t="s">
        <v>43</v>
      </c>
      <c r="B112" s="6"/>
      <c r="C112" s="41" t="s">
        <v>40</v>
      </c>
      <c r="D112" s="6"/>
      <c r="E112" s="27" t="s">
        <v>191</v>
      </c>
      <c r="F112" s="6"/>
      <c r="G112" s="6"/>
      <c r="H112" s="6"/>
      <c r="I112" s="42">
        <f>0+Q112</f>
      </c>
      <c r="O112">
        <f>0+R112</f>
      </c>
      <c r="Q112">
        <f>0+I113</f>
      </c>
      <c r="R112">
        <f>0+O113</f>
      </c>
    </row>
    <row r="113" spans="1:16" ht="12.75">
      <c r="A113" s="25" t="s">
        <v>45</v>
      </c>
      <c r="B113" s="29" t="s">
        <v>302</v>
      </c>
      <c r="C113" s="29" t="s">
        <v>1704</v>
      </c>
      <c r="D113" s="25" t="s">
        <v>51</v>
      </c>
      <c r="E113" s="30" t="s">
        <v>1705</v>
      </c>
      <c r="F113" s="31" t="s">
        <v>67</v>
      </c>
      <c r="G113" s="32">
        <v>3</v>
      </c>
      <c r="H113" s="33">
        <v>0</v>
      </c>
      <c r="I113" s="34">
        <f>ROUND(ROUND(H113,2)*ROUND(G113,3),2)</f>
      </c>
      <c r="O113">
        <f>(I113*21)/100</f>
      </c>
      <c r="P113" t="s">
        <v>23</v>
      </c>
    </row>
    <row r="114" spans="1:5" ht="12.75">
      <c r="A114" s="35" t="s">
        <v>50</v>
      </c>
      <c r="E114" s="36" t="s">
        <v>51</v>
      </c>
    </row>
    <row r="115" spans="1:5" ht="12.75">
      <c r="A115" s="37" t="s">
        <v>52</v>
      </c>
      <c r="E115" s="38" t="s">
        <v>1823</v>
      </c>
    </row>
    <row r="116" spans="1:5" ht="38.25">
      <c r="A116" t="s">
        <v>54</v>
      </c>
      <c r="E116" s="36" t="s">
        <v>1706</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0+O8+O13+O66</f>
      </c>
      <c r="P2" t="s">
        <v>22</v>
      </c>
    </row>
    <row r="3" spans="1:16" ht="15" customHeight="1">
      <c r="A3" t="s">
        <v>12</v>
      </c>
      <c r="B3" s="12" t="s">
        <v>14</v>
      </c>
      <c r="C3" s="13" t="s">
        <v>15</v>
      </c>
      <c r="D3" s="1"/>
      <c r="E3" s="14" t="s">
        <v>16</v>
      </c>
      <c r="F3" s="1"/>
      <c r="G3" s="9"/>
      <c r="H3" s="8" t="s">
        <v>1848</v>
      </c>
      <c r="I3" s="39">
        <f>0+I8+I13+I66</f>
      </c>
      <c r="O3" t="s">
        <v>19</v>
      </c>
      <c r="P3" t="s">
        <v>23</v>
      </c>
    </row>
    <row r="4" spans="1:16" ht="15" customHeight="1">
      <c r="A4" t="s">
        <v>17</v>
      </c>
      <c r="B4" s="16" t="s">
        <v>18</v>
      </c>
      <c r="C4" s="17" t="s">
        <v>1848</v>
      </c>
      <c r="D4" s="6"/>
      <c r="E4" s="18" t="s">
        <v>1849</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57.6</v>
      </c>
      <c r="H9" s="33">
        <v>0</v>
      </c>
      <c r="I9" s="34">
        <f>ROUND(ROUND(H9,2)*ROUND(G9,3),2)</f>
      </c>
      <c r="O9">
        <f>(I9*21)/100</f>
      </c>
      <c r="P9" t="s">
        <v>23</v>
      </c>
    </row>
    <row r="10" spans="1:5" ht="51">
      <c r="A10" s="35" t="s">
        <v>50</v>
      </c>
      <c r="E10" s="36" t="s">
        <v>102</v>
      </c>
    </row>
    <row r="11" spans="1:5" ht="12.75">
      <c r="A11" s="37" t="s">
        <v>52</v>
      </c>
      <c r="E11" s="38" t="s">
        <v>1850</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0+I14+I18+I22+I26+I30+I34+I38+I42+I46+I50+I54+I58+I62</f>
      </c>
      <c r="R13">
        <f>0+O14+O18+O22+O26+O30+O34+O38+O42+O46+O50+O54+O58+O62</f>
      </c>
    </row>
    <row r="14" spans="1:16" ht="12.75">
      <c r="A14" s="25" t="s">
        <v>45</v>
      </c>
      <c r="B14" s="29" t="s">
        <v>23</v>
      </c>
      <c r="C14" s="29" t="s">
        <v>1851</v>
      </c>
      <c r="D14" s="25" t="s">
        <v>51</v>
      </c>
      <c r="E14" s="30" t="s">
        <v>1852</v>
      </c>
      <c r="F14" s="31" t="s">
        <v>111</v>
      </c>
      <c r="G14" s="32">
        <v>120</v>
      </c>
      <c r="H14" s="33">
        <v>0</v>
      </c>
      <c r="I14" s="34">
        <f>ROUND(ROUND(H14,2)*ROUND(G14,3),2)</f>
      </c>
      <c r="O14">
        <f>(I14*21)/100</f>
      </c>
      <c r="P14" t="s">
        <v>23</v>
      </c>
    </row>
    <row r="15" spans="1:5" ht="12.75">
      <c r="A15" s="35" t="s">
        <v>50</v>
      </c>
      <c r="E15" s="36" t="s">
        <v>51</v>
      </c>
    </row>
    <row r="16" spans="1:5" ht="12.75">
      <c r="A16" s="37" t="s">
        <v>52</v>
      </c>
      <c r="E16" s="38" t="s">
        <v>1853</v>
      </c>
    </row>
    <row r="17" spans="1:5" ht="38.25">
      <c r="A17" t="s">
        <v>54</v>
      </c>
      <c r="E17" s="36" t="s">
        <v>1854</v>
      </c>
    </row>
    <row r="18" spans="1:16" ht="12.75">
      <c r="A18" s="25" t="s">
        <v>45</v>
      </c>
      <c r="B18" s="29" t="s">
        <v>22</v>
      </c>
      <c r="C18" s="29" t="s">
        <v>1000</v>
      </c>
      <c r="D18" s="25" t="s">
        <v>51</v>
      </c>
      <c r="E18" s="30" t="s">
        <v>1001</v>
      </c>
      <c r="F18" s="31" t="s">
        <v>277</v>
      </c>
      <c r="G18" s="32">
        <v>20</v>
      </c>
      <c r="H18" s="33">
        <v>0</v>
      </c>
      <c r="I18" s="34">
        <f>ROUND(ROUND(H18,2)*ROUND(G18,3),2)</f>
      </c>
      <c r="O18">
        <f>(I18*21)/100</f>
      </c>
      <c r="P18" t="s">
        <v>23</v>
      </c>
    </row>
    <row r="19" spans="1:5" ht="12.75">
      <c r="A19" s="35" t="s">
        <v>50</v>
      </c>
      <c r="E19" s="36" t="s">
        <v>51</v>
      </c>
    </row>
    <row r="20" spans="1:5" ht="12.75">
      <c r="A20" s="37" t="s">
        <v>52</v>
      </c>
      <c r="E20" s="38" t="s">
        <v>945</v>
      </c>
    </row>
    <row r="21" spans="1:5" ht="38.25">
      <c r="A21" t="s">
        <v>54</v>
      </c>
      <c r="E21" s="36" t="s">
        <v>1004</v>
      </c>
    </row>
    <row r="22" spans="1:16" ht="12.75">
      <c r="A22" s="25" t="s">
        <v>45</v>
      </c>
      <c r="B22" s="29" t="s">
        <v>33</v>
      </c>
      <c r="C22" s="29" t="s">
        <v>168</v>
      </c>
      <c r="D22" s="25" t="s">
        <v>51</v>
      </c>
      <c r="E22" s="30" t="s">
        <v>169</v>
      </c>
      <c r="F22" s="31" t="s">
        <v>137</v>
      </c>
      <c r="G22" s="32">
        <v>90</v>
      </c>
      <c r="H22" s="33">
        <v>0</v>
      </c>
      <c r="I22" s="34">
        <f>ROUND(ROUND(H22,2)*ROUND(G22,3),2)</f>
      </c>
      <c r="O22">
        <f>(I22*21)/100</f>
      </c>
      <c r="P22" t="s">
        <v>23</v>
      </c>
    </row>
    <row r="23" spans="1:5" ht="12.75">
      <c r="A23" s="35" t="s">
        <v>50</v>
      </c>
      <c r="E23" s="36" t="s">
        <v>51</v>
      </c>
    </row>
    <row r="24" spans="1:5" ht="12.75">
      <c r="A24" s="37" t="s">
        <v>52</v>
      </c>
      <c r="E24" s="38" t="s">
        <v>1855</v>
      </c>
    </row>
    <row r="25" spans="1:5" ht="38.25">
      <c r="A25" t="s">
        <v>54</v>
      </c>
      <c r="E25" s="36" t="s">
        <v>1656</v>
      </c>
    </row>
    <row r="26" spans="1:16" ht="12.75">
      <c r="A26" s="25" t="s">
        <v>45</v>
      </c>
      <c r="B26" s="29" t="s">
        <v>35</v>
      </c>
      <c r="C26" s="29" t="s">
        <v>1009</v>
      </c>
      <c r="D26" s="25" t="s">
        <v>51</v>
      </c>
      <c r="E26" s="30" t="s">
        <v>1010</v>
      </c>
      <c r="F26" s="31" t="s">
        <v>137</v>
      </c>
      <c r="G26" s="32">
        <v>28.8</v>
      </c>
      <c r="H26" s="33">
        <v>0</v>
      </c>
      <c r="I26" s="34">
        <f>ROUND(ROUND(H26,2)*ROUND(G26,3),2)</f>
      </c>
      <c r="O26">
        <f>(I26*21)/100</f>
      </c>
      <c r="P26" t="s">
        <v>23</v>
      </c>
    </row>
    <row r="27" spans="1:5" ht="12.75">
      <c r="A27" s="35" t="s">
        <v>50</v>
      </c>
      <c r="E27" s="36" t="s">
        <v>51</v>
      </c>
    </row>
    <row r="28" spans="1:5" ht="25.5">
      <c r="A28" s="37" t="s">
        <v>52</v>
      </c>
      <c r="E28" s="38" t="s">
        <v>1856</v>
      </c>
    </row>
    <row r="29" spans="1:5" ht="369.75">
      <c r="A29" t="s">
        <v>54</v>
      </c>
      <c r="E29" s="36" t="s">
        <v>712</v>
      </c>
    </row>
    <row r="30" spans="1:16" ht="12.75">
      <c r="A30" s="25" t="s">
        <v>45</v>
      </c>
      <c r="B30" s="29" t="s">
        <v>37</v>
      </c>
      <c r="C30" s="29" t="s">
        <v>1013</v>
      </c>
      <c r="D30" s="25" t="s">
        <v>51</v>
      </c>
      <c r="E30" s="30" t="s">
        <v>211</v>
      </c>
      <c r="F30" s="31" t="s">
        <v>137</v>
      </c>
      <c r="G30" s="32">
        <v>288</v>
      </c>
      <c r="H30" s="33">
        <v>0</v>
      </c>
      <c r="I30" s="34">
        <f>ROUND(ROUND(H30,2)*ROUND(G30,3),2)</f>
      </c>
      <c r="O30">
        <f>(I30*21)/100</f>
      </c>
      <c r="P30" t="s">
        <v>23</v>
      </c>
    </row>
    <row r="31" spans="1:5" ht="12.75">
      <c r="A31" s="35" t="s">
        <v>50</v>
      </c>
      <c r="E31" s="36" t="s">
        <v>51</v>
      </c>
    </row>
    <row r="32" spans="1:5" ht="12.75">
      <c r="A32" s="37" t="s">
        <v>52</v>
      </c>
      <c r="E32" s="38" t="s">
        <v>1857</v>
      </c>
    </row>
    <row r="33" spans="1:5" ht="25.5">
      <c r="A33" t="s">
        <v>54</v>
      </c>
      <c r="E33" s="36" t="s">
        <v>213</v>
      </c>
    </row>
    <row r="34" spans="1:16" ht="12.75">
      <c r="A34" s="25" t="s">
        <v>45</v>
      </c>
      <c r="B34" s="29" t="s">
        <v>72</v>
      </c>
      <c r="C34" s="29" t="s">
        <v>214</v>
      </c>
      <c r="D34" s="25" t="s">
        <v>51</v>
      </c>
      <c r="E34" s="30" t="s">
        <v>215</v>
      </c>
      <c r="F34" s="31" t="s">
        <v>137</v>
      </c>
      <c r="G34" s="32">
        <v>90</v>
      </c>
      <c r="H34" s="33">
        <v>0</v>
      </c>
      <c r="I34" s="34">
        <f>ROUND(ROUND(H34,2)*ROUND(G34,3),2)</f>
      </c>
      <c r="O34">
        <f>(I34*21)/100</f>
      </c>
      <c r="P34" t="s">
        <v>23</v>
      </c>
    </row>
    <row r="35" spans="1:5" ht="12.75">
      <c r="A35" s="35" t="s">
        <v>50</v>
      </c>
      <c r="E35" s="36" t="s">
        <v>51</v>
      </c>
    </row>
    <row r="36" spans="1:5" ht="12.75">
      <c r="A36" s="37" t="s">
        <v>52</v>
      </c>
      <c r="E36" s="38" t="s">
        <v>1858</v>
      </c>
    </row>
    <row r="37" spans="1:5" ht="306">
      <c r="A37" t="s">
        <v>54</v>
      </c>
      <c r="E37" s="36" t="s">
        <v>177</v>
      </c>
    </row>
    <row r="38" spans="1:16" ht="12.75">
      <c r="A38" s="25" t="s">
        <v>45</v>
      </c>
      <c r="B38" s="29" t="s">
        <v>75</v>
      </c>
      <c r="C38" s="29" t="s">
        <v>1859</v>
      </c>
      <c r="D38" s="25" t="s">
        <v>51</v>
      </c>
      <c r="E38" s="30" t="s">
        <v>1860</v>
      </c>
      <c r="F38" s="31" t="s">
        <v>137</v>
      </c>
      <c r="G38" s="32">
        <v>58.75</v>
      </c>
      <c r="H38" s="33">
        <v>0</v>
      </c>
      <c r="I38" s="34">
        <f>ROUND(ROUND(H38,2)*ROUND(G38,3),2)</f>
      </c>
      <c r="O38">
        <f>(I38*21)/100</f>
      </c>
      <c r="P38" t="s">
        <v>23</v>
      </c>
    </row>
    <row r="39" spans="1:5" ht="12.75">
      <c r="A39" s="35" t="s">
        <v>50</v>
      </c>
      <c r="E39" s="36" t="s">
        <v>51</v>
      </c>
    </row>
    <row r="40" spans="1:5" ht="12.75">
      <c r="A40" s="37" t="s">
        <v>52</v>
      </c>
      <c r="E40" s="38" t="s">
        <v>1861</v>
      </c>
    </row>
    <row r="41" spans="1:5" ht="63.75">
      <c r="A41" t="s">
        <v>54</v>
      </c>
      <c r="E41" s="36" t="s">
        <v>1862</v>
      </c>
    </row>
    <row r="42" spans="1:16" ht="12.75">
      <c r="A42" s="25" t="s">
        <v>45</v>
      </c>
      <c r="B42" s="29" t="s">
        <v>40</v>
      </c>
      <c r="C42" s="29" t="s">
        <v>179</v>
      </c>
      <c r="D42" s="25" t="s">
        <v>51</v>
      </c>
      <c r="E42" s="30" t="s">
        <v>180</v>
      </c>
      <c r="F42" s="31" t="s">
        <v>137</v>
      </c>
      <c r="G42" s="32">
        <v>118.8</v>
      </c>
      <c r="H42" s="33">
        <v>0</v>
      </c>
      <c r="I42" s="34">
        <f>ROUND(ROUND(H42,2)*ROUND(G42,3),2)</f>
      </c>
      <c r="O42">
        <f>(I42*21)/100</f>
      </c>
      <c r="P42" t="s">
        <v>23</v>
      </c>
    </row>
    <row r="43" spans="1:5" ht="12.75">
      <c r="A43" s="35" t="s">
        <v>50</v>
      </c>
      <c r="E43" s="36" t="s">
        <v>51</v>
      </c>
    </row>
    <row r="44" spans="1:5" ht="38.25">
      <c r="A44" s="37" t="s">
        <v>52</v>
      </c>
      <c r="E44" s="38" t="s">
        <v>1863</v>
      </c>
    </row>
    <row r="45" spans="1:5" ht="191.25">
      <c r="A45" t="s">
        <v>54</v>
      </c>
      <c r="E45" s="36" t="s">
        <v>185</v>
      </c>
    </row>
    <row r="46" spans="1:16" ht="12.75">
      <c r="A46" s="25" t="s">
        <v>45</v>
      </c>
      <c r="B46" s="29" t="s">
        <v>42</v>
      </c>
      <c r="C46" s="29" t="s">
        <v>1051</v>
      </c>
      <c r="D46" s="25" t="s">
        <v>51</v>
      </c>
      <c r="E46" s="30" t="s">
        <v>1052</v>
      </c>
      <c r="F46" s="31" t="s">
        <v>137</v>
      </c>
      <c r="G46" s="32">
        <v>28.8</v>
      </c>
      <c r="H46" s="33">
        <v>0</v>
      </c>
      <c r="I46" s="34">
        <f>ROUND(ROUND(H46,2)*ROUND(G46,3),2)</f>
      </c>
      <c r="O46">
        <f>(I46*21)/100</f>
      </c>
      <c r="P46" t="s">
        <v>23</v>
      </c>
    </row>
    <row r="47" spans="1:5" ht="12.75">
      <c r="A47" s="35" t="s">
        <v>50</v>
      </c>
      <c r="E47" s="36" t="s">
        <v>51</v>
      </c>
    </row>
    <row r="48" spans="1:5" ht="12.75">
      <c r="A48" s="37" t="s">
        <v>52</v>
      </c>
      <c r="E48" s="38" t="s">
        <v>1864</v>
      </c>
    </row>
    <row r="49" spans="1:5" ht="267.75">
      <c r="A49" t="s">
        <v>54</v>
      </c>
      <c r="E49" s="36" t="s">
        <v>1026</v>
      </c>
    </row>
    <row r="50" spans="1:16" ht="12.75">
      <c r="A50" s="25" t="s">
        <v>45</v>
      </c>
      <c r="B50" s="29" t="s">
        <v>85</v>
      </c>
      <c r="C50" s="29" t="s">
        <v>1663</v>
      </c>
      <c r="D50" s="25" t="s">
        <v>51</v>
      </c>
      <c r="E50" s="30" t="s">
        <v>1664</v>
      </c>
      <c r="F50" s="31" t="s">
        <v>137</v>
      </c>
      <c r="G50" s="32">
        <v>90</v>
      </c>
      <c r="H50" s="33">
        <v>0</v>
      </c>
      <c r="I50" s="34">
        <f>ROUND(ROUND(H50,2)*ROUND(G50,3),2)</f>
      </c>
      <c r="O50">
        <f>(I50*21)/100</f>
      </c>
      <c r="P50" t="s">
        <v>23</v>
      </c>
    </row>
    <row r="51" spans="1:5" ht="12.75">
      <c r="A51" s="35" t="s">
        <v>50</v>
      </c>
      <c r="E51" s="36" t="s">
        <v>51</v>
      </c>
    </row>
    <row r="52" spans="1:5" ht="12.75">
      <c r="A52" s="37" t="s">
        <v>52</v>
      </c>
      <c r="E52" s="38" t="s">
        <v>1855</v>
      </c>
    </row>
    <row r="53" spans="1:5" ht="38.25">
      <c r="A53" t="s">
        <v>54</v>
      </c>
      <c r="E53" s="36" t="s">
        <v>1666</v>
      </c>
    </row>
    <row r="54" spans="1:16" ht="12.75">
      <c r="A54" s="25" t="s">
        <v>45</v>
      </c>
      <c r="B54" s="29" t="s">
        <v>88</v>
      </c>
      <c r="C54" s="29" t="s">
        <v>1809</v>
      </c>
      <c r="D54" s="25" t="s">
        <v>51</v>
      </c>
      <c r="E54" s="30" t="s">
        <v>1810</v>
      </c>
      <c r="F54" s="31" t="s">
        <v>111</v>
      </c>
      <c r="G54" s="32">
        <v>300</v>
      </c>
      <c r="H54" s="33">
        <v>0</v>
      </c>
      <c r="I54" s="34">
        <f>ROUND(ROUND(H54,2)*ROUND(G54,3),2)</f>
      </c>
      <c r="O54">
        <f>(I54*21)/100</f>
      </c>
      <c r="P54" t="s">
        <v>23</v>
      </c>
    </row>
    <row r="55" spans="1:5" ht="12.75">
      <c r="A55" s="35" t="s">
        <v>50</v>
      </c>
      <c r="E55" s="36" t="s">
        <v>51</v>
      </c>
    </row>
    <row r="56" spans="1:5" ht="12.75">
      <c r="A56" s="37" t="s">
        <v>52</v>
      </c>
      <c r="E56" s="38" t="s">
        <v>1865</v>
      </c>
    </row>
    <row r="57" spans="1:5" ht="25.5">
      <c r="A57" t="s">
        <v>54</v>
      </c>
      <c r="E57" s="36" t="s">
        <v>1812</v>
      </c>
    </row>
    <row r="58" spans="1:16" ht="12.75">
      <c r="A58" s="25" t="s">
        <v>45</v>
      </c>
      <c r="B58" s="29" t="s">
        <v>94</v>
      </c>
      <c r="C58" s="29" t="s">
        <v>1671</v>
      </c>
      <c r="D58" s="25" t="s">
        <v>51</v>
      </c>
      <c r="E58" s="30" t="s">
        <v>1672</v>
      </c>
      <c r="F58" s="31" t="s">
        <v>111</v>
      </c>
      <c r="G58" s="32">
        <v>300</v>
      </c>
      <c r="H58" s="33">
        <v>0</v>
      </c>
      <c r="I58" s="34">
        <f>ROUND(ROUND(H58,2)*ROUND(G58,3),2)</f>
      </c>
      <c r="O58">
        <f>(I58*21)/100</f>
      </c>
      <c r="P58" t="s">
        <v>23</v>
      </c>
    </row>
    <row r="59" spans="1:5" ht="12.75">
      <c r="A59" s="35" t="s">
        <v>50</v>
      </c>
      <c r="E59" s="36" t="s">
        <v>51</v>
      </c>
    </row>
    <row r="60" spans="1:5" ht="12.75">
      <c r="A60" s="37" t="s">
        <v>52</v>
      </c>
      <c r="E60" s="38" t="s">
        <v>1866</v>
      </c>
    </row>
    <row r="61" spans="1:5" ht="38.25">
      <c r="A61" t="s">
        <v>54</v>
      </c>
      <c r="E61" s="36" t="s">
        <v>1674</v>
      </c>
    </row>
    <row r="62" spans="1:16" ht="12.75">
      <c r="A62" s="25" t="s">
        <v>45</v>
      </c>
      <c r="B62" s="29" t="s">
        <v>157</v>
      </c>
      <c r="C62" s="29" t="s">
        <v>1675</v>
      </c>
      <c r="D62" s="25" t="s">
        <v>51</v>
      </c>
      <c r="E62" s="30" t="s">
        <v>1676</v>
      </c>
      <c r="F62" s="31" t="s">
        <v>111</v>
      </c>
      <c r="G62" s="32">
        <v>300</v>
      </c>
      <c r="H62" s="33">
        <v>0</v>
      </c>
      <c r="I62" s="34">
        <f>ROUND(ROUND(H62,2)*ROUND(G62,3),2)</f>
      </c>
      <c r="O62">
        <f>(I62*21)/100</f>
      </c>
      <c r="P62" t="s">
        <v>23</v>
      </c>
    </row>
    <row r="63" spans="1:5" ht="12.75">
      <c r="A63" s="35" t="s">
        <v>50</v>
      </c>
      <c r="E63" s="36" t="s">
        <v>51</v>
      </c>
    </row>
    <row r="64" spans="1:5" ht="12.75">
      <c r="A64" s="37" t="s">
        <v>52</v>
      </c>
      <c r="E64" s="38" t="s">
        <v>1866</v>
      </c>
    </row>
    <row r="65" spans="1:5" ht="25.5">
      <c r="A65" t="s">
        <v>54</v>
      </c>
      <c r="E65" s="36" t="s">
        <v>1677</v>
      </c>
    </row>
    <row r="66" spans="1:18" ht="12.75" customHeight="1">
      <c r="A66" s="6" t="s">
        <v>43</v>
      </c>
      <c r="B66" s="6"/>
      <c r="C66" s="41" t="s">
        <v>33</v>
      </c>
      <c r="D66" s="6"/>
      <c r="E66" s="27" t="s">
        <v>306</v>
      </c>
      <c r="F66" s="6"/>
      <c r="G66" s="6"/>
      <c r="H66" s="6"/>
      <c r="I66" s="42">
        <f>0+Q66</f>
      </c>
      <c r="O66">
        <f>0+R66</f>
      </c>
      <c r="Q66">
        <f>0+I67+I71+I75+I79</f>
      </c>
      <c r="R66">
        <f>0+O67+O71+O75+O79</f>
      </c>
    </row>
    <row r="67" spans="1:16" ht="12.75">
      <c r="A67" s="25" t="s">
        <v>45</v>
      </c>
      <c r="B67" s="29" t="s">
        <v>161</v>
      </c>
      <c r="C67" s="29" t="s">
        <v>1077</v>
      </c>
      <c r="D67" s="25" t="s">
        <v>51</v>
      </c>
      <c r="E67" s="30" t="s">
        <v>1078</v>
      </c>
      <c r="F67" s="31" t="s">
        <v>137</v>
      </c>
      <c r="G67" s="32">
        <v>40.5</v>
      </c>
      <c r="H67" s="33">
        <v>0</v>
      </c>
      <c r="I67" s="34">
        <f>ROUND(ROUND(H67,2)*ROUND(G67,3),2)</f>
      </c>
      <c r="O67">
        <f>(I67*21)/100</f>
      </c>
      <c r="P67" t="s">
        <v>23</v>
      </c>
    </row>
    <row r="68" spans="1:5" ht="12.75">
      <c r="A68" s="35" t="s">
        <v>50</v>
      </c>
      <c r="E68" s="36" t="s">
        <v>51</v>
      </c>
    </row>
    <row r="69" spans="1:5" ht="25.5">
      <c r="A69" s="37" t="s">
        <v>52</v>
      </c>
      <c r="E69" s="38" t="s">
        <v>1867</v>
      </c>
    </row>
    <row r="70" spans="1:5" ht="38.25">
      <c r="A70" t="s">
        <v>54</v>
      </c>
      <c r="E70" s="36" t="s">
        <v>1081</v>
      </c>
    </row>
    <row r="71" spans="1:16" ht="12.75">
      <c r="A71" s="25" t="s">
        <v>45</v>
      </c>
      <c r="B71" s="29" t="s">
        <v>167</v>
      </c>
      <c r="C71" s="29" t="s">
        <v>1868</v>
      </c>
      <c r="D71" s="25" t="s">
        <v>51</v>
      </c>
      <c r="E71" s="30" t="s">
        <v>1869</v>
      </c>
      <c r="F71" s="31" t="s">
        <v>137</v>
      </c>
      <c r="G71" s="32">
        <v>80</v>
      </c>
      <c r="H71" s="33">
        <v>0</v>
      </c>
      <c r="I71" s="34">
        <f>ROUND(ROUND(H71,2)*ROUND(G71,3),2)</f>
      </c>
      <c r="O71">
        <f>(I71*21)/100</f>
      </c>
      <c r="P71" t="s">
        <v>23</v>
      </c>
    </row>
    <row r="72" spans="1:5" ht="12.75">
      <c r="A72" s="35" t="s">
        <v>50</v>
      </c>
      <c r="E72" s="36" t="s">
        <v>51</v>
      </c>
    </row>
    <row r="73" spans="1:5" ht="12.75">
      <c r="A73" s="37" t="s">
        <v>52</v>
      </c>
      <c r="E73" s="38" t="s">
        <v>1870</v>
      </c>
    </row>
    <row r="74" spans="1:5" ht="51">
      <c r="A74" t="s">
        <v>54</v>
      </c>
      <c r="E74" s="36" t="s">
        <v>1871</v>
      </c>
    </row>
    <row r="75" spans="1:16" ht="12.75">
      <c r="A75" s="25" t="s">
        <v>45</v>
      </c>
      <c r="B75" s="29" t="s">
        <v>173</v>
      </c>
      <c r="C75" s="29" t="s">
        <v>1872</v>
      </c>
      <c r="D75" s="25" t="s">
        <v>51</v>
      </c>
      <c r="E75" s="30" t="s">
        <v>1873</v>
      </c>
      <c r="F75" s="31" t="s">
        <v>137</v>
      </c>
      <c r="G75" s="32">
        <v>121.5</v>
      </c>
      <c r="H75" s="33">
        <v>0</v>
      </c>
      <c r="I75" s="34">
        <f>ROUND(ROUND(H75,2)*ROUND(G75,3),2)</f>
      </c>
      <c r="O75">
        <f>(I75*21)/100</f>
      </c>
      <c r="P75" t="s">
        <v>23</v>
      </c>
    </row>
    <row r="76" spans="1:5" ht="12.75">
      <c r="A76" s="35" t="s">
        <v>50</v>
      </c>
      <c r="E76" s="36" t="s">
        <v>51</v>
      </c>
    </row>
    <row r="77" spans="1:5" ht="12.75">
      <c r="A77" s="37" t="s">
        <v>52</v>
      </c>
      <c r="E77" s="38" t="s">
        <v>1874</v>
      </c>
    </row>
    <row r="78" spans="1:5" ht="51">
      <c r="A78" t="s">
        <v>54</v>
      </c>
      <c r="E78" s="36" t="s">
        <v>1875</v>
      </c>
    </row>
    <row r="79" spans="1:16" ht="12.75">
      <c r="A79" s="25" t="s">
        <v>45</v>
      </c>
      <c r="B79" s="29" t="s">
        <v>178</v>
      </c>
      <c r="C79" s="29" t="s">
        <v>313</v>
      </c>
      <c r="D79" s="25" t="s">
        <v>51</v>
      </c>
      <c r="E79" s="30" t="s">
        <v>314</v>
      </c>
      <c r="F79" s="31" t="s">
        <v>137</v>
      </c>
      <c r="G79" s="32">
        <v>37.5</v>
      </c>
      <c r="H79" s="33">
        <v>0</v>
      </c>
      <c r="I79" s="34">
        <f>ROUND(ROUND(H79,2)*ROUND(G79,3),2)</f>
      </c>
      <c r="O79">
        <f>(I79*21)/100</f>
      </c>
      <c r="P79" t="s">
        <v>23</v>
      </c>
    </row>
    <row r="80" spans="1:5" ht="12.75">
      <c r="A80" s="35" t="s">
        <v>50</v>
      </c>
      <c r="E80" s="36" t="s">
        <v>51</v>
      </c>
    </row>
    <row r="81" spans="1:5" ht="25.5">
      <c r="A81" s="37" t="s">
        <v>52</v>
      </c>
      <c r="E81" s="38" t="s">
        <v>1876</v>
      </c>
    </row>
    <row r="82" spans="1:5" ht="38.25">
      <c r="A82" t="s">
        <v>54</v>
      </c>
      <c r="E82" s="36" t="s">
        <v>1877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7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0+O8+O13+O66</f>
      </c>
      <c r="P2" t="s">
        <v>22</v>
      </c>
    </row>
    <row r="3" spans="1:16" ht="15" customHeight="1">
      <c r="A3" t="s">
        <v>12</v>
      </c>
      <c r="B3" s="12" t="s">
        <v>14</v>
      </c>
      <c r="C3" s="13" t="s">
        <v>15</v>
      </c>
      <c r="D3" s="1"/>
      <c r="E3" s="14" t="s">
        <v>16</v>
      </c>
      <c r="F3" s="1"/>
      <c r="G3" s="9"/>
      <c r="H3" s="8" t="s">
        <v>1878</v>
      </c>
      <c r="I3" s="39">
        <f>0+I8+I13+I66</f>
      </c>
      <c r="O3" t="s">
        <v>19</v>
      </c>
      <c r="P3" t="s">
        <v>23</v>
      </c>
    </row>
    <row r="4" spans="1:16" ht="15" customHeight="1">
      <c r="A4" t="s">
        <v>17</v>
      </c>
      <c r="B4" s="16" t="s">
        <v>18</v>
      </c>
      <c r="C4" s="17" t="s">
        <v>1878</v>
      </c>
      <c r="D4" s="6"/>
      <c r="E4" s="18" t="s">
        <v>1879</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3.2</v>
      </c>
      <c r="H9" s="33">
        <v>0</v>
      </c>
      <c r="I9" s="34">
        <f>ROUND(ROUND(H9,2)*ROUND(G9,3),2)</f>
      </c>
      <c r="O9">
        <f>(I9*21)/100</f>
      </c>
      <c r="P9" t="s">
        <v>23</v>
      </c>
    </row>
    <row r="10" spans="1:5" ht="51">
      <c r="A10" s="35" t="s">
        <v>50</v>
      </c>
      <c r="E10" s="36" t="s">
        <v>102</v>
      </c>
    </row>
    <row r="11" spans="1:5" ht="12.75">
      <c r="A11" s="37" t="s">
        <v>52</v>
      </c>
      <c r="E11" s="38" t="s">
        <v>1880</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0+I14+I18+I22+I26+I30+I34+I38+I42+I46+I50+I54+I58+I62</f>
      </c>
      <c r="R13">
        <f>0+O14+O18+O22+O26+O30+O34+O38+O42+O46+O50+O54+O58+O62</f>
      </c>
    </row>
    <row r="14" spans="1:16" ht="12.75">
      <c r="A14" s="25" t="s">
        <v>45</v>
      </c>
      <c r="B14" s="29" t="s">
        <v>23</v>
      </c>
      <c r="C14" s="29" t="s">
        <v>1851</v>
      </c>
      <c r="D14" s="25" t="s">
        <v>51</v>
      </c>
      <c r="E14" s="30" t="s">
        <v>1852</v>
      </c>
      <c r="F14" s="31" t="s">
        <v>111</v>
      </c>
      <c r="G14" s="32">
        <v>10</v>
      </c>
      <c r="H14" s="33">
        <v>0</v>
      </c>
      <c r="I14" s="34">
        <f>ROUND(ROUND(H14,2)*ROUND(G14,3),2)</f>
      </c>
      <c r="O14">
        <f>(I14*21)/100</f>
      </c>
      <c r="P14" t="s">
        <v>23</v>
      </c>
    </row>
    <row r="15" spans="1:5" ht="12.75">
      <c r="A15" s="35" t="s">
        <v>50</v>
      </c>
      <c r="E15" s="36" t="s">
        <v>51</v>
      </c>
    </row>
    <row r="16" spans="1:5" ht="12.75">
      <c r="A16" s="37" t="s">
        <v>52</v>
      </c>
      <c r="E16" s="38" t="s">
        <v>982</v>
      </c>
    </row>
    <row r="17" spans="1:5" ht="38.25">
      <c r="A17" t="s">
        <v>54</v>
      </c>
      <c r="E17" s="36" t="s">
        <v>1854</v>
      </c>
    </row>
    <row r="18" spans="1:16" ht="12.75">
      <c r="A18" s="25" t="s">
        <v>45</v>
      </c>
      <c r="B18" s="29" t="s">
        <v>22</v>
      </c>
      <c r="C18" s="29" t="s">
        <v>1752</v>
      </c>
      <c r="D18" s="25" t="s">
        <v>51</v>
      </c>
      <c r="E18" s="30" t="s">
        <v>1753</v>
      </c>
      <c r="F18" s="31" t="s">
        <v>277</v>
      </c>
      <c r="G18" s="32">
        <v>25</v>
      </c>
      <c r="H18" s="33">
        <v>0</v>
      </c>
      <c r="I18" s="34">
        <f>ROUND(ROUND(H18,2)*ROUND(G18,3),2)</f>
      </c>
      <c r="O18">
        <f>(I18*21)/100</f>
      </c>
      <c r="P18" t="s">
        <v>23</v>
      </c>
    </row>
    <row r="19" spans="1:5" ht="12.75">
      <c r="A19" s="35" t="s">
        <v>50</v>
      </c>
      <c r="E19" s="36" t="s">
        <v>51</v>
      </c>
    </row>
    <row r="20" spans="1:5" ht="12.75">
      <c r="A20" s="37" t="s">
        <v>52</v>
      </c>
      <c r="E20" s="38" t="s">
        <v>1881</v>
      </c>
    </row>
    <row r="21" spans="1:5" ht="38.25">
      <c r="A21" t="s">
        <v>54</v>
      </c>
      <c r="E21" s="36" t="s">
        <v>1004</v>
      </c>
    </row>
    <row r="22" spans="1:16" ht="12.75">
      <c r="A22" s="25" t="s">
        <v>45</v>
      </c>
      <c r="B22" s="29" t="s">
        <v>33</v>
      </c>
      <c r="C22" s="29" t="s">
        <v>168</v>
      </c>
      <c r="D22" s="25" t="s">
        <v>51</v>
      </c>
      <c r="E22" s="30" t="s">
        <v>169</v>
      </c>
      <c r="F22" s="31" t="s">
        <v>137</v>
      </c>
      <c r="G22" s="32">
        <v>26.136</v>
      </c>
      <c r="H22" s="33">
        <v>0</v>
      </c>
      <c r="I22" s="34">
        <f>ROUND(ROUND(H22,2)*ROUND(G22,3),2)</f>
      </c>
      <c r="O22">
        <f>(I22*21)/100</f>
      </c>
      <c r="P22" t="s">
        <v>23</v>
      </c>
    </row>
    <row r="23" spans="1:5" ht="12.75">
      <c r="A23" s="35" t="s">
        <v>50</v>
      </c>
      <c r="E23" s="36" t="s">
        <v>51</v>
      </c>
    </row>
    <row r="24" spans="1:5" ht="12.75">
      <c r="A24" s="37" t="s">
        <v>52</v>
      </c>
      <c r="E24" s="38" t="s">
        <v>1882</v>
      </c>
    </row>
    <row r="25" spans="1:5" ht="38.25">
      <c r="A25" t="s">
        <v>54</v>
      </c>
      <c r="E25" s="36" t="s">
        <v>1656</v>
      </c>
    </row>
    <row r="26" spans="1:16" ht="12.75">
      <c r="A26" s="25" t="s">
        <v>45</v>
      </c>
      <c r="B26" s="29" t="s">
        <v>35</v>
      </c>
      <c r="C26" s="29" t="s">
        <v>1009</v>
      </c>
      <c r="D26" s="25" t="s">
        <v>51</v>
      </c>
      <c r="E26" s="30" t="s">
        <v>1010</v>
      </c>
      <c r="F26" s="31" t="s">
        <v>137</v>
      </c>
      <c r="G26" s="32">
        <v>1.6</v>
      </c>
      <c r="H26" s="33">
        <v>0</v>
      </c>
      <c r="I26" s="34">
        <f>ROUND(ROUND(H26,2)*ROUND(G26,3),2)</f>
      </c>
      <c r="O26">
        <f>(I26*21)/100</f>
      </c>
      <c r="P26" t="s">
        <v>23</v>
      </c>
    </row>
    <row r="27" spans="1:5" ht="12.75">
      <c r="A27" s="35" t="s">
        <v>50</v>
      </c>
      <c r="E27" s="36" t="s">
        <v>51</v>
      </c>
    </row>
    <row r="28" spans="1:5" ht="25.5">
      <c r="A28" s="37" t="s">
        <v>52</v>
      </c>
      <c r="E28" s="38" t="s">
        <v>1883</v>
      </c>
    </row>
    <row r="29" spans="1:5" ht="369.75">
      <c r="A29" t="s">
        <v>54</v>
      </c>
      <c r="E29" s="36" t="s">
        <v>712</v>
      </c>
    </row>
    <row r="30" spans="1:16" ht="12.75">
      <c r="A30" s="25" t="s">
        <v>45</v>
      </c>
      <c r="B30" s="29" t="s">
        <v>37</v>
      </c>
      <c r="C30" s="29" t="s">
        <v>1013</v>
      </c>
      <c r="D30" s="25" t="s">
        <v>51</v>
      </c>
      <c r="E30" s="30" t="s">
        <v>211</v>
      </c>
      <c r="F30" s="31" t="s">
        <v>137</v>
      </c>
      <c r="G30" s="32">
        <v>16</v>
      </c>
      <c r="H30" s="33">
        <v>0</v>
      </c>
      <c r="I30" s="34">
        <f>ROUND(ROUND(H30,2)*ROUND(G30,3),2)</f>
      </c>
      <c r="O30">
        <f>(I30*21)/100</f>
      </c>
      <c r="P30" t="s">
        <v>23</v>
      </c>
    </row>
    <row r="31" spans="1:5" ht="12.75">
      <c r="A31" s="35" t="s">
        <v>50</v>
      </c>
      <c r="E31" s="36" t="s">
        <v>51</v>
      </c>
    </row>
    <row r="32" spans="1:5" ht="12.75">
      <c r="A32" s="37" t="s">
        <v>52</v>
      </c>
      <c r="E32" s="38" t="s">
        <v>1884</v>
      </c>
    </row>
    <row r="33" spans="1:5" ht="25.5">
      <c r="A33" t="s">
        <v>54</v>
      </c>
      <c r="E33" s="36" t="s">
        <v>213</v>
      </c>
    </row>
    <row r="34" spans="1:16" ht="12.75">
      <c r="A34" s="25" t="s">
        <v>45</v>
      </c>
      <c r="B34" s="29" t="s">
        <v>72</v>
      </c>
      <c r="C34" s="29" t="s">
        <v>214</v>
      </c>
      <c r="D34" s="25" t="s">
        <v>51</v>
      </c>
      <c r="E34" s="30" t="s">
        <v>215</v>
      </c>
      <c r="F34" s="31" t="s">
        <v>137</v>
      </c>
      <c r="G34" s="32">
        <v>26.136</v>
      </c>
      <c r="H34" s="33">
        <v>0</v>
      </c>
      <c r="I34" s="34">
        <f>ROUND(ROUND(H34,2)*ROUND(G34,3),2)</f>
      </c>
      <c r="O34">
        <f>(I34*21)/100</f>
      </c>
      <c r="P34" t="s">
        <v>23</v>
      </c>
    </row>
    <row r="35" spans="1:5" ht="12.75">
      <c r="A35" s="35" t="s">
        <v>50</v>
      </c>
      <c r="E35" s="36" t="s">
        <v>51</v>
      </c>
    </row>
    <row r="36" spans="1:5" ht="12.75">
      <c r="A36" s="37" t="s">
        <v>52</v>
      </c>
      <c r="E36" s="38" t="s">
        <v>1882</v>
      </c>
    </row>
    <row r="37" spans="1:5" ht="306">
      <c r="A37" t="s">
        <v>54</v>
      </c>
      <c r="E37" s="36" t="s">
        <v>177</v>
      </c>
    </row>
    <row r="38" spans="1:16" ht="12.75">
      <c r="A38" s="25" t="s">
        <v>45</v>
      </c>
      <c r="B38" s="29" t="s">
        <v>75</v>
      </c>
      <c r="C38" s="29" t="s">
        <v>1859</v>
      </c>
      <c r="D38" s="25" t="s">
        <v>51</v>
      </c>
      <c r="E38" s="30" t="s">
        <v>1860</v>
      </c>
      <c r="F38" s="31" t="s">
        <v>137</v>
      </c>
      <c r="G38" s="32">
        <v>57.775</v>
      </c>
      <c r="H38" s="33">
        <v>0</v>
      </c>
      <c r="I38" s="34">
        <f>ROUND(ROUND(H38,2)*ROUND(G38,3),2)</f>
      </c>
      <c r="O38">
        <f>(I38*21)/100</f>
      </c>
      <c r="P38" t="s">
        <v>23</v>
      </c>
    </row>
    <row r="39" spans="1:5" ht="12.75">
      <c r="A39" s="35" t="s">
        <v>50</v>
      </c>
      <c r="E39" s="36" t="s">
        <v>51</v>
      </c>
    </row>
    <row r="40" spans="1:5" ht="38.25">
      <c r="A40" s="37" t="s">
        <v>52</v>
      </c>
      <c r="E40" s="38" t="s">
        <v>1885</v>
      </c>
    </row>
    <row r="41" spans="1:5" ht="63.75">
      <c r="A41" t="s">
        <v>54</v>
      </c>
      <c r="E41" s="36" t="s">
        <v>1862</v>
      </c>
    </row>
    <row r="42" spans="1:16" ht="12.75">
      <c r="A42" s="25" t="s">
        <v>45</v>
      </c>
      <c r="B42" s="29" t="s">
        <v>40</v>
      </c>
      <c r="C42" s="29" t="s">
        <v>179</v>
      </c>
      <c r="D42" s="25" t="s">
        <v>51</v>
      </c>
      <c r="E42" s="30" t="s">
        <v>180</v>
      </c>
      <c r="F42" s="31" t="s">
        <v>137</v>
      </c>
      <c r="G42" s="32">
        <v>27.74</v>
      </c>
      <c r="H42" s="33">
        <v>0</v>
      </c>
      <c r="I42" s="34">
        <f>ROUND(ROUND(H42,2)*ROUND(G42,3),2)</f>
      </c>
      <c r="O42">
        <f>(I42*21)/100</f>
      </c>
      <c r="P42" t="s">
        <v>23</v>
      </c>
    </row>
    <row r="43" spans="1:5" ht="12.75">
      <c r="A43" s="35" t="s">
        <v>50</v>
      </c>
      <c r="E43" s="36" t="s">
        <v>51</v>
      </c>
    </row>
    <row r="44" spans="1:5" ht="38.25">
      <c r="A44" s="37" t="s">
        <v>52</v>
      </c>
      <c r="E44" s="38" t="s">
        <v>1886</v>
      </c>
    </row>
    <row r="45" spans="1:5" ht="191.25">
      <c r="A45" t="s">
        <v>54</v>
      </c>
      <c r="E45" s="36" t="s">
        <v>185</v>
      </c>
    </row>
    <row r="46" spans="1:16" ht="12.75">
      <c r="A46" s="25" t="s">
        <v>45</v>
      </c>
      <c r="B46" s="29" t="s">
        <v>42</v>
      </c>
      <c r="C46" s="29" t="s">
        <v>1051</v>
      </c>
      <c r="D46" s="25" t="s">
        <v>51</v>
      </c>
      <c r="E46" s="30" t="s">
        <v>1052</v>
      </c>
      <c r="F46" s="31" t="s">
        <v>137</v>
      </c>
      <c r="G46" s="32">
        <v>1.6</v>
      </c>
      <c r="H46" s="33">
        <v>0</v>
      </c>
      <c r="I46" s="34">
        <f>ROUND(ROUND(H46,2)*ROUND(G46,3),2)</f>
      </c>
      <c r="O46">
        <f>(I46*21)/100</f>
      </c>
      <c r="P46" t="s">
        <v>23</v>
      </c>
    </row>
    <row r="47" spans="1:5" ht="12.75">
      <c r="A47" s="35" t="s">
        <v>50</v>
      </c>
      <c r="E47" s="36" t="s">
        <v>51</v>
      </c>
    </row>
    <row r="48" spans="1:5" ht="12.75">
      <c r="A48" s="37" t="s">
        <v>52</v>
      </c>
      <c r="E48" s="38" t="s">
        <v>1887</v>
      </c>
    </row>
    <row r="49" spans="1:5" ht="267.75">
      <c r="A49" t="s">
        <v>54</v>
      </c>
      <c r="E49" s="36" t="s">
        <v>1026</v>
      </c>
    </row>
    <row r="50" spans="1:16" ht="12.75">
      <c r="A50" s="25" t="s">
        <v>45</v>
      </c>
      <c r="B50" s="29" t="s">
        <v>85</v>
      </c>
      <c r="C50" s="29" t="s">
        <v>1663</v>
      </c>
      <c r="D50" s="25" t="s">
        <v>51</v>
      </c>
      <c r="E50" s="30" t="s">
        <v>1664</v>
      </c>
      <c r="F50" s="31" t="s">
        <v>137</v>
      </c>
      <c r="G50" s="32">
        <v>26.136</v>
      </c>
      <c r="H50" s="33">
        <v>0</v>
      </c>
      <c r="I50" s="34">
        <f>ROUND(ROUND(H50,2)*ROUND(G50,3),2)</f>
      </c>
      <c r="O50">
        <f>(I50*21)/100</f>
      </c>
      <c r="P50" t="s">
        <v>23</v>
      </c>
    </row>
    <row r="51" spans="1:5" ht="12.75">
      <c r="A51" s="35" t="s">
        <v>50</v>
      </c>
      <c r="E51" s="36" t="s">
        <v>51</v>
      </c>
    </row>
    <row r="52" spans="1:5" ht="12.75">
      <c r="A52" s="37" t="s">
        <v>52</v>
      </c>
      <c r="E52" s="38" t="s">
        <v>1882</v>
      </c>
    </row>
    <row r="53" spans="1:5" ht="38.25">
      <c r="A53" t="s">
        <v>54</v>
      </c>
      <c r="E53" s="36" t="s">
        <v>1666</v>
      </c>
    </row>
    <row r="54" spans="1:16" ht="12.75">
      <c r="A54" s="25" t="s">
        <v>45</v>
      </c>
      <c r="B54" s="29" t="s">
        <v>88</v>
      </c>
      <c r="C54" s="29" t="s">
        <v>1667</v>
      </c>
      <c r="D54" s="25" t="s">
        <v>51</v>
      </c>
      <c r="E54" s="30" t="s">
        <v>1668</v>
      </c>
      <c r="F54" s="31" t="s">
        <v>111</v>
      </c>
      <c r="G54" s="32">
        <v>87.12</v>
      </c>
      <c r="H54" s="33">
        <v>0</v>
      </c>
      <c r="I54" s="34">
        <f>ROUND(ROUND(H54,2)*ROUND(G54,3),2)</f>
      </c>
      <c r="O54">
        <f>(I54*21)/100</f>
      </c>
      <c r="P54" t="s">
        <v>23</v>
      </c>
    </row>
    <row r="55" spans="1:5" ht="12.75">
      <c r="A55" s="35" t="s">
        <v>50</v>
      </c>
      <c r="E55" s="36" t="s">
        <v>51</v>
      </c>
    </row>
    <row r="56" spans="1:5" ht="12.75">
      <c r="A56" s="37" t="s">
        <v>52</v>
      </c>
      <c r="E56" s="38" t="s">
        <v>1888</v>
      </c>
    </row>
    <row r="57" spans="1:5" ht="25.5">
      <c r="A57" t="s">
        <v>54</v>
      </c>
      <c r="E57" s="36" t="s">
        <v>1670</v>
      </c>
    </row>
    <row r="58" spans="1:16" ht="12.75">
      <c r="A58" s="25" t="s">
        <v>45</v>
      </c>
      <c r="B58" s="29" t="s">
        <v>94</v>
      </c>
      <c r="C58" s="29" t="s">
        <v>1671</v>
      </c>
      <c r="D58" s="25" t="s">
        <v>51</v>
      </c>
      <c r="E58" s="30" t="s">
        <v>1672</v>
      </c>
      <c r="F58" s="31" t="s">
        <v>111</v>
      </c>
      <c r="G58" s="32">
        <v>87.12</v>
      </c>
      <c r="H58" s="33">
        <v>0</v>
      </c>
      <c r="I58" s="34">
        <f>ROUND(ROUND(H58,2)*ROUND(G58,3),2)</f>
      </c>
      <c r="O58">
        <f>(I58*21)/100</f>
      </c>
      <c r="P58" t="s">
        <v>23</v>
      </c>
    </row>
    <row r="59" spans="1:5" ht="12.75">
      <c r="A59" s="35" t="s">
        <v>50</v>
      </c>
      <c r="E59" s="36" t="s">
        <v>51</v>
      </c>
    </row>
    <row r="60" spans="1:5" ht="12.75">
      <c r="A60" s="37" t="s">
        <v>52</v>
      </c>
      <c r="E60" s="38" t="s">
        <v>1889</v>
      </c>
    </row>
    <row r="61" spans="1:5" ht="38.25">
      <c r="A61" t="s">
        <v>54</v>
      </c>
      <c r="E61" s="36" t="s">
        <v>1674</v>
      </c>
    </row>
    <row r="62" spans="1:16" ht="12.75">
      <c r="A62" s="25" t="s">
        <v>45</v>
      </c>
      <c r="B62" s="29" t="s">
        <v>157</v>
      </c>
      <c r="C62" s="29" t="s">
        <v>1675</v>
      </c>
      <c r="D62" s="25" t="s">
        <v>51</v>
      </c>
      <c r="E62" s="30" t="s">
        <v>1676</v>
      </c>
      <c r="F62" s="31" t="s">
        <v>111</v>
      </c>
      <c r="G62" s="32">
        <v>87.12</v>
      </c>
      <c r="H62" s="33">
        <v>0</v>
      </c>
      <c r="I62" s="34">
        <f>ROUND(ROUND(H62,2)*ROUND(G62,3),2)</f>
      </c>
      <c r="O62">
        <f>(I62*21)/100</f>
      </c>
      <c r="P62" t="s">
        <v>23</v>
      </c>
    </row>
    <row r="63" spans="1:5" ht="12.75">
      <c r="A63" s="35" t="s">
        <v>50</v>
      </c>
      <c r="E63" s="36" t="s">
        <v>51</v>
      </c>
    </row>
    <row r="64" spans="1:5" ht="12.75">
      <c r="A64" s="37" t="s">
        <v>52</v>
      </c>
      <c r="E64" s="38" t="s">
        <v>1889</v>
      </c>
    </row>
    <row r="65" spans="1:5" ht="25.5">
      <c r="A65" t="s">
        <v>54</v>
      </c>
      <c r="E65" s="36" t="s">
        <v>1677</v>
      </c>
    </row>
    <row r="66" spans="1:18" ht="12.75" customHeight="1">
      <c r="A66" s="6" t="s">
        <v>43</v>
      </c>
      <c r="B66" s="6"/>
      <c r="C66" s="41" t="s">
        <v>33</v>
      </c>
      <c r="D66" s="6"/>
      <c r="E66" s="27" t="s">
        <v>306</v>
      </c>
      <c r="F66" s="6"/>
      <c r="G66" s="6"/>
      <c r="H66" s="6"/>
      <c r="I66" s="42">
        <f>0+Q66</f>
      </c>
      <c r="O66">
        <f>0+R66</f>
      </c>
      <c r="Q66">
        <f>0+I67+I71+I75</f>
      </c>
      <c r="R66">
        <f>0+O67+O71+O75</f>
      </c>
    </row>
    <row r="67" spans="1:16" ht="12.75">
      <c r="A67" s="25" t="s">
        <v>45</v>
      </c>
      <c r="B67" s="29" t="s">
        <v>161</v>
      </c>
      <c r="C67" s="29" t="s">
        <v>1077</v>
      </c>
      <c r="D67" s="25" t="s">
        <v>51</v>
      </c>
      <c r="E67" s="30" t="s">
        <v>1078</v>
      </c>
      <c r="F67" s="31" t="s">
        <v>137</v>
      </c>
      <c r="G67" s="32">
        <v>6.693</v>
      </c>
      <c r="H67" s="33">
        <v>0</v>
      </c>
      <c r="I67" s="34">
        <f>ROUND(ROUND(H67,2)*ROUND(G67,3),2)</f>
      </c>
      <c r="O67">
        <f>(I67*21)/100</f>
      </c>
      <c r="P67" t="s">
        <v>23</v>
      </c>
    </row>
    <row r="68" spans="1:5" ht="12.75">
      <c r="A68" s="35" t="s">
        <v>50</v>
      </c>
      <c r="E68" s="36" t="s">
        <v>51</v>
      </c>
    </row>
    <row r="69" spans="1:5" ht="12.75">
      <c r="A69" s="37" t="s">
        <v>52</v>
      </c>
      <c r="E69" s="38" t="s">
        <v>1890</v>
      </c>
    </row>
    <row r="70" spans="1:5" ht="38.25">
      <c r="A70" t="s">
        <v>54</v>
      </c>
      <c r="E70" s="36" t="s">
        <v>1081</v>
      </c>
    </row>
    <row r="71" spans="1:16" ht="12.75">
      <c r="A71" s="25" t="s">
        <v>45</v>
      </c>
      <c r="B71" s="29" t="s">
        <v>167</v>
      </c>
      <c r="C71" s="29" t="s">
        <v>1868</v>
      </c>
      <c r="D71" s="25" t="s">
        <v>51</v>
      </c>
      <c r="E71" s="30" t="s">
        <v>1869</v>
      </c>
      <c r="F71" s="31" t="s">
        <v>137</v>
      </c>
      <c r="G71" s="32">
        <v>2.88</v>
      </c>
      <c r="H71" s="33">
        <v>0</v>
      </c>
      <c r="I71" s="34">
        <f>ROUND(ROUND(H71,2)*ROUND(G71,3),2)</f>
      </c>
      <c r="O71">
        <f>(I71*21)/100</f>
      </c>
      <c r="P71" t="s">
        <v>23</v>
      </c>
    </row>
    <row r="72" spans="1:5" ht="12.75">
      <c r="A72" s="35" t="s">
        <v>50</v>
      </c>
      <c r="E72" s="36" t="s">
        <v>51</v>
      </c>
    </row>
    <row r="73" spans="1:5" ht="12.75">
      <c r="A73" s="37" t="s">
        <v>52</v>
      </c>
      <c r="E73" s="38" t="s">
        <v>1891</v>
      </c>
    </row>
    <row r="74" spans="1:5" ht="51">
      <c r="A74" t="s">
        <v>54</v>
      </c>
      <c r="E74" s="36" t="s">
        <v>1871</v>
      </c>
    </row>
    <row r="75" spans="1:16" ht="12.75">
      <c r="A75" s="25" t="s">
        <v>45</v>
      </c>
      <c r="B75" s="29" t="s">
        <v>173</v>
      </c>
      <c r="C75" s="29" t="s">
        <v>1872</v>
      </c>
      <c r="D75" s="25" t="s">
        <v>51</v>
      </c>
      <c r="E75" s="30" t="s">
        <v>1873</v>
      </c>
      <c r="F75" s="31" t="s">
        <v>137</v>
      </c>
      <c r="G75" s="32">
        <v>16.733</v>
      </c>
      <c r="H75" s="33">
        <v>0</v>
      </c>
      <c r="I75" s="34">
        <f>ROUND(ROUND(H75,2)*ROUND(G75,3),2)</f>
      </c>
      <c r="O75">
        <f>(I75*21)/100</f>
      </c>
      <c r="P75" t="s">
        <v>23</v>
      </c>
    </row>
    <row r="76" spans="1:5" ht="12.75">
      <c r="A76" s="35" t="s">
        <v>50</v>
      </c>
      <c r="E76" s="36" t="s">
        <v>51</v>
      </c>
    </row>
    <row r="77" spans="1:5" ht="12.75">
      <c r="A77" s="37" t="s">
        <v>52</v>
      </c>
      <c r="E77" s="38" t="s">
        <v>1892</v>
      </c>
    </row>
    <row r="78" spans="1:5" ht="51">
      <c r="A78" t="s">
        <v>54</v>
      </c>
      <c r="E78" s="36" t="s">
        <v>1875</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15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0+O8+O13+O62+O67+O144</f>
      </c>
      <c r="P2" t="s">
        <v>22</v>
      </c>
    </row>
    <row r="3" spans="1:16" ht="15" customHeight="1">
      <c r="A3" t="s">
        <v>12</v>
      </c>
      <c r="B3" s="12" t="s">
        <v>14</v>
      </c>
      <c r="C3" s="13" t="s">
        <v>15</v>
      </c>
      <c r="D3" s="1"/>
      <c r="E3" s="14" t="s">
        <v>16</v>
      </c>
      <c r="F3" s="1"/>
      <c r="G3" s="9"/>
      <c r="H3" s="8" t="s">
        <v>1893</v>
      </c>
      <c r="I3" s="39">
        <f>0+I8+I13+I62+I67+I144</f>
      </c>
      <c r="O3" t="s">
        <v>19</v>
      </c>
      <c r="P3" t="s">
        <v>23</v>
      </c>
    </row>
    <row r="4" spans="1:16" ht="15" customHeight="1">
      <c r="A4" t="s">
        <v>17</v>
      </c>
      <c r="B4" s="16" t="s">
        <v>18</v>
      </c>
      <c r="C4" s="17" t="s">
        <v>1893</v>
      </c>
      <c r="D4" s="6"/>
      <c r="E4" s="18" t="s">
        <v>1894</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586.38</v>
      </c>
      <c r="H9" s="33">
        <v>0</v>
      </c>
      <c r="I9" s="34">
        <f>ROUND(ROUND(H9,2)*ROUND(G9,3),2)</f>
      </c>
      <c r="O9">
        <f>(I9*21)/100</f>
      </c>
      <c r="P9" t="s">
        <v>23</v>
      </c>
    </row>
    <row r="10" spans="1:5" ht="51">
      <c r="A10" s="35" t="s">
        <v>50</v>
      </c>
      <c r="E10" s="36" t="s">
        <v>102</v>
      </c>
    </row>
    <row r="11" spans="1:5" ht="38.25">
      <c r="A11" s="37" t="s">
        <v>52</v>
      </c>
      <c r="E11" s="38" t="s">
        <v>1895</v>
      </c>
    </row>
    <row r="12" spans="1:5" ht="76.5">
      <c r="A12" t="s">
        <v>54</v>
      </c>
      <c r="E12" s="36" t="s">
        <v>104</v>
      </c>
    </row>
    <row r="13" spans="1:18" ht="12.75" customHeight="1">
      <c r="A13" s="6" t="s">
        <v>43</v>
      </c>
      <c r="B13" s="6"/>
      <c r="C13" s="41" t="s">
        <v>24</v>
      </c>
      <c r="D13" s="6"/>
      <c r="E13" s="27" t="s">
        <v>108</v>
      </c>
      <c r="F13" s="6"/>
      <c r="G13" s="6"/>
      <c r="H13" s="6"/>
      <c r="I13" s="42">
        <f>0+Q13</f>
      </c>
      <c r="O13">
        <f>0+R13</f>
      </c>
      <c r="Q13">
        <f>0+I14+I18+I22+I26+I30+I34+I38+I42+I46+I50+I54+I58</f>
      </c>
      <c r="R13">
        <f>0+O14+O18+O22+O26+O30+O34+O38+O42+O46+O50+O54+O58</f>
      </c>
    </row>
    <row r="14" spans="1:16" ht="12.75">
      <c r="A14" s="25" t="s">
        <v>45</v>
      </c>
      <c r="B14" s="29" t="s">
        <v>23</v>
      </c>
      <c r="C14" s="29" t="s">
        <v>168</v>
      </c>
      <c r="D14" s="25" t="s">
        <v>51</v>
      </c>
      <c r="E14" s="30" t="s">
        <v>169</v>
      </c>
      <c r="F14" s="31" t="s">
        <v>137</v>
      </c>
      <c r="G14" s="32">
        <v>56.1</v>
      </c>
      <c r="H14" s="33">
        <v>0</v>
      </c>
      <c r="I14" s="34">
        <f>ROUND(ROUND(H14,2)*ROUND(G14,3),2)</f>
      </c>
      <c r="O14">
        <f>(I14*21)/100</f>
      </c>
      <c r="P14" t="s">
        <v>23</v>
      </c>
    </row>
    <row r="15" spans="1:5" ht="12.75">
      <c r="A15" s="35" t="s">
        <v>50</v>
      </c>
      <c r="E15" s="36" t="s">
        <v>51</v>
      </c>
    </row>
    <row r="16" spans="1:5" ht="12.75">
      <c r="A16" s="37" t="s">
        <v>52</v>
      </c>
      <c r="E16" s="38" t="s">
        <v>1896</v>
      </c>
    </row>
    <row r="17" spans="1:5" ht="38.25">
      <c r="A17" t="s">
        <v>54</v>
      </c>
      <c r="E17" s="36" t="s">
        <v>1656</v>
      </c>
    </row>
    <row r="18" spans="1:16" ht="12.75">
      <c r="A18" s="25" t="s">
        <v>45</v>
      </c>
      <c r="B18" s="29" t="s">
        <v>22</v>
      </c>
      <c r="C18" s="29" t="s">
        <v>214</v>
      </c>
      <c r="D18" s="25" t="s">
        <v>51</v>
      </c>
      <c r="E18" s="30" t="s">
        <v>215</v>
      </c>
      <c r="F18" s="31" t="s">
        <v>137</v>
      </c>
      <c r="G18" s="32">
        <v>503</v>
      </c>
      <c r="H18" s="33">
        <v>0</v>
      </c>
      <c r="I18" s="34">
        <f>ROUND(ROUND(H18,2)*ROUND(G18,3),2)</f>
      </c>
      <c r="O18">
        <f>(I18*21)/100</f>
      </c>
      <c r="P18" t="s">
        <v>23</v>
      </c>
    </row>
    <row r="19" spans="1:5" ht="12.75">
      <c r="A19" s="35" t="s">
        <v>50</v>
      </c>
      <c r="E19" s="36" t="s">
        <v>51</v>
      </c>
    </row>
    <row r="20" spans="1:5" ht="63.75">
      <c r="A20" s="37" t="s">
        <v>52</v>
      </c>
      <c r="E20" s="38" t="s">
        <v>1897</v>
      </c>
    </row>
    <row r="21" spans="1:5" ht="306">
      <c r="A21" t="s">
        <v>54</v>
      </c>
      <c r="E21" s="36" t="s">
        <v>177</v>
      </c>
    </row>
    <row r="22" spans="1:16" ht="12.75">
      <c r="A22" s="25" t="s">
        <v>45</v>
      </c>
      <c r="B22" s="29" t="s">
        <v>33</v>
      </c>
      <c r="C22" s="29" t="s">
        <v>1898</v>
      </c>
      <c r="D22" s="25" t="s">
        <v>51</v>
      </c>
      <c r="E22" s="30" t="s">
        <v>1899</v>
      </c>
      <c r="F22" s="31" t="s">
        <v>137</v>
      </c>
      <c r="G22" s="32">
        <v>663.285</v>
      </c>
      <c r="H22" s="33">
        <v>0</v>
      </c>
      <c r="I22" s="34">
        <f>ROUND(ROUND(H22,2)*ROUND(G22,3),2)</f>
      </c>
      <c r="O22">
        <f>(I22*21)/100</f>
      </c>
      <c r="P22" t="s">
        <v>23</v>
      </c>
    </row>
    <row r="23" spans="1:5" ht="12.75">
      <c r="A23" s="35" t="s">
        <v>50</v>
      </c>
      <c r="E23" s="36" t="s">
        <v>51</v>
      </c>
    </row>
    <row r="24" spans="1:5" ht="63.75">
      <c r="A24" s="37" t="s">
        <v>52</v>
      </c>
      <c r="E24" s="38" t="s">
        <v>1900</v>
      </c>
    </row>
    <row r="25" spans="1:5" ht="318.75">
      <c r="A25" t="s">
        <v>54</v>
      </c>
      <c r="E25" s="36" t="s">
        <v>230</v>
      </c>
    </row>
    <row r="26" spans="1:16" ht="12.75">
      <c r="A26" s="25" t="s">
        <v>45</v>
      </c>
      <c r="B26" s="29" t="s">
        <v>35</v>
      </c>
      <c r="C26" s="29" t="s">
        <v>1901</v>
      </c>
      <c r="D26" s="25" t="s">
        <v>51</v>
      </c>
      <c r="E26" s="30" t="s">
        <v>1902</v>
      </c>
      <c r="F26" s="31" t="s">
        <v>137</v>
      </c>
      <c r="G26" s="32">
        <v>76.8</v>
      </c>
      <c r="H26" s="33">
        <v>0</v>
      </c>
      <c r="I26" s="34">
        <f>ROUND(ROUND(H26,2)*ROUND(G26,3),2)</f>
      </c>
      <c r="O26">
        <f>(I26*21)/100</f>
      </c>
      <c r="P26" t="s">
        <v>23</v>
      </c>
    </row>
    <row r="27" spans="1:5" ht="12.75">
      <c r="A27" s="35" t="s">
        <v>50</v>
      </c>
      <c r="E27" s="36" t="s">
        <v>51</v>
      </c>
    </row>
    <row r="28" spans="1:5" ht="25.5">
      <c r="A28" s="37" t="s">
        <v>52</v>
      </c>
      <c r="E28" s="38" t="s">
        <v>1903</v>
      </c>
    </row>
    <row r="29" spans="1:5" ht="318.75">
      <c r="A29" t="s">
        <v>54</v>
      </c>
      <c r="E29" s="36" t="s">
        <v>230</v>
      </c>
    </row>
    <row r="30" spans="1:16" ht="12.75">
      <c r="A30" s="25" t="s">
        <v>45</v>
      </c>
      <c r="B30" s="29" t="s">
        <v>37</v>
      </c>
      <c r="C30" s="29" t="s">
        <v>1904</v>
      </c>
      <c r="D30" s="25" t="s">
        <v>51</v>
      </c>
      <c r="E30" s="30" t="s">
        <v>1905</v>
      </c>
      <c r="F30" s="31" t="s">
        <v>277</v>
      </c>
      <c r="G30" s="32">
        <v>10</v>
      </c>
      <c r="H30" s="33">
        <v>0</v>
      </c>
      <c r="I30" s="34">
        <f>ROUND(ROUND(H30,2)*ROUND(G30,3),2)</f>
      </c>
      <c r="O30">
        <f>(I30*21)/100</f>
      </c>
      <c r="P30" t="s">
        <v>23</v>
      </c>
    </row>
    <row r="31" spans="1:5" ht="12.75">
      <c r="A31" s="35" t="s">
        <v>50</v>
      </c>
      <c r="E31" s="36" t="s">
        <v>51</v>
      </c>
    </row>
    <row r="32" spans="1:5" ht="25.5">
      <c r="A32" s="37" t="s">
        <v>52</v>
      </c>
      <c r="E32" s="38" t="s">
        <v>1906</v>
      </c>
    </row>
    <row r="33" spans="1:5" ht="25.5">
      <c r="A33" t="s">
        <v>54</v>
      </c>
      <c r="E33" s="36" t="s">
        <v>1907</v>
      </c>
    </row>
    <row r="34" spans="1:16" ht="12.75">
      <c r="A34" s="25" t="s">
        <v>45</v>
      </c>
      <c r="B34" s="29" t="s">
        <v>72</v>
      </c>
      <c r="C34" s="29" t="s">
        <v>179</v>
      </c>
      <c r="D34" s="25" t="s">
        <v>51</v>
      </c>
      <c r="E34" s="30" t="s">
        <v>180</v>
      </c>
      <c r="F34" s="31" t="s">
        <v>137</v>
      </c>
      <c r="G34" s="32">
        <v>796.19</v>
      </c>
      <c r="H34" s="33">
        <v>0</v>
      </c>
      <c r="I34" s="34">
        <f>ROUND(ROUND(H34,2)*ROUND(G34,3),2)</f>
      </c>
      <c r="O34">
        <f>(I34*21)/100</f>
      </c>
      <c r="P34" t="s">
        <v>23</v>
      </c>
    </row>
    <row r="35" spans="1:5" ht="12.75">
      <c r="A35" s="35" t="s">
        <v>50</v>
      </c>
      <c r="E35" s="36" t="s">
        <v>51</v>
      </c>
    </row>
    <row r="36" spans="1:5" ht="63.75">
      <c r="A36" s="37" t="s">
        <v>52</v>
      </c>
      <c r="E36" s="38" t="s">
        <v>1908</v>
      </c>
    </row>
    <row r="37" spans="1:5" ht="191.25">
      <c r="A37" t="s">
        <v>54</v>
      </c>
      <c r="E37" s="36" t="s">
        <v>185</v>
      </c>
    </row>
    <row r="38" spans="1:16" ht="12.75">
      <c r="A38" s="25" t="s">
        <v>45</v>
      </c>
      <c r="B38" s="29" t="s">
        <v>75</v>
      </c>
      <c r="C38" s="29" t="s">
        <v>1031</v>
      </c>
      <c r="D38" s="25" t="s">
        <v>51</v>
      </c>
      <c r="E38" s="30" t="s">
        <v>1032</v>
      </c>
      <c r="F38" s="31" t="s">
        <v>137</v>
      </c>
      <c r="G38" s="32">
        <v>446.895</v>
      </c>
      <c r="H38" s="33">
        <v>0</v>
      </c>
      <c r="I38" s="34">
        <f>ROUND(ROUND(H38,2)*ROUND(G38,3),2)</f>
      </c>
      <c r="O38">
        <f>(I38*21)/100</f>
      </c>
      <c r="P38" t="s">
        <v>23</v>
      </c>
    </row>
    <row r="39" spans="1:5" ht="12.75">
      <c r="A39" s="35" t="s">
        <v>50</v>
      </c>
      <c r="E39" s="36" t="s">
        <v>51</v>
      </c>
    </row>
    <row r="40" spans="1:5" ht="38.25">
      <c r="A40" s="37" t="s">
        <v>52</v>
      </c>
      <c r="E40" s="38" t="s">
        <v>1909</v>
      </c>
    </row>
    <row r="41" spans="1:5" ht="229.5">
      <c r="A41" t="s">
        <v>54</v>
      </c>
      <c r="E41" s="36" t="s">
        <v>1035</v>
      </c>
    </row>
    <row r="42" spans="1:16" ht="12.75">
      <c r="A42" s="25" t="s">
        <v>45</v>
      </c>
      <c r="B42" s="29" t="s">
        <v>40</v>
      </c>
      <c r="C42" s="29" t="s">
        <v>256</v>
      </c>
      <c r="D42" s="25" t="s">
        <v>51</v>
      </c>
      <c r="E42" s="30" t="s">
        <v>257</v>
      </c>
      <c r="F42" s="31" t="s">
        <v>137</v>
      </c>
      <c r="G42" s="32">
        <v>189.84</v>
      </c>
      <c r="H42" s="33">
        <v>0</v>
      </c>
      <c r="I42" s="34">
        <f>ROUND(ROUND(H42,2)*ROUND(G42,3),2)</f>
      </c>
      <c r="O42">
        <f>(I42*21)/100</f>
      </c>
      <c r="P42" t="s">
        <v>23</v>
      </c>
    </row>
    <row r="43" spans="1:5" ht="12.75">
      <c r="A43" s="35" t="s">
        <v>50</v>
      </c>
      <c r="E43" s="36" t="s">
        <v>51</v>
      </c>
    </row>
    <row r="44" spans="1:5" ht="25.5">
      <c r="A44" s="37" t="s">
        <v>52</v>
      </c>
      <c r="E44" s="38" t="s">
        <v>1910</v>
      </c>
    </row>
    <row r="45" spans="1:5" ht="293.25">
      <c r="A45" t="s">
        <v>54</v>
      </c>
      <c r="E45" s="36" t="s">
        <v>1043</v>
      </c>
    </row>
    <row r="46" spans="1:16" ht="12.75">
      <c r="A46" s="25" t="s">
        <v>45</v>
      </c>
      <c r="B46" s="29" t="s">
        <v>42</v>
      </c>
      <c r="C46" s="29" t="s">
        <v>1663</v>
      </c>
      <c r="D46" s="25" t="s">
        <v>51</v>
      </c>
      <c r="E46" s="30" t="s">
        <v>1664</v>
      </c>
      <c r="F46" s="31" t="s">
        <v>137</v>
      </c>
      <c r="G46" s="32">
        <v>56.1</v>
      </c>
      <c r="H46" s="33">
        <v>0</v>
      </c>
      <c r="I46" s="34">
        <f>ROUND(ROUND(H46,2)*ROUND(G46,3),2)</f>
      </c>
      <c r="O46">
        <f>(I46*21)/100</f>
      </c>
      <c r="P46" t="s">
        <v>23</v>
      </c>
    </row>
    <row r="47" spans="1:5" ht="12.75">
      <c r="A47" s="35" t="s">
        <v>50</v>
      </c>
      <c r="E47" s="36" t="s">
        <v>51</v>
      </c>
    </row>
    <row r="48" spans="1:5" ht="12.75">
      <c r="A48" s="37" t="s">
        <v>52</v>
      </c>
      <c r="E48" s="38" t="s">
        <v>1896</v>
      </c>
    </row>
    <row r="49" spans="1:5" ht="38.25">
      <c r="A49" t="s">
        <v>54</v>
      </c>
      <c r="E49" s="36" t="s">
        <v>1666</v>
      </c>
    </row>
    <row r="50" spans="1:16" ht="12.75">
      <c r="A50" s="25" t="s">
        <v>45</v>
      </c>
      <c r="B50" s="29" t="s">
        <v>85</v>
      </c>
      <c r="C50" s="29" t="s">
        <v>1667</v>
      </c>
      <c r="D50" s="25" t="s">
        <v>51</v>
      </c>
      <c r="E50" s="30" t="s">
        <v>1668</v>
      </c>
      <c r="F50" s="31" t="s">
        <v>111</v>
      </c>
      <c r="G50" s="32">
        <v>374</v>
      </c>
      <c r="H50" s="33">
        <v>0</v>
      </c>
      <c r="I50" s="34">
        <f>ROUND(ROUND(H50,2)*ROUND(G50,3),2)</f>
      </c>
      <c r="O50">
        <f>(I50*21)/100</f>
      </c>
      <c r="P50" t="s">
        <v>23</v>
      </c>
    </row>
    <row r="51" spans="1:5" ht="12.75">
      <c r="A51" s="35" t="s">
        <v>50</v>
      </c>
      <c r="E51" s="36" t="s">
        <v>51</v>
      </c>
    </row>
    <row r="52" spans="1:5" ht="12.75">
      <c r="A52" s="37" t="s">
        <v>52</v>
      </c>
      <c r="E52" s="38" t="s">
        <v>1911</v>
      </c>
    </row>
    <row r="53" spans="1:5" ht="25.5">
      <c r="A53" t="s">
        <v>54</v>
      </c>
      <c r="E53" s="36" t="s">
        <v>1670</v>
      </c>
    </row>
    <row r="54" spans="1:16" ht="12.75">
      <c r="A54" s="25" t="s">
        <v>45</v>
      </c>
      <c r="B54" s="29" t="s">
        <v>88</v>
      </c>
      <c r="C54" s="29" t="s">
        <v>1671</v>
      </c>
      <c r="D54" s="25" t="s">
        <v>51</v>
      </c>
      <c r="E54" s="30" t="s">
        <v>1672</v>
      </c>
      <c r="F54" s="31" t="s">
        <v>111</v>
      </c>
      <c r="G54" s="32">
        <v>374</v>
      </c>
      <c r="H54" s="33">
        <v>0</v>
      </c>
      <c r="I54" s="34">
        <f>ROUND(ROUND(H54,2)*ROUND(G54,3),2)</f>
      </c>
      <c r="O54">
        <f>(I54*21)/100</f>
      </c>
      <c r="P54" t="s">
        <v>23</v>
      </c>
    </row>
    <row r="55" spans="1:5" ht="12.75">
      <c r="A55" s="35" t="s">
        <v>50</v>
      </c>
      <c r="E55" s="36" t="s">
        <v>51</v>
      </c>
    </row>
    <row r="56" spans="1:5" ht="12.75">
      <c r="A56" s="37" t="s">
        <v>52</v>
      </c>
      <c r="E56" s="38" t="s">
        <v>1912</v>
      </c>
    </row>
    <row r="57" spans="1:5" ht="38.25">
      <c r="A57" t="s">
        <v>54</v>
      </c>
      <c r="E57" s="36" t="s">
        <v>1674</v>
      </c>
    </row>
    <row r="58" spans="1:16" ht="12.75">
      <c r="A58" s="25" t="s">
        <v>45</v>
      </c>
      <c r="B58" s="29" t="s">
        <v>94</v>
      </c>
      <c r="C58" s="29" t="s">
        <v>1675</v>
      </c>
      <c r="D58" s="25" t="s">
        <v>51</v>
      </c>
      <c r="E58" s="30" t="s">
        <v>1676</v>
      </c>
      <c r="F58" s="31" t="s">
        <v>111</v>
      </c>
      <c r="G58" s="32">
        <v>374</v>
      </c>
      <c r="H58" s="33">
        <v>0</v>
      </c>
      <c r="I58" s="34">
        <f>ROUND(ROUND(H58,2)*ROUND(G58,3),2)</f>
      </c>
      <c r="O58">
        <f>(I58*21)/100</f>
      </c>
      <c r="P58" t="s">
        <v>23</v>
      </c>
    </row>
    <row r="59" spans="1:5" ht="12.75">
      <c r="A59" s="35" t="s">
        <v>50</v>
      </c>
      <c r="E59" s="36" t="s">
        <v>51</v>
      </c>
    </row>
    <row r="60" spans="1:5" ht="12.75">
      <c r="A60" s="37" t="s">
        <v>52</v>
      </c>
      <c r="E60" s="38" t="s">
        <v>1912</v>
      </c>
    </row>
    <row r="61" spans="1:5" ht="25.5">
      <c r="A61" t="s">
        <v>54</v>
      </c>
      <c r="E61" s="36" t="s">
        <v>1677</v>
      </c>
    </row>
    <row r="62" spans="1:18" ht="12.75" customHeight="1">
      <c r="A62" s="6" t="s">
        <v>43</v>
      </c>
      <c r="B62" s="6"/>
      <c r="C62" s="41" t="s">
        <v>23</v>
      </c>
      <c r="D62" s="6"/>
      <c r="E62" s="27" t="s">
        <v>274</v>
      </c>
      <c r="F62" s="6"/>
      <c r="G62" s="6"/>
      <c r="H62" s="6"/>
      <c r="I62" s="42">
        <f>0+Q62</f>
      </c>
      <c r="O62">
        <f>0+R62</f>
      </c>
      <c r="Q62">
        <f>0+I63</f>
      </c>
      <c r="R62">
        <f>0+O63</f>
      </c>
    </row>
    <row r="63" spans="1:16" ht="12.75">
      <c r="A63" s="25" t="s">
        <v>45</v>
      </c>
      <c r="B63" s="29" t="s">
        <v>157</v>
      </c>
      <c r="C63" s="29" t="s">
        <v>1524</v>
      </c>
      <c r="D63" s="25" t="s">
        <v>51</v>
      </c>
      <c r="E63" s="30" t="s">
        <v>1525</v>
      </c>
      <c r="F63" s="31" t="s">
        <v>137</v>
      </c>
      <c r="G63" s="32">
        <v>69.011</v>
      </c>
      <c r="H63" s="33">
        <v>0</v>
      </c>
      <c r="I63" s="34">
        <f>ROUND(ROUND(H63,2)*ROUND(G63,3),2)</f>
      </c>
      <c r="O63">
        <f>(I63*21)/100</f>
      </c>
      <c r="P63" t="s">
        <v>23</v>
      </c>
    </row>
    <row r="64" spans="1:5" ht="12.75">
      <c r="A64" s="35" t="s">
        <v>50</v>
      </c>
      <c r="E64" s="36" t="s">
        <v>51</v>
      </c>
    </row>
    <row r="65" spans="1:5" ht="25.5">
      <c r="A65" s="37" t="s">
        <v>52</v>
      </c>
      <c r="E65" s="38" t="s">
        <v>1913</v>
      </c>
    </row>
    <row r="66" spans="1:5" ht="369.75">
      <c r="A66" t="s">
        <v>54</v>
      </c>
      <c r="E66" s="36" t="s">
        <v>1218</v>
      </c>
    </row>
    <row r="67" spans="1:18" ht="12.75" customHeight="1">
      <c r="A67" s="6" t="s">
        <v>43</v>
      </c>
      <c r="B67" s="6"/>
      <c r="C67" s="41" t="s">
        <v>72</v>
      </c>
      <c r="D67" s="6"/>
      <c r="E67" s="27" t="s">
        <v>1099</v>
      </c>
      <c r="F67" s="6"/>
      <c r="G67" s="6"/>
      <c r="H67" s="6"/>
      <c r="I67" s="42">
        <f>0+Q67</f>
      </c>
      <c r="O67">
        <f>0+R67</f>
      </c>
      <c r="Q67">
        <f>0+I68+I72+I76+I80+I84+I88+I92+I96+I100+I104+I108+I112+I116+I120+I124+I128+I132+I136+I140</f>
      </c>
      <c r="R67">
        <f>0+O68+O72+O76+O80+O84+O88+O92+O96+O100+O104+O108+O112+O116+O120+O124+O128+O132+O136+O140</f>
      </c>
    </row>
    <row r="68" spans="1:16" ht="12.75">
      <c r="A68" s="25" t="s">
        <v>45</v>
      </c>
      <c r="B68" s="29" t="s">
        <v>161</v>
      </c>
      <c r="C68" s="29" t="s">
        <v>1914</v>
      </c>
      <c r="D68" s="25" t="s">
        <v>51</v>
      </c>
      <c r="E68" s="30" t="s">
        <v>1915</v>
      </c>
      <c r="F68" s="31" t="s">
        <v>277</v>
      </c>
      <c r="G68" s="32">
        <v>390</v>
      </c>
      <c r="H68" s="33">
        <v>0</v>
      </c>
      <c r="I68" s="34">
        <f>ROUND(ROUND(H68,2)*ROUND(G68,3),2)</f>
      </c>
      <c r="O68">
        <f>(I68*21)/100</f>
      </c>
      <c r="P68" t="s">
        <v>23</v>
      </c>
    </row>
    <row r="69" spans="1:5" ht="12.75">
      <c r="A69" s="35" t="s">
        <v>50</v>
      </c>
      <c r="E69" s="36" t="s">
        <v>51</v>
      </c>
    </row>
    <row r="70" spans="1:5" ht="25.5">
      <c r="A70" s="37" t="s">
        <v>52</v>
      </c>
      <c r="E70" s="38" t="s">
        <v>1916</v>
      </c>
    </row>
    <row r="71" spans="1:5" ht="76.5">
      <c r="A71" t="s">
        <v>54</v>
      </c>
      <c r="E71" s="36" t="s">
        <v>1917</v>
      </c>
    </row>
    <row r="72" spans="1:16" ht="12.75">
      <c r="A72" s="25" t="s">
        <v>45</v>
      </c>
      <c r="B72" s="29" t="s">
        <v>167</v>
      </c>
      <c r="C72" s="29" t="s">
        <v>1918</v>
      </c>
      <c r="D72" s="25" t="s">
        <v>51</v>
      </c>
      <c r="E72" s="30" t="s">
        <v>1919</v>
      </c>
      <c r="F72" s="31" t="s">
        <v>277</v>
      </c>
      <c r="G72" s="32">
        <v>2895</v>
      </c>
      <c r="H72" s="33">
        <v>0</v>
      </c>
      <c r="I72" s="34">
        <f>ROUND(ROUND(H72,2)*ROUND(G72,3),2)</f>
      </c>
      <c r="O72">
        <f>(I72*21)/100</f>
      </c>
      <c r="P72" t="s">
        <v>23</v>
      </c>
    </row>
    <row r="73" spans="1:5" ht="12.75">
      <c r="A73" s="35" t="s">
        <v>50</v>
      </c>
      <c r="E73" s="36" t="s">
        <v>51</v>
      </c>
    </row>
    <row r="74" spans="1:5" ht="12.75">
      <c r="A74" s="37" t="s">
        <v>52</v>
      </c>
      <c r="E74" s="38" t="s">
        <v>1920</v>
      </c>
    </row>
    <row r="75" spans="1:5" ht="140.25">
      <c r="A75" t="s">
        <v>54</v>
      </c>
      <c r="E75" s="36" t="s">
        <v>1921</v>
      </c>
    </row>
    <row r="76" spans="1:16" ht="12.75">
      <c r="A76" s="25" t="s">
        <v>45</v>
      </c>
      <c r="B76" s="29" t="s">
        <v>173</v>
      </c>
      <c r="C76" s="29" t="s">
        <v>1922</v>
      </c>
      <c r="D76" s="25" t="s">
        <v>51</v>
      </c>
      <c r="E76" s="30" t="s">
        <v>1923</v>
      </c>
      <c r="F76" s="31" t="s">
        <v>277</v>
      </c>
      <c r="G76" s="32">
        <v>2712</v>
      </c>
      <c r="H76" s="33">
        <v>0</v>
      </c>
      <c r="I76" s="34">
        <f>ROUND(ROUND(H76,2)*ROUND(G76,3),2)</f>
      </c>
      <c r="O76">
        <f>(I76*21)/100</f>
      </c>
      <c r="P76" t="s">
        <v>23</v>
      </c>
    </row>
    <row r="77" spans="1:5" ht="12.75">
      <c r="A77" s="35" t="s">
        <v>50</v>
      </c>
      <c r="E77" s="36" t="s">
        <v>51</v>
      </c>
    </row>
    <row r="78" spans="1:5" ht="12.75">
      <c r="A78" s="37" t="s">
        <v>52</v>
      </c>
      <c r="E78" s="38" t="s">
        <v>1924</v>
      </c>
    </row>
    <row r="79" spans="1:5" ht="140.25">
      <c r="A79" t="s">
        <v>54</v>
      </c>
      <c r="E79" s="36" t="s">
        <v>1921</v>
      </c>
    </row>
    <row r="80" spans="1:16" ht="12.75">
      <c r="A80" s="25" t="s">
        <v>45</v>
      </c>
      <c r="B80" s="29" t="s">
        <v>178</v>
      </c>
      <c r="C80" s="29" t="s">
        <v>1925</v>
      </c>
      <c r="D80" s="25" t="s">
        <v>51</v>
      </c>
      <c r="E80" s="30" t="s">
        <v>1926</v>
      </c>
      <c r="F80" s="31" t="s">
        <v>277</v>
      </c>
      <c r="G80" s="32">
        <v>2920</v>
      </c>
      <c r="H80" s="33">
        <v>0</v>
      </c>
      <c r="I80" s="34">
        <f>ROUND(ROUND(H80,2)*ROUND(G80,3),2)</f>
      </c>
      <c r="O80">
        <f>(I80*21)/100</f>
      </c>
      <c r="P80" t="s">
        <v>23</v>
      </c>
    </row>
    <row r="81" spans="1:5" ht="12.75">
      <c r="A81" s="35" t="s">
        <v>50</v>
      </c>
      <c r="E81" s="36" t="s">
        <v>51</v>
      </c>
    </row>
    <row r="82" spans="1:5" ht="25.5">
      <c r="A82" s="37" t="s">
        <v>52</v>
      </c>
      <c r="E82" s="38" t="s">
        <v>1927</v>
      </c>
    </row>
    <row r="83" spans="1:5" ht="127.5">
      <c r="A83" t="s">
        <v>54</v>
      </c>
      <c r="E83" s="36" t="s">
        <v>1928</v>
      </c>
    </row>
    <row r="84" spans="1:16" ht="12.75">
      <c r="A84" s="25" t="s">
        <v>45</v>
      </c>
      <c r="B84" s="29" t="s">
        <v>183</v>
      </c>
      <c r="C84" s="29" t="s">
        <v>1929</v>
      </c>
      <c r="D84" s="25" t="s">
        <v>51</v>
      </c>
      <c r="E84" s="30" t="s">
        <v>1930</v>
      </c>
      <c r="F84" s="31" t="s">
        <v>277</v>
      </c>
      <c r="G84" s="32">
        <v>130</v>
      </c>
      <c r="H84" s="33">
        <v>0</v>
      </c>
      <c r="I84" s="34">
        <f>ROUND(ROUND(H84,2)*ROUND(G84,3),2)</f>
      </c>
      <c r="O84">
        <f>(I84*21)/100</f>
      </c>
      <c r="P84" t="s">
        <v>23</v>
      </c>
    </row>
    <row r="85" spans="1:5" ht="12.75">
      <c r="A85" s="35" t="s">
        <v>50</v>
      </c>
      <c r="E85" s="36" t="s">
        <v>51</v>
      </c>
    </row>
    <row r="86" spans="1:5" ht="25.5">
      <c r="A86" s="37" t="s">
        <v>52</v>
      </c>
      <c r="E86" s="38" t="s">
        <v>1931</v>
      </c>
    </row>
    <row r="87" spans="1:5" ht="127.5">
      <c r="A87" t="s">
        <v>54</v>
      </c>
      <c r="E87" s="36" t="s">
        <v>1928</v>
      </c>
    </row>
    <row r="88" spans="1:16" ht="12.75">
      <c r="A88" s="25" t="s">
        <v>45</v>
      </c>
      <c r="B88" s="29" t="s">
        <v>186</v>
      </c>
      <c r="C88" s="29" t="s">
        <v>1932</v>
      </c>
      <c r="D88" s="25" t="s">
        <v>51</v>
      </c>
      <c r="E88" s="30" t="s">
        <v>1933</v>
      </c>
      <c r="F88" s="31" t="s">
        <v>277</v>
      </c>
      <c r="G88" s="32">
        <v>2740</v>
      </c>
      <c r="H88" s="33">
        <v>0</v>
      </c>
      <c r="I88" s="34">
        <f>ROUND(ROUND(H88,2)*ROUND(G88,3),2)</f>
      </c>
      <c r="O88">
        <f>(I88*21)/100</f>
      </c>
      <c r="P88" t="s">
        <v>23</v>
      </c>
    </row>
    <row r="89" spans="1:5" ht="12.75">
      <c r="A89" s="35" t="s">
        <v>50</v>
      </c>
      <c r="E89" s="36" t="s">
        <v>51</v>
      </c>
    </row>
    <row r="90" spans="1:5" ht="25.5">
      <c r="A90" s="37" t="s">
        <v>52</v>
      </c>
      <c r="E90" s="38" t="s">
        <v>1934</v>
      </c>
    </row>
    <row r="91" spans="1:5" ht="89.25">
      <c r="A91" t="s">
        <v>54</v>
      </c>
      <c r="E91" s="36" t="s">
        <v>1935</v>
      </c>
    </row>
    <row r="92" spans="1:16" ht="12.75">
      <c r="A92" s="25" t="s">
        <v>45</v>
      </c>
      <c r="B92" s="29" t="s">
        <v>192</v>
      </c>
      <c r="C92" s="29" t="s">
        <v>1936</v>
      </c>
      <c r="D92" s="25" t="s">
        <v>51</v>
      </c>
      <c r="E92" s="30" t="s">
        <v>1937</v>
      </c>
      <c r="F92" s="31" t="s">
        <v>277</v>
      </c>
      <c r="G92" s="32">
        <v>740</v>
      </c>
      <c r="H92" s="33">
        <v>0</v>
      </c>
      <c r="I92" s="34">
        <f>ROUND(ROUND(H92,2)*ROUND(G92,3),2)</f>
      </c>
      <c r="O92">
        <f>(I92*21)/100</f>
      </c>
      <c r="P92" t="s">
        <v>23</v>
      </c>
    </row>
    <row r="93" spans="1:5" ht="12.75">
      <c r="A93" s="35" t="s">
        <v>50</v>
      </c>
      <c r="E93" s="36" t="s">
        <v>51</v>
      </c>
    </row>
    <row r="94" spans="1:5" ht="25.5">
      <c r="A94" s="37" t="s">
        <v>52</v>
      </c>
      <c r="E94" s="38" t="s">
        <v>1938</v>
      </c>
    </row>
    <row r="95" spans="1:5" ht="89.25">
      <c r="A95" t="s">
        <v>54</v>
      </c>
      <c r="E95" s="36" t="s">
        <v>1935</v>
      </c>
    </row>
    <row r="96" spans="1:16" ht="12.75">
      <c r="A96" s="25" t="s">
        <v>45</v>
      </c>
      <c r="B96" s="29" t="s">
        <v>281</v>
      </c>
      <c r="C96" s="29" t="s">
        <v>1936</v>
      </c>
      <c r="D96" s="25" t="s">
        <v>47</v>
      </c>
      <c r="E96" s="30" t="s">
        <v>1937</v>
      </c>
      <c r="F96" s="31" t="s">
        <v>277</v>
      </c>
      <c r="G96" s="32">
        <v>1505</v>
      </c>
      <c r="H96" s="33">
        <v>0</v>
      </c>
      <c r="I96" s="34">
        <f>ROUND(ROUND(H96,2)*ROUND(G96,3),2)</f>
      </c>
      <c r="O96">
        <f>(I96*21)/100</f>
      </c>
      <c r="P96" t="s">
        <v>23</v>
      </c>
    </row>
    <row r="97" spans="1:5" ht="12.75">
      <c r="A97" s="35" t="s">
        <v>50</v>
      </c>
      <c r="E97" s="36" t="s">
        <v>51</v>
      </c>
    </row>
    <row r="98" spans="1:5" ht="25.5">
      <c r="A98" s="37" t="s">
        <v>52</v>
      </c>
      <c r="E98" s="38" t="s">
        <v>1939</v>
      </c>
    </row>
    <row r="99" spans="1:5" ht="89.25">
      <c r="A99" t="s">
        <v>54</v>
      </c>
      <c r="E99" s="36" t="s">
        <v>1935</v>
      </c>
    </row>
    <row r="100" spans="1:16" ht="25.5">
      <c r="A100" s="25" t="s">
        <v>45</v>
      </c>
      <c r="B100" s="29" t="s">
        <v>287</v>
      </c>
      <c r="C100" s="29" t="s">
        <v>1940</v>
      </c>
      <c r="D100" s="25" t="s">
        <v>51</v>
      </c>
      <c r="E100" s="30" t="s">
        <v>1941</v>
      </c>
      <c r="F100" s="31" t="s">
        <v>67</v>
      </c>
      <c r="G100" s="32">
        <v>140</v>
      </c>
      <c r="H100" s="33">
        <v>0</v>
      </c>
      <c r="I100" s="34">
        <f>ROUND(ROUND(H100,2)*ROUND(G100,3),2)</f>
      </c>
      <c r="O100">
        <f>(I100*21)/100</f>
      </c>
      <c r="P100" t="s">
        <v>23</v>
      </c>
    </row>
    <row r="101" spans="1:5" ht="12.75">
      <c r="A101" s="35" t="s">
        <v>50</v>
      </c>
      <c r="E101" s="36" t="s">
        <v>51</v>
      </c>
    </row>
    <row r="102" spans="1:5" ht="12.75">
      <c r="A102" s="37" t="s">
        <v>52</v>
      </c>
      <c r="E102" s="38" t="s">
        <v>1942</v>
      </c>
    </row>
    <row r="103" spans="1:5" ht="102">
      <c r="A103" t="s">
        <v>54</v>
      </c>
      <c r="E103" s="36" t="s">
        <v>1943</v>
      </c>
    </row>
    <row r="104" spans="1:16" ht="25.5">
      <c r="A104" s="25" t="s">
        <v>45</v>
      </c>
      <c r="B104" s="29" t="s">
        <v>293</v>
      </c>
      <c r="C104" s="29" t="s">
        <v>1944</v>
      </c>
      <c r="D104" s="25" t="s">
        <v>51</v>
      </c>
      <c r="E104" s="30" t="s">
        <v>1945</v>
      </c>
      <c r="F104" s="31" t="s">
        <v>67</v>
      </c>
      <c r="G104" s="32">
        <v>64</v>
      </c>
      <c r="H104" s="33">
        <v>0</v>
      </c>
      <c r="I104" s="34">
        <f>ROUND(ROUND(H104,2)*ROUND(G104,3),2)</f>
      </c>
      <c r="O104">
        <f>(I104*21)/100</f>
      </c>
      <c r="P104" t="s">
        <v>23</v>
      </c>
    </row>
    <row r="105" spans="1:5" ht="12.75">
      <c r="A105" s="35" t="s">
        <v>50</v>
      </c>
      <c r="E105" s="36" t="s">
        <v>51</v>
      </c>
    </row>
    <row r="106" spans="1:5" ht="12.75">
      <c r="A106" s="37" t="s">
        <v>52</v>
      </c>
      <c r="E106" s="38" t="s">
        <v>1946</v>
      </c>
    </row>
    <row r="107" spans="1:5" ht="102">
      <c r="A107" t="s">
        <v>54</v>
      </c>
      <c r="E107" s="36" t="s">
        <v>1943</v>
      </c>
    </row>
    <row r="108" spans="1:16" ht="25.5">
      <c r="A108" s="25" t="s">
        <v>45</v>
      </c>
      <c r="B108" s="29" t="s">
        <v>296</v>
      </c>
      <c r="C108" s="29" t="s">
        <v>1947</v>
      </c>
      <c r="D108" s="25" t="s">
        <v>51</v>
      </c>
      <c r="E108" s="30" t="s">
        <v>1948</v>
      </c>
      <c r="F108" s="31" t="s">
        <v>67</v>
      </c>
      <c r="G108" s="32">
        <v>100</v>
      </c>
      <c r="H108" s="33">
        <v>0</v>
      </c>
      <c r="I108" s="34">
        <f>ROUND(ROUND(H108,2)*ROUND(G108,3),2)</f>
      </c>
      <c r="O108">
        <f>(I108*21)/100</f>
      </c>
      <c r="P108" t="s">
        <v>23</v>
      </c>
    </row>
    <row r="109" spans="1:5" ht="12.75">
      <c r="A109" s="35" t="s">
        <v>50</v>
      </c>
      <c r="E109" s="36" t="s">
        <v>51</v>
      </c>
    </row>
    <row r="110" spans="1:5" ht="25.5">
      <c r="A110" s="37" t="s">
        <v>52</v>
      </c>
      <c r="E110" s="38" t="s">
        <v>1949</v>
      </c>
    </row>
    <row r="111" spans="1:5" ht="114.75">
      <c r="A111" t="s">
        <v>54</v>
      </c>
      <c r="E111" s="36" t="s">
        <v>1950</v>
      </c>
    </row>
    <row r="112" spans="1:16" ht="25.5">
      <c r="A112" s="25" t="s">
        <v>45</v>
      </c>
      <c r="B112" s="29" t="s">
        <v>302</v>
      </c>
      <c r="C112" s="29" t="s">
        <v>1951</v>
      </c>
      <c r="D112" s="25" t="s">
        <v>51</v>
      </c>
      <c r="E112" s="30" t="s">
        <v>1952</v>
      </c>
      <c r="F112" s="31" t="s">
        <v>67</v>
      </c>
      <c r="G112" s="32">
        <v>100</v>
      </c>
      <c r="H112" s="33">
        <v>0</v>
      </c>
      <c r="I112" s="34">
        <f>ROUND(ROUND(H112,2)*ROUND(G112,3),2)</f>
      </c>
      <c r="O112">
        <f>(I112*21)/100</f>
      </c>
      <c r="P112" t="s">
        <v>23</v>
      </c>
    </row>
    <row r="113" spans="1:5" ht="12.75">
      <c r="A113" s="35" t="s">
        <v>50</v>
      </c>
      <c r="E113" s="36" t="s">
        <v>51</v>
      </c>
    </row>
    <row r="114" spans="1:5" ht="25.5">
      <c r="A114" s="37" t="s">
        <v>52</v>
      </c>
      <c r="E114" s="38" t="s">
        <v>1953</v>
      </c>
    </row>
    <row r="115" spans="1:5" ht="102">
      <c r="A115" t="s">
        <v>54</v>
      </c>
      <c r="E115" s="36" t="s">
        <v>1954</v>
      </c>
    </row>
    <row r="116" spans="1:16" ht="12.75">
      <c r="A116" s="25" t="s">
        <v>45</v>
      </c>
      <c r="B116" s="29" t="s">
        <v>307</v>
      </c>
      <c r="C116" s="29" t="s">
        <v>1955</v>
      </c>
      <c r="D116" s="25" t="s">
        <v>51</v>
      </c>
      <c r="E116" s="30" t="s">
        <v>1956</v>
      </c>
      <c r="F116" s="31" t="s">
        <v>67</v>
      </c>
      <c r="G116" s="32">
        <v>84</v>
      </c>
      <c r="H116" s="33">
        <v>0</v>
      </c>
      <c r="I116" s="34">
        <f>ROUND(ROUND(H116,2)*ROUND(G116,3),2)</f>
      </c>
      <c r="O116">
        <f>(I116*21)/100</f>
      </c>
      <c r="P116" t="s">
        <v>23</v>
      </c>
    </row>
    <row r="117" spans="1:5" ht="12.75">
      <c r="A117" s="35" t="s">
        <v>50</v>
      </c>
      <c r="E117" s="36" t="s">
        <v>51</v>
      </c>
    </row>
    <row r="118" spans="1:5" ht="25.5">
      <c r="A118" s="37" t="s">
        <v>52</v>
      </c>
      <c r="E118" s="38" t="s">
        <v>1957</v>
      </c>
    </row>
    <row r="119" spans="1:5" ht="89.25">
      <c r="A119" t="s">
        <v>54</v>
      </c>
      <c r="E119" s="36" t="s">
        <v>1958</v>
      </c>
    </row>
    <row r="120" spans="1:16" ht="12.75">
      <c r="A120" s="25" t="s">
        <v>45</v>
      </c>
      <c r="B120" s="29" t="s">
        <v>312</v>
      </c>
      <c r="C120" s="29" t="s">
        <v>1959</v>
      </c>
      <c r="D120" s="25" t="s">
        <v>51</v>
      </c>
      <c r="E120" s="30" t="s">
        <v>1960</v>
      </c>
      <c r="F120" s="31" t="s">
        <v>67</v>
      </c>
      <c r="G120" s="32">
        <v>16</v>
      </c>
      <c r="H120" s="33">
        <v>0</v>
      </c>
      <c r="I120" s="34">
        <f>ROUND(ROUND(H120,2)*ROUND(G120,3),2)</f>
      </c>
      <c r="O120">
        <f>(I120*21)/100</f>
      </c>
      <c r="P120" t="s">
        <v>23</v>
      </c>
    </row>
    <row r="121" spans="1:5" ht="12.75">
      <c r="A121" s="35" t="s">
        <v>50</v>
      </c>
      <c r="E121" s="36" t="s">
        <v>51</v>
      </c>
    </row>
    <row r="122" spans="1:5" ht="25.5">
      <c r="A122" s="37" t="s">
        <v>52</v>
      </c>
      <c r="E122" s="38" t="s">
        <v>1961</v>
      </c>
    </row>
    <row r="123" spans="1:5" ht="89.25">
      <c r="A123" t="s">
        <v>54</v>
      </c>
      <c r="E123" s="36" t="s">
        <v>1958</v>
      </c>
    </row>
    <row r="124" spans="1:16" ht="25.5">
      <c r="A124" s="25" t="s">
        <v>45</v>
      </c>
      <c r="B124" s="29" t="s">
        <v>318</v>
      </c>
      <c r="C124" s="29" t="s">
        <v>1962</v>
      </c>
      <c r="D124" s="25" t="s">
        <v>51</v>
      </c>
      <c r="E124" s="30" t="s">
        <v>1963</v>
      </c>
      <c r="F124" s="31" t="s">
        <v>67</v>
      </c>
      <c r="G124" s="32">
        <v>1</v>
      </c>
      <c r="H124" s="33">
        <v>0</v>
      </c>
      <c r="I124" s="34">
        <f>ROUND(ROUND(H124,2)*ROUND(G124,3),2)</f>
      </c>
      <c r="O124">
        <f>(I124*21)/100</f>
      </c>
      <c r="P124" t="s">
        <v>23</v>
      </c>
    </row>
    <row r="125" spans="1:5" ht="12.75">
      <c r="A125" s="35" t="s">
        <v>50</v>
      </c>
      <c r="E125" s="36" t="s">
        <v>51</v>
      </c>
    </row>
    <row r="126" spans="1:5" ht="25.5">
      <c r="A126" s="37" t="s">
        <v>52</v>
      </c>
      <c r="E126" s="38" t="s">
        <v>1964</v>
      </c>
    </row>
    <row r="127" spans="1:5" ht="102">
      <c r="A127" t="s">
        <v>54</v>
      </c>
      <c r="E127" s="36" t="s">
        <v>1965</v>
      </c>
    </row>
    <row r="128" spans="1:16" ht="25.5">
      <c r="A128" s="25" t="s">
        <v>45</v>
      </c>
      <c r="B128" s="29" t="s">
        <v>324</v>
      </c>
      <c r="C128" s="29" t="s">
        <v>1966</v>
      </c>
      <c r="D128" s="25" t="s">
        <v>51</v>
      </c>
      <c r="E128" s="30" t="s">
        <v>1967</v>
      </c>
      <c r="F128" s="31" t="s">
        <v>67</v>
      </c>
      <c r="G128" s="32">
        <v>1</v>
      </c>
      <c r="H128" s="33">
        <v>0</v>
      </c>
      <c r="I128" s="34">
        <f>ROUND(ROUND(H128,2)*ROUND(G128,3),2)</f>
      </c>
      <c r="O128">
        <f>(I128*21)/100</f>
      </c>
      <c r="P128" t="s">
        <v>23</v>
      </c>
    </row>
    <row r="129" spans="1:5" ht="12.75">
      <c r="A129" s="35" t="s">
        <v>50</v>
      </c>
      <c r="E129" s="36" t="s">
        <v>51</v>
      </c>
    </row>
    <row r="130" spans="1:5" ht="25.5">
      <c r="A130" s="37" t="s">
        <v>52</v>
      </c>
      <c r="E130" s="38" t="s">
        <v>1968</v>
      </c>
    </row>
    <row r="131" spans="1:5" ht="102">
      <c r="A131" t="s">
        <v>54</v>
      </c>
      <c r="E131" s="36" t="s">
        <v>1965</v>
      </c>
    </row>
    <row r="132" spans="1:16" ht="25.5">
      <c r="A132" s="25" t="s">
        <v>45</v>
      </c>
      <c r="B132" s="29" t="s">
        <v>330</v>
      </c>
      <c r="C132" s="29" t="s">
        <v>1969</v>
      </c>
      <c r="D132" s="25" t="s">
        <v>51</v>
      </c>
      <c r="E132" s="30" t="s">
        <v>1970</v>
      </c>
      <c r="F132" s="31" t="s">
        <v>67</v>
      </c>
      <c r="G132" s="32">
        <v>1</v>
      </c>
      <c r="H132" s="33">
        <v>0</v>
      </c>
      <c r="I132" s="34">
        <f>ROUND(ROUND(H132,2)*ROUND(G132,3),2)</f>
      </c>
      <c r="O132">
        <f>(I132*21)/100</f>
      </c>
      <c r="P132" t="s">
        <v>23</v>
      </c>
    </row>
    <row r="133" spans="1:5" ht="12.75">
      <c r="A133" s="35" t="s">
        <v>50</v>
      </c>
      <c r="E133" s="36" t="s">
        <v>51</v>
      </c>
    </row>
    <row r="134" spans="1:5" ht="12.75">
      <c r="A134" s="37" t="s">
        <v>52</v>
      </c>
      <c r="E134" s="38" t="s">
        <v>941</v>
      </c>
    </row>
    <row r="135" spans="1:5" ht="102">
      <c r="A135" t="s">
        <v>54</v>
      </c>
      <c r="E135" s="36" t="s">
        <v>1971</v>
      </c>
    </row>
    <row r="136" spans="1:16" ht="38.25">
      <c r="A136" s="25" t="s">
        <v>45</v>
      </c>
      <c r="B136" s="29" t="s">
        <v>337</v>
      </c>
      <c r="C136" s="29" t="s">
        <v>1972</v>
      </c>
      <c r="D136" s="25" t="s">
        <v>51</v>
      </c>
      <c r="E136" s="30" t="s">
        <v>1973</v>
      </c>
      <c r="F136" s="31" t="s">
        <v>67</v>
      </c>
      <c r="G136" s="32">
        <v>13</v>
      </c>
      <c r="H136" s="33">
        <v>0</v>
      </c>
      <c r="I136" s="34">
        <f>ROUND(ROUND(H136,2)*ROUND(G136,3),2)</f>
      </c>
      <c r="O136">
        <f>(I136*21)/100</f>
      </c>
      <c r="P136" t="s">
        <v>23</v>
      </c>
    </row>
    <row r="137" spans="1:5" ht="12.75">
      <c r="A137" s="35" t="s">
        <v>50</v>
      </c>
      <c r="E137" s="36" t="s">
        <v>51</v>
      </c>
    </row>
    <row r="138" spans="1:5" ht="12.75">
      <c r="A138" s="37" t="s">
        <v>52</v>
      </c>
      <c r="E138" s="38" t="s">
        <v>1974</v>
      </c>
    </row>
    <row r="139" spans="1:5" ht="102">
      <c r="A139" t="s">
        <v>54</v>
      </c>
      <c r="E139" s="36" t="s">
        <v>1971</v>
      </c>
    </row>
    <row r="140" spans="1:16" ht="12.75">
      <c r="A140" s="25" t="s">
        <v>45</v>
      </c>
      <c r="B140" s="29" t="s">
        <v>343</v>
      </c>
      <c r="C140" s="29" t="s">
        <v>1975</v>
      </c>
      <c r="D140" s="25" t="s">
        <v>51</v>
      </c>
      <c r="E140" s="30" t="s">
        <v>1976</v>
      </c>
      <c r="F140" s="31" t="s">
        <v>1977</v>
      </c>
      <c r="G140" s="32">
        <v>16</v>
      </c>
      <c r="H140" s="33">
        <v>0</v>
      </c>
      <c r="I140" s="34">
        <f>ROUND(ROUND(H140,2)*ROUND(G140,3),2)</f>
      </c>
      <c r="O140">
        <f>(I140*21)/100</f>
      </c>
      <c r="P140" t="s">
        <v>23</v>
      </c>
    </row>
    <row r="141" spans="1:5" ht="12.75">
      <c r="A141" s="35" t="s">
        <v>50</v>
      </c>
      <c r="E141" s="36" t="s">
        <v>51</v>
      </c>
    </row>
    <row r="142" spans="1:5" ht="12.75">
      <c r="A142" s="37" t="s">
        <v>52</v>
      </c>
      <c r="E142" s="38" t="s">
        <v>1978</v>
      </c>
    </row>
    <row r="143" spans="1:5" ht="89.25">
      <c r="A143" t="s">
        <v>54</v>
      </c>
      <c r="E143" s="36" t="s">
        <v>1979</v>
      </c>
    </row>
    <row r="144" spans="1:18" ht="12.75" customHeight="1">
      <c r="A144" s="6" t="s">
        <v>43</v>
      </c>
      <c r="B144" s="6"/>
      <c r="C144" s="41" t="s">
        <v>75</v>
      </c>
      <c r="D144" s="6"/>
      <c r="E144" s="27" t="s">
        <v>403</v>
      </c>
      <c r="F144" s="6"/>
      <c r="G144" s="6"/>
      <c r="H144" s="6"/>
      <c r="I144" s="42">
        <f>0+Q144</f>
      </c>
      <c r="O144">
        <f>0+R144</f>
      </c>
      <c r="Q144">
        <f>0+I145+I149</f>
      </c>
      <c r="R144">
        <f>0+O145+O149</f>
      </c>
    </row>
    <row r="145" spans="1:16" ht="12.75">
      <c r="A145" s="25" t="s">
        <v>45</v>
      </c>
      <c r="B145" s="29" t="s">
        <v>349</v>
      </c>
      <c r="C145" s="29" t="s">
        <v>1980</v>
      </c>
      <c r="D145" s="25" t="s">
        <v>51</v>
      </c>
      <c r="E145" s="30" t="s">
        <v>1981</v>
      </c>
      <c r="F145" s="31" t="s">
        <v>277</v>
      </c>
      <c r="G145" s="32">
        <v>100</v>
      </c>
      <c r="H145" s="33">
        <v>0</v>
      </c>
      <c r="I145" s="34">
        <f>ROUND(ROUND(H145,2)*ROUND(G145,3),2)</f>
      </c>
      <c r="O145">
        <f>(I145*21)/100</f>
      </c>
      <c r="P145" t="s">
        <v>23</v>
      </c>
    </row>
    <row r="146" spans="1:5" ht="12.75">
      <c r="A146" s="35" t="s">
        <v>50</v>
      </c>
      <c r="E146" s="36" t="s">
        <v>51</v>
      </c>
    </row>
    <row r="147" spans="1:5" ht="25.5">
      <c r="A147" s="37" t="s">
        <v>52</v>
      </c>
      <c r="E147" s="38" t="s">
        <v>1982</v>
      </c>
    </row>
    <row r="148" spans="1:5" ht="242.25">
      <c r="A148" t="s">
        <v>54</v>
      </c>
      <c r="E148" s="36" t="s">
        <v>408</v>
      </c>
    </row>
    <row r="149" spans="1:16" ht="12.75">
      <c r="A149" s="25" t="s">
        <v>45</v>
      </c>
      <c r="B149" s="29" t="s">
        <v>354</v>
      </c>
      <c r="C149" s="29" t="s">
        <v>1983</v>
      </c>
      <c r="D149" s="25" t="s">
        <v>51</v>
      </c>
      <c r="E149" s="30" t="s">
        <v>1984</v>
      </c>
      <c r="F149" s="31" t="s">
        <v>137</v>
      </c>
      <c r="G149" s="32">
        <v>25.546</v>
      </c>
      <c r="H149" s="33">
        <v>0</v>
      </c>
      <c r="I149" s="34">
        <f>ROUND(ROUND(H149,2)*ROUND(G149,3),2)</f>
      </c>
      <c r="O149">
        <f>(I149*21)/100</f>
      </c>
      <c r="P149" t="s">
        <v>23</v>
      </c>
    </row>
    <row r="150" spans="1:5" ht="12.75">
      <c r="A150" s="35" t="s">
        <v>50</v>
      </c>
      <c r="E150" s="36" t="s">
        <v>51</v>
      </c>
    </row>
    <row r="151" spans="1:5" ht="51">
      <c r="A151" s="37" t="s">
        <v>52</v>
      </c>
      <c r="E151" s="38" t="s">
        <v>1985</v>
      </c>
    </row>
    <row r="152" spans="1:5" ht="369.75">
      <c r="A152" t="s">
        <v>54</v>
      </c>
      <c r="E152" s="36" t="s">
        <v>424</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f>
      </c>
      <c r="P2" t="s">
        <v>22</v>
      </c>
    </row>
    <row r="3" spans="1:16" ht="15" customHeight="1">
      <c r="A3" t="s">
        <v>12</v>
      </c>
      <c r="B3" s="12" t="s">
        <v>14</v>
      </c>
      <c r="C3" s="13" t="s">
        <v>15</v>
      </c>
      <c r="D3" s="1"/>
      <c r="E3" s="14" t="s">
        <v>16</v>
      </c>
      <c r="F3" s="1"/>
      <c r="G3" s="9"/>
      <c r="H3" s="8" t="s">
        <v>1986</v>
      </c>
      <c r="I3" s="39">
        <f>0+I8+I13</f>
      </c>
      <c r="O3" t="s">
        <v>19</v>
      </c>
      <c r="P3" t="s">
        <v>23</v>
      </c>
    </row>
    <row r="4" spans="1:16" ht="15" customHeight="1">
      <c r="A4" t="s">
        <v>17</v>
      </c>
      <c r="B4" s="16" t="s">
        <v>18</v>
      </c>
      <c r="C4" s="17" t="s">
        <v>1986</v>
      </c>
      <c r="D4" s="6"/>
      <c r="E4" s="18" t="s">
        <v>1987</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12.75">
      <c r="A9" s="25" t="s">
        <v>45</v>
      </c>
      <c r="B9" s="29" t="s">
        <v>24</v>
      </c>
      <c r="C9" s="29" t="s">
        <v>69</v>
      </c>
      <c r="D9" s="25" t="s">
        <v>51</v>
      </c>
      <c r="E9" s="30" t="s">
        <v>70</v>
      </c>
      <c r="F9" s="31" t="s">
        <v>49</v>
      </c>
      <c r="G9" s="32">
        <v>1</v>
      </c>
      <c r="H9" s="33">
        <v>0</v>
      </c>
      <c r="I9" s="34">
        <f>ROUND(ROUND(H9,2)*ROUND(G9,3),2)</f>
      </c>
      <c r="O9">
        <f>(I9*21)/100</f>
      </c>
      <c r="P9" t="s">
        <v>23</v>
      </c>
    </row>
    <row r="10" spans="1:5" ht="12.75">
      <c r="A10" s="35" t="s">
        <v>50</v>
      </c>
      <c r="E10" s="36" t="s">
        <v>51</v>
      </c>
    </row>
    <row r="11" spans="1:5" ht="25.5">
      <c r="A11" s="37" t="s">
        <v>52</v>
      </c>
      <c r="E11" s="38" t="s">
        <v>1988</v>
      </c>
    </row>
    <row r="12" spans="1:5" ht="12.75">
      <c r="A12" t="s">
        <v>54</v>
      </c>
      <c r="E12" s="36" t="s">
        <v>59</v>
      </c>
    </row>
    <row r="13" spans="1:18" ht="12.75" customHeight="1">
      <c r="A13" s="6" t="s">
        <v>43</v>
      </c>
      <c r="B13" s="6"/>
      <c r="C13" s="41" t="s">
        <v>72</v>
      </c>
      <c r="D13" s="6"/>
      <c r="E13" s="27" t="s">
        <v>1099</v>
      </c>
      <c r="F13" s="6"/>
      <c r="G13" s="6"/>
      <c r="H13" s="6"/>
      <c r="I13" s="42">
        <f>0+Q13</f>
      </c>
      <c r="O13">
        <f>0+R13</f>
      </c>
      <c r="Q13">
        <f>0+I14</f>
      </c>
      <c r="R13">
        <f>0+O14</f>
      </c>
    </row>
    <row r="14" spans="1:16" ht="12.75">
      <c r="A14" s="25" t="s">
        <v>45</v>
      </c>
      <c r="B14" s="29" t="s">
        <v>23</v>
      </c>
      <c r="C14" s="29" t="s">
        <v>1989</v>
      </c>
      <c r="D14" s="25" t="s">
        <v>47</v>
      </c>
      <c r="E14" s="30" t="s">
        <v>1990</v>
      </c>
      <c r="F14" s="31" t="s">
        <v>67</v>
      </c>
      <c r="G14" s="32">
        <v>4</v>
      </c>
      <c r="H14" s="33">
        <v>0</v>
      </c>
      <c r="I14" s="34">
        <f>ROUND(ROUND(H14,2)*ROUND(G14,3),2)</f>
      </c>
      <c r="O14">
        <f>(I14*21)/100</f>
      </c>
      <c r="P14" t="s">
        <v>23</v>
      </c>
    </row>
    <row r="15" spans="1:5" ht="12.75">
      <c r="A15" s="35" t="s">
        <v>50</v>
      </c>
      <c r="E15" s="36" t="s">
        <v>51</v>
      </c>
    </row>
    <row r="16" spans="1:5" ht="25.5">
      <c r="A16" s="37" t="s">
        <v>52</v>
      </c>
      <c r="E16" s="38" t="s">
        <v>1991</v>
      </c>
    </row>
    <row r="17" spans="1:5" ht="102">
      <c r="A17" t="s">
        <v>54</v>
      </c>
      <c r="E17" s="36" t="s">
        <v>1992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10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0+O8+O17+O62+O67+O72+O97</f>
      </c>
      <c r="P2" t="s">
        <v>22</v>
      </c>
    </row>
    <row r="3" spans="1:16" ht="15" customHeight="1">
      <c r="A3" t="s">
        <v>12</v>
      </c>
      <c r="B3" s="12" t="s">
        <v>14</v>
      </c>
      <c r="C3" s="13" t="s">
        <v>15</v>
      </c>
      <c r="D3" s="1"/>
      <c r="E3" s="14" t="s">
        <v>16</v>
      </c>
      <c r="F3" s="1"/>
      <c r="G3" s="9"/>
      <c r="H3" s="8" t="s">
        <v>1993</v>
      </c>
      <c r="I3" s="39">
        <f>0+I8+I17+I62+I67+I72+I97</f>
      </c>
      <c r="O3" t="s">
        <v>19</v>
      </c>
      <c r="P3" t="s">
        <v>23</v>
      </c>
    </row>
    <row r="4" spans="1:16" ht="15" customHeight="1">
      <c r="A4" t="s">
        <v>17</v>
      </c>
      <c r="B4" s="16" t="s">
        <v>18</v>
      </c>
      <c r="C4" s="17" t="s">
        <v>1993</v>
      </c>
      <c r="D4" s="6"/>
      <c r="E4" s="18" t="s">
        <v>1994</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176.16</v>
      </c>
      <c r="H9" s="33">
        <v>0</v>
      </c>
      <c r="I9" s="34">
        <f>ROUND(ROUND(H9,2)*ROUND(G9,3),2)</f>
      </c>
      <c r="O9">
        <f>(I9*21)/100</f>
      </c>
      <c r="P9" t="s">
        <v>23</v>
      </c>
    </row>
    <row r="10" spans="1:5" ht="51">
      <c r="A10" s="35" t="s">
        <v>50</v>
      </c>
      <c r="E10" s="36" t="s">
        <v>102</v>
      </c>
    </row>
    <row r="11" spans="1:5" ht="38.25">
      <c r="A11" s="37" t="s">
        <v>52</v>
      </c>
      <c r="E11" s="38" t="s">
        <v>1995</v>
      </c>
    </row>
    <row r="12" spans="1:5" ht="76.5">
      <c r="A12" t="s">
        <v>54</v>
      </c>
      <c r="E12" s="36" t="s">
        <v>489</v>
      </c>
    </row>
    <row r="13" spans="1:16" ht="12.75">
      <c r="A13" s="25" t="s">
        <v>45</v>
      </c>
      <c r="B13" s="29" t="s">
        <v>23</v>
      </c>
      <c r="C13" s="29" t="s">
        <v>1996</v>
      </c>
      <c r="D13" s="25" t="s">
        <v>51</v>
      </c>
      <c r="E13" s="30" t="s">
        <v>1997</v>
      </c>
      <c r="F13" s="31" t="s">
        <v>49</v>
      </c>
      <c r="G13" s="32">
        <v>1</v>
      </c>
      <c r="H13" s="33">
        <v>0</v>
      </c>
      <c r="I13" s="34">
        <f>ROUND(ROUND(H13,2)*ROUND(G13,3),2)</f>
      </c>
      <c r="O13">
        <f>(I13*21)/100</f>
      </c>
      <c r="P13" t="s">
        <v>23</v>
      </c>
    </row>
    <row r="14" spans="1:5" ht="12.75">
      <c r="A14" s="35" t="s">
        <v>50</v>
      </c>
      <c r="E14" s="36" t="s">
        <v>51</v>
      </c>
    </row>
    <row r="15" spans="1:5" ht="12.75">
      <c r="A15" s="37" t="s">
        <v>52</v>
      </c>
      <c r="E15" s="38" t="s">
        <v>1998</v>
      </c>
    </row>
    <row r="16" spans="1:5" ht="12.75">
      <c r="A16" t="s">
        <v>54</v>
      </c>
      <c r="E16" s="36" t="s">
        <v>1999</v>
      </c>
    </row>
    <row r="17" spans="1:18" ht="12.75" customHeight="1">
      <c r="A17" s="6" t="s">
        <v>43</v>
      </c>
      <c r="B17" s="6"/>
      <c r="C17" s="41" t="s">
        <v>24</v>
      </c>
      <c r="D17" s="6"/>
      <c r="E17" s="27" t="s">
        <v>108</v>
      </c>
      <c r="F17" s="6"/>
      <c r="G17" s="6"/>
      <c r="H17" s="6"/>
      <c r="I17" s="42">
        <f>0+Q17</f>
      </c>
      <c r="O17">
        <f>0+R17</f>
      </c>
      <c r="Q17">
        <f>0+I18+I22+I26+I30+I34+I38+I42+I46+I50+I54+I58</f>
      </c>
      <c r="R17">
        <f>0+O18+O22+O26+O30+O34+O38+O42+O46+O50+O54+O58</f>
      </c>
    </row>
    <row r="18" spans="1:16" ht="12.75">
      <c r="A18" s="25" t="s">
        <v>45</v>
      </c>
      <c r="B18" s="29" t="s">
        <v>22</v>
      </c>
      <c r="C18" s="29" t="s">
        <v>168</v>
      </c>
      <c r="D18" s="25" t="s">
        <v>51</v>
      </c>
      <c r="E18" s="30" t="s">
        <v>169</v>
      </c>
      <c r="F18" s="31" t="s">
        <v>137</v>
      </c>
      <c r="G18" s="32">
        <v>82.95</v>
      </c>
      <c r="H18" s="33">
        <v>0</v>
      </c>
      <c r="I18" s="34">
        <f>ROUND(ROUND(H18,2)*ROUND(G18,3),2)</f>
      </c>
      <c r="O18">
        <f>(I18*21)/100</f>
      </c>
      <c r="P18" t="s">
        <v>23</v>
      </c>
    </row>
    <row r="19" spans="1:5" ht="12.75">
      <c r="A19" s="35" t="s">
        <v>50</v>
      </c>
      <c r="E19" s="36" t="s">
        <v>51</v>
      </c>
    </row>
    <row r="20" spans="1:5" ht="25.5">
      <c r="A20" s="37" t="s">
        <v>52</v>
      </c>
      <c r="E20" s="38" t="s">
        <v>2000</v>
      </c>
    </row>
    <row r="21" spans="1:5" ht="38.25">
      <c r="A21" t="s">
        <v>54</v>
      </c>
      <c r="E21" s="36" t="s">
        <v>1656</v>
      </c>
    </row>
    <row r="22" spans="1:16" ht="12.75">
      <c r="A22" s="25" t="s">
        <v>45</v>
      </c>
      <c r="B22" s="29" t="s">
        <v>33</v>
      </c>
      <c r="C22" s="29" t="s">
        <v>214</v>
      </c>
      <c r="D22" s="25" t="s">
        <v>51</v>
      </c>
      <c r="E22" s="30" t="s">
        <v>215</v>
      </c>
      <c r="F22" s="31" t="s">
        <v>137</v>
      </c>
      <c r="G22" s="32">
        <v>83.83</v>
      </c>
      <c r="H22" s="33">
        <v>0</v>
      </c>
      <c r="I22" s="34">
        <f>ROUND(ROUND(H22,2)*ROUND(G22,3),2)</f>
      </c>
      <c r="O22">
        <f>(I22*21)/100</f>
      </c>
      <c r="P22" t="s">
        <v>23</v>
      </c>
    </row>
    <row r="23" spans="1:5" ht="12.75">
      <c r="A23" s="35" t="s">
        <v>50</v>
      </c>
      <c r="E23" s="36" t="s">
        <v>51</v>
      </c>
    </row>
    <row r="24" spans="1:5" ht="63.75">
      <c r="A24" s="37" t="s">
        <v>52</v>
      </c>
      <c r="E24" s="38" t="s">
        <v>2001</v>
      </c>
    </row>
    <row r="25" spans="1:5" ht="306">
      <c r="A25" t="s">
        <v>54</v>
      </c>
      <c r="E25" s="36" t="s">
        <v>177</v>
      </c>
    </row>
    <row r="26" spans="1:16" ht="12.75">
      <c r="A26" s="25" t="s">
        <v>45</v>
      </c>
      <c r="B26" s="29" t="s">
        <v>35</v>
      </c>
      <c r="C26" s="29" t="s">
        <v>227</v>
      </c>
      <c r="D26" s="25" t="s">
        <v>51</v>
      </c>
      <c r="E26" s="30" t="s">
        <v>228</v>
      </c>
      <c r="F26" s="31" t="s">
        <v>137</v>
      </c>
      <c r="G26" s="32">
        <v>89.68</v>
      </c>
      <c r="H26" s="33">
        <v>0</v>
      </c>
      <c r="I26" s="34">
        <f>ROUND(ROUND(H26,2)*ROUND(G26,3),2)</f>
      </c>
      <c r="O26">
        <f>(I26*21)/100</f>
      </c>
      <c r="P26" t="s">
        <v>23</v>
      </c>
    </row>
    <row r="27" spans="1:5" ht="12.75">
      <c r="A27" s="35" t="s">
        <v>50</v>
      </c>
      <c r="E27" s="36" t="s">
        <v>51</v>
      </c>
    </row>
    <row r="28" spans="1:5" ht="63.75">
      <c r="A28" s="37" t="s">
        <v>52</v>
      </c>
      <c r="E28" s="38" t="s">
        <v>2002</v>
      </c>
    </row>
    <row r="29" spans="1:5" ht="318.75">
      <c r="A29" t="s">
        <v>54</v>
      </c>
      <c r="E29" s="36" t="s">
        <v>230</v>
      </c>
    </row>
    <row r="30" spans="1:16" ht="12.75">
      <c r="A30" s="25" t="s">
        <v>45</v>
      </c>
      <c r="B30" s="29" t="s">
        <v>37</v>
      </c>
      <c r="C30" s="29" t="s">
        <v>231</v>
      </c>
      <c r="D30" s="25" t="s">
        <v>51</v>
      </c>
      <c r="E30" s="30" t="s">
        <v>211</v>
      </c>
      <c r="F30" s="31" t="s">
        <v>137</v>
      </c>
      <c r="G30" s="32">
        <v>896.8</v>
      </c>
      <c r="H30" s="33">
        <v>0</v>
      </c>
      <c r="I30" s="34">
        <f>ROUND(ROUND(H30,2)*ROUND(G30,3),2)</f>
      </c>
      <c r="O30">
        <f>(I30*21)/100</f>
      </c>
      <c r="P30" t="s">
        <v>23</v>
      </c>
    </row>
    <row r="31" spans="1:5" ht="12.75">
      <c r="A31" s="35" t="s">
        <v>50</v>
      </c>
      <c r="E31" s="36" t="s">
        <v>51</v>
      </c>
    </row>
    <row r="32" spans="1:5" ht="12.75">
      <c r="A32" s="37" t="s">
        <v>52</v>
      </c>
      <c r="E32" s="38" t="s">
        <v>2003</v>
      </c>
    </row>
    <row r="33" spans="1:5" ht="25.5">
      <c r="A33" t="s">
        <v>54</v>
      </c>
      <c r="E33" s="36" t="s">
        <v>213</v>
      </c>
    </row>
    <row r="34" spans="1:16" ht="12.75">
      <c r="A34" s="25" t="s">
        <v>45</v>
      </c>
      <c r="B34" s="29" t="s">
        <v>72</v>
      </c>
      <c r="C34" s="29" t="s">
        <v>179</v>
      </c>
      <c r="D34" s="25" t="s">
        <v>51</v>
      </c>
      <c r="E34" s="30" t="s">
        <v>180</v>
      </c>
      <c r="F34" s="31" t="s">
        <v>137</v>
      </c>
      <c r="G34" s="32">
        <v>199.11</v>
      </c>
      <c r="H34" s="33">
        <v>0</v>
      </c>
      <c r="I34" s="34">
        <f>ROUND(ROUND(H34,2)*ROUND(G34,3),2)</f>
      </c>
      <c r="O34">
        <f>(I34*21)/100</f>
      </c>
      <c r="P34" t="s">
        <v>23</v>
      </c>
    </row>
    <row r="35" spans="1:5" ht="12.75">
      <c r="A35" s="35" t="s">
        <v>50</v>
      </c>
      <c r="E35" s="36" t="s">
        <v>51</v>
      </c>
    </row>
    <row r="36" spans="1:5" ht="63.75">
      <c r="A36" s="37" t="s">
        <v>52</v>
      </c>
      <c r="E36" s="38" t="s">
        <v>2004</v>
      </c>
    </row>
    <row r="37" spans="1:5" ht="191.25">
      <c r="A37" t="s">
        <v>54</v>
      </c>
      <c r="E37" s="36" t="s">
        <v>185</v>
      </c>
    </row>
    <row r="38" spans="1:16" ht="12.75">
      <c r="A38" s="25" t="s">
        <v>45</v>
      </c>
      <c r="B38" s="29" t="s">
        <v>75</v>
      </c>
      <c r="C38" s="29" t="s">
        <v>1031</v>
      </c>
      <c r="D38" s="25" t="s">
        <v>51</v>
      </c>
      <c r="E38" s="30" t="s">
        <v>1032</v>
      </c>
      <c r="F38" s="31" t="s">
        <v>137</v>
      </c>
      <c r="G38" s="32">
        <v>0.88</v>
      </c>
      <c r="H38" s="33">
        <v>0</v>
      </c>
      <c r="I38" s="34">
        <f>ROUND(ROUND(H38,2)*ROUND(G38,3),2)</f>
      </c>
      <c r="O38">
        <f>(I38*21)/100</f>
      </c>
      <c r="P38" t="s">
        <v>23</v>
      </c>
    </row>
    <row r="39" spans="1:5" ht="12.75">
      <c r="A39" s="35" t="s">
        <v>50</v>
      </c>
      <c r="E39" s="36" t="s">
        <v>51</v>
      </c>
    </row>
    <row r="40" spans="1:5" ht="25.5">
      <c r="A40" s="37" t="s">
        <v>52</v>
      </c>
      <c r="E40" s="38" t="s">
        <v>2005</v>
      </c>
    </row>
    <row r="41" spans="1:5" ht="229.5">
      <c r="A41" t="s">
        <v>54</v>
      </c>
      <c r="E41" s="36" t="s">
        <v>1035</v>
      </c>
    </row>
    <row r="42" spans="1:16" ht="12.75">
      <c r="A42" s="25" t="s">
        <v>45</v>
      </c>
      <c r="B42" s="29" t="s">
        <v>40</v>
      </c>
      <c r="C42" s="29" t="s">
        <v>256</v>
      </c>
      <c r="D42" s="25" t="s">
        <v>51</v>
      </c>
      <c r="E42" s="30" t="s">
        <v>257</v>
      </c>
      <c r="F42" s="31" t="s">
        <v>137</v>
      </c>
      <c r="G42" s="32">
        <v>77.59</v>
      </c>
      <c r="H42" s="33">
        <v>0</v>
      </c>
      <c r="I42" s="34">
        <f>ROUND(ROUND(H42,2)*ROUND(G42,3),2)</f>
      </c>
      <c r="O42">
        <f>(I42*21)/100</f>
      </c>
      <c r="P42" t="s">
        <v>23</v>
      </c>
    </row>
    <row r="43" spans="1:5" ht="12.75">
      <c r="A43" s="35" t="s">
        <v>50</v>
      </c>
      <c r="E43" s="36" t="s">
        <v>51</v>
      </c>
    </row>
    <row r="44" spans="1:5" ht="25.5">
      <c r="A44" s="37" t="s">
        <v>52</v>
      </c>
      <c r="E44" s="38" t="s">
        <v>2006</v>
      </c>
    </row>
    <row r="45" spans="1:5" ht="293.25">
      <c r="A45" t="s">
        <v>54</v>
      </c>
      <c r="E45" s="36" t="s">
        <v>1043</v>
      </c>
    </row>
    <row r="46" spans="1:16" ht="12.75">
      <c r="A46" s="25" t="s">
        <v>45</v>
      </c>
      <c r="B46" s="29" t="s">
        <v>42</v>
      </c>
      <c r="C46" s="29" t="s">
        <v>1663</v>
      </c>
      <c r="D46" s="25" t="s">
        <v>51</v>
      </c>
      <c r="E46" s="30" t="s">
        <v>1664</v>
      </c>
      <c r="F46" s="31" t="s">
        <v>137</v>
      </c>
      <c r="G46" s="32">
        <v>82.95</v>
      </c>
      <c r="H46" s="33">
        <v>0</v>
      </c>
      <c r="I46" s="34">
        <f>ROUND(ROUND(H46,2)*ROUND(G46,3),2)</f>
      </c>
      <c r="O46">
        <f>(I46*21)/100</f>
      </c>
      <c r="P46" t="s">
        <v>23</v>
      </c>
    </row>
    <row r="47" spans="1:5" ht="12.75">
      <c r="A47" s="35" t="s">
        <v>50</v>
      </c>
      <c r="E47" s="36" t="s">
        <v>51</v>
      </c>
    </row>
    <row r="48" spans="1:5" ht="12.75">
      <c r="A48" s="37" t="s">
        <v>52</v>
      </c>
      <c r="E48" s="38" t="s">
        <v>2007</v>
      </c>
    </row>
    <row r="49" spans="1:5" ht="38.25">
      <c r="A49" t="s">
        <v>54</v>
      </c>
      <c r="E49" s="36" t="s">
        <v>1666</v>
      </c>
    </row>
    <row r="50" spans="1:16" ht="12.75">
      <c r="A50" s="25" t="s">
        <v>45</v>
      </c>
      <c r="B50" s="29" t="s">
        <v>85</v>
      </c>
      <c r="C50" s="29" t="s">
        <v>1667</v>
      </c>
      <c r="D50" s="25" t="s">
        <v>51</v>
      </c>
      <c r="E50" s="30" t="s">
        <v>1668</v>
      </c>
      <c r="F50" s="31" t="s">
        <v>111</v>
      </c>
      <c r="G50" s="32">
        <v>276.5</v>
      </c>
      <c r="H50" s="33">
        <v>0</v>
      </c>
      <c r="I50" s="34">
        <f>ROUND(ROUND(H50,2)*ROUND(G50,3),2)</f>
      </c>
      <c r="O50">
        <f>(I50*21)/100</f>
      </c>
      <c r="P50" t="s">
        <v>23</v>
      </c>
    </row>
    <row r="51" spans="1:5" ht="12.75">
      <c r="A51" s="35" t="s">
        <v>50</v>
      </c>
      <c r="E51" s="36" t="s">
        <v>51</v>
      </c>
    </row>
    <row r="52" spans="1:5" ht="12.75">
      <c r="A52" s="37" t="s">
        <v>52</v>
      </c>
      <c r="E52" s="38" t="s">
        <v>2008</v>
      </c>
    </row>
    <row r="53" spans="1:5" ht="25.5">
      <c r="A53" t="s">
        <v>54</v>
      </c>
      <c r="E53" s="36" t="s">
        <v>1670</v>
      </c>
    </row>
    <row r="54" spans="1:16" ht="12.75">
      <c r="A54" s="25" t="s">
        <v>45</v>
      </c>
      <c r="B54" s="29" t="s">
        <v>88</v>
      </c>
      <c r="C54" s="29" t="s">
        <v>1671</v>
      </c>
      <c r="D54" s="25" t="s">
        <v>51</v>
      </c>
      <c r="E54" s="30" t="s">
        <v>1672</v>
      </c>
      <c r="F54" s="31" t="s">
        <v>111</v>
      </c>
      <c r="G54" s="32">
        <v>276.5</v>
      </c>
      <c r="H54" s="33">
        <v>0</v>
      </c>
      <c r="I54" s="34">
        <f>ROUND(ROUND(H54,2)*ROUND(G54,3),2)</f>
      </c>
      <c r="O54">
        <f>(I54*21)/100</f>
      </c>
      <c r="P54" t="s">
        <v>23</v>
      </c>
    </row>
    <row r="55" spans="1:5" ht="12.75">
      <c r="A55" s="35" t="s">
        <v>50</v>
      </c>
      <c r="E55" s="36" t="s">
        <v>51</v>
      </c>
    </row>
    <row r="56" spans="1:5" ht="12.75">
      <c r="A56" s="37" t="s">
        <v>52</v>
      </c>
      <c r="E56" s="38" t="s">
        <v>2009</v>
      </c>
    </row>
    <row r="57" spans="1:5" ht="38.25">
      <c r="A57" t="s">
        <v>54</v>
      </c>
      <c r="E57" s="36" t="s">
        <v>1674</v>
      </c>
    </row>
    <row r="58" spans="1:16" ht="12.75">
      <c r="A58" s="25" t="s">
        <v>45</v>
      </c>
      <c r="B58" s="29" t="s">
        <v>94</v>
      </c>
      <c r="C58" s="29" t="s">
        <v>1675</v>
      </c>
      <c r="D58" s="25" t="s">
        <v>51</v>
      </c>
      <c r="E58" s="30" t="s">
        <v>1676</v>
      </c>
      <c r="F58" s="31" t="s">
        <v>111</v>
      </c>
      <c r="G58" s="32">
        <v>276.5</v>
      </c>
      <c r="H58" s="33">
        <v>0</v>
      </c>
      <c r="I58" s="34">
        <f>ROUND(ROUND(H58,2)*ROUND(G58,3),2)</f>
      </c>
      <c r="O58">
        <f>(I58*21)/100</f>
      </c>
      <c r="P58" t="s">
        <v>23</v>
      </c>
    </row>
    <row r="59" spans="1:5" ht="12.75">
      <c r="A59" s="35" t="s">
        <v>50</v>
      </c>
      <c r="E59" s="36" t="s">
        <v>51</v>
      </c>
    </row>
    <row r="60" spans="1:5" ht="12.75">
      <c r="A60" s="37" t="s">
        <v>52</v>
      </c>
      <c r="E60" s="38" t="s">
        <v>2009</v>
      </c>
    </row>
    <row r="61" spans="1:5" ht="25.5">
      <c r="A61" t="s">
        <v>54</v>
      </c>
      <c r="E61" s="36" t="s">
        <v>1677</v>
      </c>
    </row>
    <row r="62" spans="1:18" ht="12.75" customHeight="1">
      <c r="A62" s="6" t="s">
        <v>43</v>
      </c>
      <c r="B62" s="6"/>
      <c r="C62" s="41" t="s">
        <v>33</v>
      </c>
      <c r="D62" s="6"/>
      <c r="E62" s="27" t="s">
        <v>306</v>
      </c>
      <c r="F62" s="6"/>
      <c r="G62" s="6"/>
      <c r="H62" s="6"/>
      <c r="I62" s="42">
        <f>0+Q62</f>
      </c>
      <c r="O62">
        <f>0+R62</f>
      </c>
      <c r="Q62">
        <f>0+I63</f>
      </c>
      <c r="R62">
        <f>0+O63</f>
      </c>
    </row>
    <row r="63" spans="1:16" ht="12.75">
      <c r="A63" s="25" t="s">
        <v>45</v>
      </c>
      <c r="B63" s="29" t="s">
        <v>157</v>
      </c>
      <c r="C63" s="29" t="s">
        <v>308</v>
      </c>
      <c r="D63" s="25" t="s">
        <v>51</v>
      </c>
      <c r="E63" s="30" t="s">
        <v>309</v>
      </c>
      <c r="F63" s="31" t="s">
        <v>137</v>
      </c>
      <c r="G63" s="32">
        <v>11.21</v>
      </c>
      <c r="H63" s="33">
        <v>0</v>
      </c>
      <c r="I63" s="34">
        <f>ROUND(ROUND(H63,2)*ROUND(G63,3),2)</f>
      </c>
      <c r="O63">
        <f>(I63*21)/100</f>
      </c>
      <c r="P63" t="s">
        <v>23</v>
      </c>
    </row>
    <row r="64" spans="1:5" ht="12.75">
      <c r="A64" s="35" t="s">
        <v>50</v>
      </c>
      <c r="E64" s="36" t="s">
        <v>51</v>
      </c>
    </row>
    <row r="65" spans="1:5" ht="25.5">
      <c r="A65" s="37" t="s">
        <v>52</v>
      </c>
      <c r="E65" s="38" t="s">
        <v>2010</v>
      </c>
    </row>
    <row r="66" spans="1:5" ht="38.25">
      <c r="A66" t="s">
        <v>54</v>
      </c>
      <c r="E66" s="36" t="s">
        <v>1081</v>
      </c>
    </row>
    <row r="67" spans="1:18" ht="12.75" customHeight="1">
      <c r="A67" s="6" t="s">
        <v>43</v>
      </c>
      <c r="B67" s="6"/>
      <c r="C67" s="41" t="s">
        <v>72</v>
      </c>
      <c r="D67" s="6"/>
      <c r="E67" s="27" t="s">
        <v>1099</v>
      </c>
      <c r="F67" s="6"/>
      <c r="G67" s="6"/>
      <c r="H67" s="6"/>
      <c r="I67" s="42">
        <f>0+Q67</f>
      </c>
      <c r="O67">
        <f>0+R67</f>
      </c>
      <c r="Q67">
        <f>0+I68</f>
      </c>
      <c r="R67">
        <f>0+O68</f>
      </c>
    </row>
    <row r="68" spans="1:16" ht="12.75">
      <c r="A68" s="25" t="s">
        <v>45</v>
      </c>
      <c r="B68" s="29" t="s">
        <v>161</v>
      </c>
      <c r="C68" s="29" t="s">
        <v>1989</v>
      </c>
      <c r="D68" s="25" t="s">
        <v>47</v>
      </c>
      <c r="E68" s="30" t="s">
        <v>1990</v>
      </c>
      <c r="F68" s="31" t="s">
        <v>67</v>
      </c>
      <c r="G68" s="32">
        <v>2</v>
      </c>
      <c r="H68" s="33">
        <v>0</v>
      </c>
      <c r="I68" s="34">
        <f>ROUND(ROUND(H68,2)*ROUND(G68,3),2)</f>
      </c>
      <c r="O68">
        <f>(I68*21)/100</f>
      </c>
      <c r="P68" t="s">
        <v>23</v>
      </c>
    </row>
    <row r="69" spans="1:5" ht="12.75">
      <c r="A69" s="35" t="s">
        <v>50</v>
      </c>
      <c r="E69" s="36" t="s">
        <v>51</v>
      </c>
    </row>
    <row r="70" spans="1:5" ht="25.5">
      <c r="A70" s="37" t="s">
        <v>52</v>
      </c>
      <c r="E70" s="38" t="s">
        <v>2011</v>
      </c>
    </row>
    <row r="71" spans="1:5" ht="102">
      <c r="A71" t="s">
        <v>54</v>
      </c>
      <c r="E71" s="36" t="s">
        <v>1992</v>
      </c>
    </row>
    <row r="72" spans="1:18" ht="12.75" customHeight="1">
      <c r="A72" s="6" t="s">
        <v>43</v>
      </c>
      <c r="B72" s="6"/>
      <c r="C72" s="41" t="s">
        <v>75</v>
      </c>
      <c r="D72" s="6"/>
      <c r="E72" s="27" t="s">
        <v>403</v>
      </c>
      <c r="F72" s="6"/>
      <c r="G72" s="6"/>
      <c r="H72" s="6"/>
      <c r="I72" s="42">
        <f>0+Q72</f>
      </c>
      <c r="O72">
        <f>0+R72</f>
      </c>
      <c r="Q72">
        <f>0+I73+I77+I81+I85+I89+I93</f>
      </c>
      <c r="R72">
        <f>0+O73+O77+O81+O85+O89+O93</f>
      </c>
    </row>
    <row r="73" spans="1:16" ht="12.75">
      <c r="A73" s="25" t="s">
        <v>45</v>
      </c>
      <c r="B73" s="29" t="s">
        <v>167</v>
      </c>
      <c r="C73" s="29" t="s">
        <v>2012</v>
      </c>
      <c r="D73" s="25" t="s">
        <v>51</v>
      </c>
      <c r="E73" s="30" t="s">
        <v>2013</v>
      </c>
      <c r="F73" s="31" t="s">
        <v>277</v>
      </c>
      <c r="G73" s="32">
        <v>213.1</v>
      </c>
      <c r="H73" s="33">
        <v>0</v>
      </c>
      <c r="I73" s="34">
        <f>ROUND(ROUND(H73,2)*ROUND(G73,3),2)</f>
      </c>
      <c r="O73">
        <f>(I73*21)/100</f>
      </c>
      <c r="P73" t="s">
        <v>23</v>
      </c>
    </row>
    <row r="74" spans="1:5" ht="12.75">
      <c r="A74" s="35" t="s">
        <v>50</v>
      </c>
      <c r="E74" s="36" t="s">
        <v>51</v>
      </c>
    </row>
    <row r="75" spans="1:5" ht="63.75">
      <c r="A75" s="37" t="s">
        <v>52</v>
      </c>
      <c r="E75" s="38" t="s">
        <v>2014</v>
      </c>
    </row>
    <row r="76" spans="1:5" ht="255">
      <c r="A76" t="s">
        <v>54</v>
      </c>
      <c r="E76" s="36" t="s">
        <v>1682</v>
      </c>
    </row>
    <row r="77" spans="1:16" ht="12.75">
      <c r="A77" s="25" t="s">
        <v>45</v>
      </c>
      <c r="B77" s="29" t="s">
        <v>173</v>
      </c>
      <c r="C77" s="29" t="s">
        <v>1387</v>
      </c>
      <c r="D77" s="25" t="s">
        <v>51</v>
      </c>
      <c r="E77" s="30" t="s">
        <v>1388</v>
      </c>
      <c r="F77" s="31" t="s">
        <v>277</v>
      </c>
      <c r="G77" s="32">
        <v>39</v>
      </c>
      <c r="H77" s="33">
        <v>0</v>
      </c>
      <c r="I77" s="34">
        <f>ROUND(ROUND(H77,2)*ROUND(G77,3),2)</f>
      </c>
      <c r="O77">
        <f>(I77*21)/100</f>
      </c>
      <c r="P77" t="s">
        <v>23</v>
      </c>
    </row>
    <row r="78" spans="1:5" ht="12.75">
      <c r="A78" s="35" t="s">
        <v>50</v>
      </c>
      <c r="E78" s="36" t="s">
        <v>51</v>
      </c>
    </row>
    <row r="79" spans="1:5" ht="12.75">
      <c r="A79" s="37" t="s">
        <v>52</v>
      </c>
      <c r="E79" s="38" t="s">
        <v>2015</v>
      </c>
    </row>
    <row r="80" spans="1:5" ht="242.25">
      <c r="A80" t="s">
        <v>54</v>
      </c>
      <c r="E80" s="36" t="s">
        <v>408</v>
      </c>
    </row>
    <row r="81" spans="1:16" ht="12.75">
      <c r="A81" s="25" t="s">
        <v>45</v>
      </c>
      <c r="B81" s="29" t="s">
        <v>178</v>
      </c>
      <c r="C81" s="29" t="s">
        <v>2016</v>
      </c>
      <c r="D81" s="25" t="s">
        <v>51</v>
      </c>
      <c r="E81" s="30" t="s">
        <v>2017</v>
      </c>
      <c r="F81" s="31" t="s">
        <v>277</v>
      </c>
      <c r="G81" s="32">
        <v>39</v>
      </c>
      <c r="H81" s="33">
        <v>0</v>
      </c>
      <c r="I81" s="34">
        <f>ROUND(ROUND(H81,2)*ROUND(G81,3),2)</f>
      </c>
      <c r="O81">
        <f>(I81*21)/100</f>
      </c>
      <c r="P81" t="s">
        <v>23</v>
      </c>
    </row>
    <row r="82" spans="1:5" ht="12.75">
      <c r="A82" s="35" t="s">
        <v>50</v>
      </c>
      <c r="E82" s="36" t="s">
        <v>51</v>
      </c>
    </row>
    <row r="83" spans="1:5" ht="12.75">
      <c r="A83" s="37" t="s">
        <v>52</v>
      </c>
      <c r="E83" s="38" t="s">
        <v>2018</v>
      </c>
    </row>
    <row r="84" spans="1:5" ht="51">
      <c r="A84" t="s">
        <v>54</v>
      </c>
      <c r="E84" s="36" t="s">
        <v>1686</v>
      </c>
    </row>
    <row r="85" spans="1:16" ht="12.75">
      <c r="A85" s="25" t="s">
        <v>45</v>
      </c>
      <c r="B85" s="29" t="s">
        <v>183</v>
      </c>
      <c r="C85" s="29" t="s">
        <v>2019</v>
      </c>
      <c r="D85" s="25" t="s">
        <v>51</v>
      </c>
      <c r="E85" s="30" t="s">
        <v>2020</v>
      </c>
      <c r="F85" s="31" t="s">
        <v>67</v>
      </c>
      <c r="G85" s="32">
        <v>2</v>
      </c>
      <c r="H85" s="33">
        <v>0</v>
      </c>
      <c r="I85" s="34">
        <f>ROUND(ROUND(H85,2)*ROUND(G85,3),2)</f>
      </c>
      <c r="O85">
        <f>(I85*21)/100</f>
      </c>
      <c r="P85" t="s">
        <v>23</v>
      </c>
    </row>
    <row r="86" spans="1:5" ht="12.75">
      <c r="A86" s="35" t="s">
        <v>50</v>
      </c>
      <c r="E86" s="36" t="s">
        <v>51</v>
      </c>
    </row>
    <row r="87" spans="1:5" ht="12.75">
      <c r="A87" s="37" t="s">
        <v>52</v>
      </c>
      <c r="E87" s="38" t="s">
        <v>2021</v>
      </c>
    </row>
    <row r="88" spans="1:5" ht="51">
      <c r="A88" t="s">
        <v>54</v>
      </c>
      <c r="E88" s="36" t="s">
        <v>2022</v>
      </c>
    </row>
    <row r="89" spans="1:16" ht="12.75">
      <c r="A89" s="25" t="s">
        <v>45</v>
      </c>
      <c r="B89" s="29" t="s">
        <v>186</v>
      </c>
      <c r="C89" s="29" t="s">
        <v>2023</v>
      </c>
      <c r="D89" s="25" t="s">
        <v>51</v>
      </c>
      <c r="E89" s="30" t="s">
        <v>2024</v>
      </c>
      <c r="F89" s="31" t="s">
        <v>67</v>
      </c>
      <c r="G89" s="32">
        <v>4</v>
      </c>
      <c r="H89" s="33">
        <v>0</v>
      </c>
      <c r="I89" s="34">
        <f>ROUND(ROUND(H89,2)*ROUND(G89,3),2)</f>
      </c>
      <c r="O89">
        <f>(I89*21)/100</f>
      </c>
      <c r="P89" t="s">
        <v>23</v>
      </c>
    </row>
    <row r="90" spans="1:5" ht="12.75">
      <c r="A90" s="35" t="s">
        <v>50</v>
      </c>
      <c r="E90" s="36" t="s">
        <v>51</v>
      </c>
    </row>
    <row r="91" spans="1:5" ht="63.75">
      <c r="A91" s="37" t="s">
        <v>52</v>
      </c>
      <c r="E91" s="38" t="s">
        <v>2025</v>
      </c>
    </row>
    <row r="92" spans="1:5" ht="25.5">
      <c r="A92" t="s">
        <v>54</v>
      </c>
      <c r="E92" s="36" t="s">
        <v>2026</v>
      </c>
    </row>
    <row r="93" spans="1:16" ht="12.75">
      <c r="A93" s="25" t="s">
        <v>45</v>
      </c>
      <c r="B93" s="29" t="s">
        <v>192</v>
      </c>
      <c r="C93" s="29" t="s">
        <v>2027</v>
      </c>
      <c r="D93" s="25" t="s">
        <v>51</v>
      </c>
      <c r="E93" s="30" t="s">
        <v>2028</v>
      </c>
      <c r="F93" s="31" t="s">
        <v>277</v>
      </c>
      <c r="G93" s="32">
        <v>112.1</v>
      </c>
      <c r="H93" s="33">
        <v>0</v>
      </c>
      <c r="I93" s="34">
        <f>ROUND(ROUND(H93,2)*ROUND(G93,3),2)</f>
      </c>
      <c r="O93">
        <f>(I93*21)/100</f>
      </c>
      <c r="P93" t="s">
        <v>23</v>
      </c>
    </row>
    <row r="94" spans="1:5" ht="12.75">
      <c r="A94" s="35" t="s">
        <v>50</v>
      </c>
      <c r="E94" s="36" t="s">
        <v>51</v>
      </c>
    </row>
    <row r="95" spans="1:5" ht="12.75">
      <c r="A95" s="37" t="s">
        <v>52</v>
      </c>
      <c r="E95" s="38" t="s">
        <v>2029</v>
      </c>
    </row>
    <row r="96" spans="1:5" ht="51">
      <c r="A96" t="s">
        <v>54</v>
      </c>
      <c r="E96" s="36" t="s">
        <v>1696</v>
      </c>
    </row>
    <row r="97" spans="1:18" ht="12.75" customHeight="1">
      <c r="A97" s="6" t="s">
        <v>43</v>
      </c>
      <c r="B97" s="6"/>
      <c r="C97" s="41" t="s">
        <v>40</v>
      </c>
      <c r="D97" s="6"/>
      <c r="E97" s="27" t="s">
        <v>191</v>
      </c>
      <c r="F97" s="6"/>
      <c r="G97" s="6"/>
      <c r="H97" s="6"/>
      <c r="I97" s="42">
        <f>0+Q97</f>
      </c>
      <c r="O97">
        <f>0+R97</f>
      </c>
      <c r="Q97">
        <f>0+I98+I102</f>
      </c>
      <c r="R97">
        <f>0+O98+O102</f>
      </c>
    </row>
    <row r="98" spans="1:16" ht="12.75">
      <c r="A98" s="25" t="s">
        <v>45</v>
      </c>
      <c r="B98" s="29" t="s">
        <v>281</v>
      </c>
      <c r="C98" s="29" t="s">
        <v>1704</v>
      </c>
      <c r="D98" s="25" t="s">
        <v>51</v>
      </c>
      <c r="E98" s="30" t="s">
        <v>1705</v>
      </c>
      <c r="F98" s="31" t="s">
        <v>67</v>
      </c>
      <c r="G98" s="32">
        <v>2</v>
      </c>
      <c r="H98" s="33">
        <v>0</v>
      </c>
      <c r="I98" s="34">
        <f>ROUND(ROUND(H98,2)*ROUND(G98,3),2)</f>
      </c>
      <c r="O98">
        <f>(I98*21)/100</f>
      </c>
      <c r="P98" t="s">
        <v>23</v>
      </c>
    </row>
    <row r="99" spans="1:5" ht="12.75">
      <c r="A99" s="35" t="s">
        <v>50</v>
      </c>
      <c r="E99" s="36" t="s">
        <v>51</v>
      </c>
    </row>
    <row r="100" spans="1:5" ht="12.75">
      <c r="A100" s="37" t="s">
        <v>52</v>
      </c>
      <c r="E100" s="38" t="s">
        <v>635</v>
      </c>
    </row>
    <row r="101" spans="1:5" ht="38.25">
      <c r="A101" t="s">
        <v>54</v>
      </c>
      <c r="E101" s="36" t="s">
        <v>1706</v>
      </c>
    </row>
    <row r="102" spans="1:16" ht="12.75">
      <c r="A102" s="25" t="s">
        <v>45</v>
      </c>
      <c r="B102" s="29" t="s">
        <v>287</v>
      </c>
      <c r="C102" s="29" t="s">
        <v>2030</v>
      </c>
      <c r="D102" s="25" t="s">
        <v>51</v>
      </c>
      <c r="E102" s="30" t="s">
        <v>2031</v>
      </c>
      <c r="F102" s="31" t="s">
        <v>277</v>
      </c>
      <c r="G102" s="32">
        <v>101</v>
      </c>
      <c r="H102" s="33">
        <v>0</v>
      </c>
      <c r="I102" s="34">
        <f>ROUND(ROUND(H102,2)*ROUND(G102,3),2)</f>
      </c>
      <c r="O102">
        <f>(I102*21)/100</f>
      </c>
      <c r="P102" t="s">
        <v>23</v>
      </c>
    </row>
    <row r="103" spans="1:5" ht="12.75">
      <c r="A103" s="35" t="s">
        <v>50</v>
      </c>
      <c r="E103" s="36" t="s">
        <v>51</v>
      </c>
    </row>
    <row r="104" spans="1:5" ht="12.75">
      <c r="A104" s="37" t="s">
        <v>52</v>
      </c>
      <c r="E104" s="38" t="s">
        <v>2032</v>
      </c>
    </row>
    <row r="105" spans="1:5" ht="76.5">
      <c r="A105" t="s">
        <v>54</v>
      </c>
      <c r="E105" s="36" t="s">
        <v>2033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4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0+O8+O13+O18+O35</f>
      </c>
      <c r="P2" t="s">
        <v>22</v>
      </c>
    </row>
    <row r="3" spans="1:16" ht="15" customHeight="1">
      <c r="A3" t="s">
        <v>12</v>
      </c>
      <c r="B3" s="12" t="s">
        <v>14</v>
      </c>
      <c r="C3" s="13" t="s">
        <v>15</v>
      </c>
      <c r="D3" s="1"/>
      <c r="E3" s="14" t="s">
        <v>16</v>
      </c>
      <c r="F3" s="1"/>
      <c r="G3" s="9"/>
      <c r="H3" s="8" t="s">
        <v>2034</v>
      </c>
      <c r="I3" s="39">
        <f>0+I8+I13+I18+I35</f>
      </c>
      <c r="O3" t="s">
        <v>19</v>
      </c>
      <c r="P3" t="s">
        <v>23</v>
      </c>
    </row>
    <row r="4" spans="1:16" ht="15" customHeight="1">
      <c r="A4" t="s">
        <v>17</v>
      </c>
      <c r="B4" s="16" t="s">
        <v>18</v>
      </c>
      <c r="C4" s="17" t="s">
        <v>2034</v>
      </c>
      <c r="D4" s="6"/>
      <c r="E4" s="18" t="s">
        <v>2035</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f>
      </c>
      <c r="R8">
        <f>0+O9</f>
      </c>
    </row>
    <row r="9" spans="1:16" ht="25.5">
      <c r="A9" s="25" t="s">
        <v>45</v>
      </c>
      <c r="B9" s="29" t="s">
        <v>24</v>
      </c>
      <c r="C9" s="29" t="s">
        <v>99</v>
      </c>
      <c r="D9" s="25" t="s">
        <v>51</v>
      </c>
      <c r="E9" s="30" t="s">
        <v>100</v>
      </c>
      <c r="F9" s="31" t="s">
        <v>101</v>
      </c>
      <c r="G9" s="32">
        <v>296</v>
      </c>
      <c r="H9" s="33">
        <v>0</v>
      </c>
      <c r="I9" s="34">
        <f>ROUND(ROUND(H9,2)*ROUND(G9,3),2)</f>
      </c>
      <c r="O9">
        <f>(I9*21)/100</f>
      </c>
      <c r="P9" t="s">
        <v>23</v>
      </c>
    </row>
    <row r="10" spans="1:5" ht="51">
      <c r="A10" s="35" t="s">
        <v>50</v>
      </c>
      <c r="E10" s="36" t="s">
        <v>102</v>
      </c>
    </row>
    <row r="11" spans="1:5" ht="12.75">
      <c r="A11" s="37" t="s">
        <v>52</v>
      </c>
      <c r="E11" s="38" t="s">
        <v>2036</v>
      </c>
    </row>
    <row r="12" spans="1:5" ht="76.5">
      <c r="A12" t="s">
        <v>54</v>
      </c>
      <c r="E12" s="36" t="s">
        <v>489</v>
      </c>
    </row>
    <row r="13" spans="1:18" ht="12.75" customHeight="1">
      <c r="A13" s="6" t="s">
        <v>43</v>
      </c>
      <c r="B13" s="6"/>
      <c r="C13" s="41" t="s">
        <v>24</v>
      </c>
      <c r="D13" s="6"/>
      <c r="E13" s="27" t="s">
        <v>108</v>
      </c>
      <c r="F13" s="6"/>
      <c r="G13" s="6"/>
      <c r="H13" s="6"/>
      <c r="I13" s="42">
        <f>0+Q13</f>
      </c>
      <c r="O13">
        <f>0+R13</f>
      </c>
      <c r="Q13">
        <f>0+I14</f>
      </c>
      <c r="R13">
        <f>0+O14</f>
      </c>
    </row>
    <row r="14" spans="1:16" ht="12.75">
      <c r="A14" s="25" t="s">
        <v>45</v>
      </c>
      <c r="B14" s="29" t="s">
        <v>23</v>
      </c>
      <c r="C14" s="29" t="s">
        <v>179</v>
      </c>
      <c r="D14" s="25" t="s">
        <v>51</v>
      </c>
      <c r="E14" s="30" t="s">
        <v>180</v>
      </c>
      <c r="F14" s="31" t="s">
        <v>137</v>
      </c>
      <c r="G14" s="32">
        <v>147.999</v>
      </c>
      <c r="H14" s="33">
        <v>0</v>
      </c>
      <c r="I14" s="34">
        <f>ROUND(ROUND(H14,2)*ROUND(G14,3),2)</f>
      </c>
      <c r="O14">
        <f>(I14*21)/100</f>
      </c>
      <c r="P14" t="s">
        <v>23</v>
      </c>
    </row>
    <row r="15" spans="1:5" ht="12.75">
      <c r="A15" s="35" t="s">
        <v>50</v>
      </c>
      <c r="E15" s="36" t="s">
        <v>1027</v>
      </c>
    </row>
    <row r="16" spans="1:5" ht="25.5">
      <c r="A16" s="37" t="s">
        <v>52</v>
      </c>
      <c r="E16" s="38" t="s">
        <v>2037</v>
      </c>
    </row>
    <row r="17" spans="1:5" ht="191.25">
      <c r="A17" t="s">
        <v>54</v>
      </c>
      <c r="E17" s="36" t="s">
        <v>185</v>
      </c>
    </row>
    <row r="18" spans="1:18" ht="12.75" customHeight="1">
      <c r="A18" s="6" t="s">
        <v>43</v>
      </c>
      <c r="B18" s="6"/>
      <c r="C18" s="41" t="s">
        <v>23</v>
      </c>
      <c r="D18" s="6"/>
      <c r="E18" s="27" t="s">
        <v>274</v>
      </c>
      <c r="F18" s="6"/>
      <c r="G18" s="6"/>
      <c r="H18" s="6"/>
      <c r="I18" s="42">
        <f>0+Q18</f>
      </c>
      <c r="O18">
        <f>0+R18</f>
      </c>
      <c r="Q18">
        <f>0+I19+I23+I27+I31</f>
      </c>
      <c r="R18">
        <f>0+O19+O23+O27+O31</f>
      </c>
    </row>
    <row r="19" spans="1:16" ht="12.75">
      <c r="A19" s="25" t="s">
        <v>45</v>
      </c>
      <c r="B19" s="29" t="s">
        <v>22</v>
      </c>
      <c r="C19" s="29" t="s">
        <v>2038</v>
      </c>
      <c r="D19" s="25" t="s">
        <v>51</v>
      </c>
      <c r="E19" s="30" t="s">
        <v>2039</v>
      </c>
      <c r="F19" s="31" t="s">
        <v>137</v>
      </c>
      <c r="G19" s="32">
        <v>127.279</v>
      </c>
      <c r="H19" s="33">
        <v>0</v>
      </c>
      <c r="I19" s="34">
        <f>ROUND(ROUND(H19,2)*ROUND(G19,3),2)</f>
      </c>
      <c r="O19">
        <f>(I19*21)/100</f>
      </c>
      <c r="P19" t="s">
        <v>23</v>
      </c>
    </row>
    <row r="20" spans="1:5" ht="12.75">
      <c r="A20" s="35" t="s">
        <v>50</v>
      </c>
      <c r="E20" s="36" t="s">
        <v>2040</v>
      </c>
    </row>
    <row r="21" spans="1:5" ht="12.75">
      <c r="A21" s="37" t="s">
        <v>52</v>
      </c>
      <c r="E21" s="38" t="s">
        <v>2041</v>
      </c>
    </row>
    <row r="22" spans="1:5" ht="409.5">
      <c r="A22" t="s">
        <v>54</v>
      </c>
      <c r="E22" s="36" t="s">
        <v>1200</v>
      </c>
    </row>
    <row r="23" spans="1:16" ht="12.75">
      <c r="A23" s="25" t="s">
        <v>45</v>
      </c>
      <c r="B23" s="29" t="s">
        <v>33</v>
      </c>
      <c r="C23" s="29" t="s">
        <v>1196</v>
      </c>
      <c r="D23" s="25" t="s">
        <v>51</v>
      </c>
      <c r="E23" s="30" t="s">
        <v>1197</v>
      </c>
      <c r="F23" s="31" t="s">
        <v>137</v>
      </c>
      <c r="G23" s="32">
        <v>20.72</v>
      </c>
      <c r="H23" s="33">
        <v>0</v>
      </c>
      <c r="I23" s="34">
        <f>ROUND(ROUND(H23,2)*ROUND(G23,3),2)</f>
      </c>
      <c r="O23">
        <f>(I23*21)/100</f>
      </c>
      <c r="P23" t="s">
        <v>23</v>
      </c>
    </row>
    <row r="24" spans="1:5" ht="25.5">
      <c r="A24" s="35" t="s">
        <v>50</v>
      </c>
      <c r="E24" s="36" t="s">
        <v>2042</v>
      </c>
    </row>
    <row r="25" spans="1:5" ht="12.75">
      <c r="A25" s="37" t="s">
        <v>52</v>
      </c>
      <c r="E25" s="38" t="s">
        <v>2043</v>
      </c>
    </row>
    <row r="26" spans="1:5" ht="409.5">
      <c r="A26" t="s">
        <v>54</v>
      </c>
      <c r="E26" s="36" t="s">
        <v>1200</v>
      </c>
    </row>
    <row r="27" spans="1:16" ht="12.75">
      <c r="A27" s="25" t="s">
        <v>45</v>
      </c>
      <c r="B27" s="29" t="s">
        <v>35</v>
      </c>
      <c r="C27" s="29" t="s">
        <v>1201</v>
      </c>
      <c r="D27" s="25" t="s">
        <v>51</v>
      </c>
      <c r="E27" s="30" t="s">
        <v>1202</v>
      </c>
      <c r="F27" s="31" t="s">
        <v>101</v>
      </c>
      <c r="G27" s="32">
        <v>9</v>
      </c>
      <c r="H27" s="33">
        <v>0</v>
      </c>
      <c r="I27" s="34">
        <f>ROUND(ROUND(H27,2)*ROUND(G27,3),2)</f>
      </c>
      <c r="O27">
        <f>(I27*21)/100</f>
      </c>
      <c r="P27" t="s">
        <v>23</v>
      </c>
    </row>
    <row r="28" spans="1:5" ht="12.75">
      <c r="A28" s="35" t="s">
        <v>50</v>
      </c>
      <c r="E28" s="36" t="s">
        <v>51</v>
      </c>
    </row>
    <row r="29" spans="1:5" ht="12.75">
      <c r="A29" s="37" t="s">
        <v>52</v>
      </c>
      <c r="E29" s="38" t="s">
        <v>2044</v>
      </c>
    </row>
    <row r="30" spans="1:5" ht="255">
      <c r="A30" t="s">
        <v>54</v>
      </c>
      <c r="E30" s="36" t="s">
        <v>1204</v>
      </c>
    </row>
    <row r="31" spans="1:16" ht="12.75">
      <c r="A31" s="25" t="s">
        <v>45</v>
      </c>
      <c r="B31" s="29" t="s">
        <v>37</v>
      </c>
      <c r="C31" s="29" t="s">
        <v>2045</v>
      </c>
      <c r="D31" s="25" t="s">
        <v>51</v>
      </c>
      <c r="E31" s="30" t="s">
        <v>2046</v>
      </c>
      <c r="F31" s="31" t="s">
        <v>277</v>
      </c>
      <c r="G31" s="32">
        <v>335</v>
      </c>
      <c r="H31" s="33">
        <v>0</v>
      </c>
      <c r="I31" s="34">
        <f>ROUND(ROUND(H31,2)*ROUND(G31,3),2)</f>
      </c>
      <c r="O31">
        <f>(I31*21)/100</f>
      </c>
      <c r="P31" t="s">
        <v>23</v>
      </c>
    </row>
    <row r="32" spans="1:5" ht="25.5">
      <c r="A32" s="35" t="s">
        <v>50</v>
      </c>
      <c r="E32" s="36" t="s">
        <v>2047</v>
      </c>
    </row>
    <row r="33" spans="1:5" ht="12.75">
      <c r="A33" s="37" t="s">
        <v>52</v>
      </c>
      <c r="E33" s="38" t="s">
        <v>2048</v>
      </c>
    </row>
    <row r="34" spans="1:5" ht="191.25">
      <c r="A34" t="s">
        <v>54</v>
      </c>
      <c r="E34" s="36" t="s">
        <v>1209</v>
      </c>
    </row>
    <row r="35" spans="1:18" ht="12.75" customHeight="1">
      <c r="A35" s="6" t="s">
        <v>43</v>
      </c>
      <c r="B35" s="6"/>
      <c r="C35" s="41" t="s">
        <v>22</v>
      </c>
      <c r="D35" s="6"/>
      <c r="E35" s="27" t="s">
        <v>1223</v>
      </c>
      <c r="F35" s="6"/>
      <c r="G35" s="6"/>
      <c r="H35" s="6"/>
      <c r="I35" s="42">
        <f>0+Q35</f>
      </c>
      <c r="O35">
        <f>0+R35</f>
      </c>
      <c r="Q35">
        <f>0+I36+I40+I44</f>
      </c>
      <c r="R35">
        <f>0+O36+O40+O44</f>
      </c>
    </row>
    <row r="36" spans="1:16" ht="12.75">
      <c r="A36" s="25" t="s">
        <v>45</v>
      </c>
      <c r="B36" s="29" t="s">
        <v>72</v>
      </c>
      <c r="C36" s="29" t="s">
        <v>2049</v>
      </c>
      <c r="D36" s="25" t="s">
        <v>51</v>
      </c>
      <c r="E36" s="30" t="s">
        <v>2050</v>
      </c>
      <c r="F36" s="31" t="s">
        <v>101</v>
      </c>
      <c r="G36" s="32">
        <v>11.198</v>
      </c>
      <c r="H36" s="33">
        <v>0</v>
      </c>
      <c r="I36" s="34">
        <f>ROUND(ROUND(H36,2)*ROUND(G36,3),2)</f>
      </c>
      <c r="O36">
        <f>(I36*21)/100</f>
      </c>
      <c r="P36" t="s">
        <v>23</v>
      </c>
    </row>
    <row r="37" spans="1:5" ht="63.75">
      <c r="A37" s="35" t="s">
        <v>50</v>
      </c>
      <c r="E37" s="36" t="s">
        <v>2051</v>
      </c>
    </row>
    <row r="38" spans="1:5" ht="63.75">
      <c r="A38" s="37" t="s">
        <v>52</v>
      </c>
      <c r="E38" s="38" t="s">
        <v>2052</v>
      </c>
    </row>
    <row r="39" spans="1:5" ht="293.25">
      <c r="A39" t="s">
        <v>54</v>
      </c>
      <c r="E39" s="36" t="s">
        <v>1271</v>
      </c>
    </row>
    <row r="40" spans="1:16" ht="12.75">
      <c r="A40" s="25" t="s">
        <v>45</v>
      </c>
      <c r="B40" s="29" t="s">
        <v>75</v>
      </c>
      <c r="C40" s="29" t="s">
        <v>2053</v>
      </c>
      <c r="D40" s="25" t="s">
        <v>51</v>
      </c>
      <c r="E40" s="30" t="s">
        <v>2054</v>
      </c>
      <c r="F40" s="31" t="s">
        <v>111</v>
      </c>
      <c r="G40" s="32">
        <v>190.37</v>
      </c>
      <c r="H40" s="33">
        <v>0</v>
      </c>
      <c r="I40" s="34">
        <f>ROUND(ROUND(H40,2)*ROUND(G40,3),2)</f>
      </c>
      <c r="O40">
        <f>(I40*21)/100</f>
      </c>
      <c r="P40" t="s">
        <v>23</v>
      </c>
    </row>
    <row r="41" spans="1:5" ht="51">
      <c r="A41" s="35" t="s">
        <v>50</v>
      </c>
      <c r="E41" s="36" t="s">
        <v>2055</v>
      </c>
    </row>
    <row r="42" spans="1:5" ht="25.5">
      <c r="A42" s="37" t="s">
        <v>52</v>
      </c>
      <c r="E42" s="38" t="s">
        <v>2056</v>
      </c>
    </row>
    <row r="43" spans="1:5" ht="229.5">
      <c r="A43" t="s">
        <v>54</v>
      </c>
      <c r="E43" s="36" t="s">
        <v>1072</v>
      </c>
    </row>
    <row r="44" spans="1:16" ht="12.75">
      <c r="A44" s="25" t="s">
        <v>45</v>
      </c>
      <c r="B44" s="29" t="s">
        <v>40</v>
      </c>
      <c r="C44" s="29" t="s">
        <v>2057</v>
      </c>
      <c r="D44" s="25" t="s">
        <v>47</v>
      </c>
      <c r="E44" s="30" t="s">
        <v>2054</v>
      </c>
      <c r="F44" s="31" t="s">
        <v>111</v>
      </c>
      <c r="G44" s="32">
        <v>578.24</v>
      </c>
      <c r="H44" s="33">
        <v>0</v>
      </c>
      <c r="I44" s="34">
        <f>ROUND(ROUND(H44,2)*ROUND(G44,3),2)</f>
      </c>
      <c r="O44">
        <f>(I44*21)/100</f>
      </c>
      <c r="P44" t="s">
        <v>23</v>
      </c>
    </row>
    <row r="45" spans="1:5" ht="76.5">
      <c r="A45" s="35" t="s">
        <v>50</v>
      </c>
      <c r="E45" s="36" t="s">
        <v>2058</v>
      </c>
    </row>
    <row r="46" spans="1:5" ht="25.5">
      <c r="A46" s="37" t="s">
        <v>52</v>
      </c>
      <c r="E46" s="38" t="s">
        <v>2059</v>
      </c>
    </row>
    <row r="47" spans="1:5" ht="229.5">
      <c r="A47" t="s">
        <v>54</v>
      </c>
      <c r="E47" s="36" t="s">
        <v>1072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9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0+O8+O17+O90</f>
      </c>
      <c r="P2" t="s">
        <v>22</v>
      </c>
    </row>
    <row r="3" spans="1:16" ht="15" customHeight="1">
      <c r="A3" t="s">
        <v>12</v>
      </c>
      <c r="B3" s="12" t="s">
        <v>14</v>
      </c>
      <c r="C3" s="13" t="s">
        <v>15</v>
      </c>
      <c r="D3" s="1"/>
      <c r="E3" s="14" t="s">
        <v>16</v>
      </c>
      <c r="F3" s="1"/>
      <c r="G3" s="9"/>
      <c r="H3" s="8" t="s">
        <v>97</v>
      </c>
      <c r="I3" s="39">
        <f>0+I8+I17+I90</f>
      </c>
      <c r="O3" t="s">
        <v>19</v>
      </c>
      <c r="P3" t="s">
        <v>23</v>
      </c>
    </row>
    <row r="4" spans="1:16" ht="15" customHeight="1">
      <c r="A4" t="s">
        <v>17</v>
      </c>
      <c r="B4" s="16" t="s">
        <v>18</v>
      </c>
      <c r="C4" s="17" t="s">
        <v>97</v>
      </c>
      <c r="D4" s="6"/>
      <c r="E4" s="18" t="s">
        <v>98</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4611.04</v>
      </c>
      <c r="H9" s="33">
        <v>0</v>
      </c>
      <c r="I9" s="34">
        <f>ROUND(ROUND(H9,2)*ROUND(G9,3),2)</f>
      </c>
      <c r="O9">
        <f>(I9*21)/100</f>
      </c>
      <c r="P9" t="s">
        <v>23</v>
      </c>
    </row>
    <row r="10" spans="1:5" ht="51">
      <c r="A10" s="35" t="s">
        <v>50</v>
      </c>
      <c r="E10" s="36" t="s">
        <v>102</v>
      </c>
    </row>
    <row r="11" spans="1:5" ht="63.75">
      <c r="A11" s="37" t="s">
        <v>52</v>
      </c>
      <c r="E11" s="38" t="s">
        <v>103</v>
      </c>
    </row>
    <row r="12" spans="1:5" ht="76.5">
      <c r="A12" t="s">
        <v>54</v>
      </c>
      <c r="E12" s="36" t="s">
        <v>104</v>
      </c>
    </row>
    <row r="13" spans="1:16" ht="25.5">
      <c r="A13" s="25" t="s">
        <v>45</v>
      </c>
      <c r="B13" s="29" t="s">
        <v>23</v>
      </c>
      <c r="C13" s="29" t="s">
        <v>105</v>
      </c>
      <c r="D13" s="25" t="s">
        <v>51</v>
      </c>
      <c r="E13" s="30" t="s">
        <v>100</v>
      </c>
      <c r="F13" s="31" t="s">
        <v>101</v>
      </c>
      <c r="G13" s="32">
        <v>4686.16</v>
      </c>
      <c r="H13" s="33">
        <v>0</v>
      </c>
      <c r="I13" s="34">
        <f>ROUND(ROUND(H13,2)*ROUND(G13,3),2)</f>
      </c>
      <c r="O13">
        <f>(I13*21)/100</f>
      </c>
      <c r="P13" t="s">
        <v>23</v>
      </c>
    </row>
    <row r="14" spans="1:5" ht="38.25">
      <c r="A14" s="35" t="s">
        <v>50</v>
      </c>
      <c r="E14" s="36" t="s">
        <v>106</v>
      </c>
    </row>
    <row r="15" spans="1:5" ht="76.5">
      <c r="A15" s="37" t="s">
        <v>52</v>
      </c>
      <c r="E15" s="38" t="s">
        <v>107</v>
      </c>
    </row>
    <row r="16" spans="1:5" ht="76.5">
      <c r="A16" t="s">
        <v>54</v>
      </c>
      <c r="E16" s="36" t="s">
        <v>104</v>
      </c>
    </row>
    <row r="17" spans="1:18" ht="12.75" customHeight="1">
      <c r="A17" s="6" t="s">
        <v>43</v>
      </c>
      <c r="B17" s="6"/>
      <c r="C17" s="41" t="s">
        <v>24</v>
      </c>
      <c r="D17" s="6"/>
      <c r="E17" s="27" t="s">
        <v>108</v>
      </c>
      <c r="F17" s="6"/>
      <c r="G17" s="6"/>
      <c r="H17" s="6"/>
      <c r="I17" s="42">
        <f>0+Q17</f>
      </c>
      <c r="O17">
        <f>0+R17</f>
      </c>
      <c r="Q17">
        <f>0+I18+I22+I26+I30+I34+I38+I42+I46+I50+I54+I58+I62+I66+I70+I74+I78+I82+I86</f>
      </c>
      <c r="R17">
        <f>0+O18+O22+O26+O30+O34+O38+O42+O46+O50+O54+O58+O62+O66+O70+O74+O78+O82+O86</f>
      </c>
    </row>
    <row r="18" spans="1:16" ht="12.75">
      <c r="A18" s="25" t="s">
        <v>45</v>
      </c>
      <c r="B18" s="29" t="s">
        <v>22</v>
      </c>
      <c r="C18" s="29" t="s">
        <v>109</v>
      </c>
      <c r="D18" s="25" t="s">
        <v>51</v>
      </c>
      <c r="E18" s="30" t="s">
        <v>110</v>
      </c>
      <c r="F18" s="31" t="s">
        <v>111</v>
      </c>
      <c r="G18" s="32">
        <v>5955</v>
      </c>
      <c r="H18" s="33">
        <v>0</v>
      </c>
      <c r="I18" s="34">
        <f>ROUND(ROUND(H18,2)*ROUND(G18,3),2)</f>
      </c>
      <c r="O18">
        <f>(I18*21)/100</f>
      </c>
      <c r="P18" t="s">
        <v>23</v>
      </c>
    </row>
    <row r="19" spans="1:5" ht="12.75">
      <c r="A19" s="35" t="s">
        <v>50</v>
      </c>
      <c r="E19" s="36" t="s">
        <v>112</v>
      </c>
    </row>
    <row r="20" spans="1:5" ht="12.75">
      <c r="A20" s="37" t="s">
        <v>52</v>
      </c>
      <c r="E20" s="38" t="s">
        <v>113</v>
      </c>
    </row>
    <row r="21" spans="1:5" ht="38.25">
      <c r="A21" t="s">
        <v>54</v>
      </c>
      <c r="E21" s="36" t="s">
        <v>114</v>
      </c>
    </row>
    <row r="22" spans="1:16" ht="12.75">
      <c r="A22" s="25" t="s">
        <v>45</v>
      </c>
      <c r="B22" s="29" t="s">
        <v>33</v>
      </c>
      <c r="C22" s="29" t="s">
        <v>115</v>
      </c>
      <c r="D22" s="25" t="s">
        <v>51</v>
      </c>
      <c r="E22" s="30" t="s">
        <v>116</v>
      </c>
      <c r="F22" s="31" t="s">
        <v>111</v>
      </c>
      <c r="G22" s="32">
        <v>2152</v>
      </c>
      <c r="H22" s="33">
        <v>0</v>
      </c>
      <c r="I22" s="34">
        <f>ROUND(ROUND(H22,2)*ROUND(G22,3),2)</f>
      </c>
      <c r="O22">
        <f>(I22*21)/100</f>
      </c>
      <c r="P22" t="s">
        <v>23</v>
      </c>
    </row>
    <row r="23" spans="1:5" ht="12.75">
      <c r="A23" s="35" t="s">
        <v>50</v>
      </c>
      <c r="E23" s="36" t="s">
        <v>117</v>
      </c>
    </row>
    <row r="24" spans="1:5" ht="12.75">
      <c r="A24" s="37" t="s">
        <v>52</v>
      </c>
      <c r="E24" s="38" t="s">
        <v>118</v>
      </c>
    </row>
    <row r="25" spans="1:5" ht="12.75">
      <c r="A25" t="s">
        <v>54</v>
      </c>
      <c r="E25" s="36" t="s">
        <v>119</v>
      </c>
    </row>
    <row r="26" spans="1:16" ht="25.5">
      <c r="A26" s="25" t="s">
        <v>45</v>
      </c>
      <c r="B26" s="29" t="s">
        <v>35</v>
      </c>
      <c r="C26" s="29" t="s">
        <v>120</v>
      </c>
      <c r="D26" s="25" t="s">
        <v>51</v>
      </c>
      <c r="E26" s="30" t="s">
        <v>121</v>
      </c>
      <c r="F26" s="31" t="s">
        <v>67</v>
      </c>
      <c r="G26" s="32">
        <v>82</v>
      </c>
      <c r="H26" s="33">
        <v>0</v>
      </c>
      <c r="I26" s="34">
        <f>ROUND(ROUND(H26,2)*ROUND(G26,3),2)</f>
      </c>
      <c r="O26">
        <f>(I26*21)/100</f>
      </c>
      <c r="P26" t="s">
        <v>23</v>
      </c>
    </row>
    <row r="27" spans="1:5" ht="12.75">
      <c r="A27" s="35" t="s">
        <v>50</v>
      </c>
      <c r="E27" s="36" t="s">
        <v>122</v>
      </c>
    </row>
    <row r="28" spans="1:5" ht="12.75">
      <c r="A28" s="37" t="s">
        <v>52</v>
      </c>
      <c r="E28" s="38" t="s">
        <v>123</v>
      </c>
    </row>
    <row r="29" spans="1:5" ht="165.75">
      <c r="A29" t="s">
        <v>54</v>
      </c>
      <c r="E29" s="36" t="s">
        <v>124</v>
      </c>
    </row>
    <row r="30" spans="1:16" ht="25.5">
      <c r="A30" s="25" t="s">
        <v>45</v>
      </c>
      <c r="B30" s="29" t="s">
        <v>37</v>
      </c>
      <c r="C30" s="29" t="s">
        <v>125</v>
      </c>
      <c r="D30" s="25" t="s">
        <v>51</v>
      </c>
      <c r="E30" s="30" t="s">
        <v>126</v>
      </c>
      <c r="F30" s="31" t="s">
        <v>67</v>
      </c>
      <c r="G30" s="32">
        <v>42</v>
      </c>
      <c r="H30" s="33">
        <v>0</v>
      </c>
      <c r="I30" s="34">
        <f>ROUND(ROUND(H30,2)*ROUND(G30,3),2)</f>
      </c>
      <c r="O30">
        <f>(I30*21)/100</f>
      </c>
      <c r="P30" t="s">
        <v>23</v>
      </c>
    </row>
    <row r="31" spans="1:5" ht="12.75">
      <c r="A31" s="35" t="s">
        <v>50</v>
      </c>
      <c r="E31" s="36" t="s">
        <v>127</v>
      </c>
    </row>
    <row r="32" spans="1:5" ht="12.75">
      <c r="A32" s="37" t="s">
        <v>52</v>
      </c>
      <c r="E32" s="38" t="s">
        <v>128</v>
      </c>
    </row>
    <row r="33" spans="1:5" ht="165.75">
      <c r="A33" t="s">
        <v>54</v>
      </c>
      <c r="E33" s="36" t="s">
        <v>124</v>
      </c>
    </row>
    <row r="34" spans="1:16" ht="12.75">
      <c r="A34" s="25" t="s">
        <v>45</v>
      </c>
      <c r="B34" s="29" t="s">
        <v>72</v>
      </c>
      <c r="C34" s="29" t="s">
        <v>129</v>
      </c>
      <c r="D34" s="25" t="s">
        <v>51</v>
      </c>
      <c r="E34" s="30" t="s">
        <v>130</v>
      </c>
      <c r="F34" s="31" t="s">
        <v>67</v>
      </c>
      <c r="G34" s="32">
        <v>82</v>
      </c>
      <c r="H34" s="33">
        <v>0</v>
      </c>
      <c r="I34" s="34">
        <f>ROUND(ROUND(H34,2)*ROUND(G34,3),2)</f>
      </c>
      <c r="O34">
        <f>(I34*21)/100</f>
      </c>
      <c r="P34" t="s">
        <v>23</v>
      </c>
    </row>
    <row r="35" spans="1:5" ht="12.75">
      <c r="A35" s="35" t="s">
        <v>50</v>
      </c>
      <c r="E35" s="36" t="s">
        <v>131</v>
      </c>
    </row>
    <row r="36" spans="1:5" ht="12.75">
      <c r="A36" s="37" t="s">
        <v>52</v>
      </c>
      <c r="E36" s="38" t="s">
        <v>123</v>
      </c>
    </row>
    <row r="37" spans="1:5" ht="63.75">
      <c r="A37" t="s">
        <v>54</v>
      </c>
      <c r="E37" s="36" t="s">
        <v>132</v>
      </c>
    </row>
    <row r="38" spans="1:16" ht="12.75">
      <c r="A38" s="25" t="s">
        <v>45</v>
      </c>
      <c r="B38" s="29" t="s">
        <v>75</v>
      </c>
      <c r="C38" s="29" t="s">
        <v>133</v>
      </c>
      <c r="D38" s="25" t="s">
        <v>51</v>
      </c>
      <c r="E38" s="30" t="s">
        <v>134</v>
      </c>
      <c r="F38" s="31" t="s">
        <v>67</v>
      </c>
      <c r="G38" s="32">
        <v>42</v>
      </c>
      <c r="H38" s="33">
        <v>0</v>
      </c>
      <c r="I38" s="34">
        <f>ROUND(ROUND(H38,2)*ROUND(G38,3),2)</f>
      </c>
      <c r="O38">
        <f>(I38*21)/100</f>
      </c>
      <c r="P38" t="s">
        <v>23</v>
      </c>
    </row>
    <row r="39" spans="1:5" ht="12.75">
      <c r="A39" s="35" t="s">
        <v>50</v>
      </c>
      <c r="E39" s="36" t="s">
        <v>131</v>
      </c>
    </row>
    <row r="40" spans="1:5" ht="12.75">
      <c r="A40" s="37" t="s">
        <v>52</v>
      </c>
      <c r="E40" s="38" t="s">
        <v>128</v>
      </c>
    </row>
    <row r="41" spans="1:5" ht="63.75">
      <c r="A41" t="s">
        <v>54</v>
      </c>
      <c r="E41" s="36" t="s">
        <v>132</v>
      </c>
    </row>
    <row r="42" spans="1:16" ht="12.75">
      <c r="A42" s="25" t="s">
        <v>45</v>
      </c>
      <c r="B42" s="29" t="s">
        <v>40</v>
      </c>
      <c r="C42" s="29" t="s">
        <v>135</v>
      </c>
      <c r="D42" s="25" t="s">
        <v>51</v>
      </c>
      <c r="E42" s="30" t="s">
        <v>136</v>
      </c>
      <c r="F42" s="31" t="s">
        <v>137</v>
      </c>
      <c r="G42" s="32">
        <v>34.8</v>
      </c>
      <c r="H42" s="33">
        <v>0</v>
      </c>
      <c r="I42" s="34">
        <f>ROUND(ROUND(H42,2)*ROUND(G42,3),2)</f>
      </c>
      <c r="O42">
        <f>(I42*21)/100</f>
      </c>
      <c r="P42" t="s">
        <v>23</v>
      </c>
    </row>
    <row r="43" spans="1:5" ht="12.75">
      <c r="A43" s="35" t="s">
        <v>50</v>
      </c>
      <c r="E43" s="36" t="s">
        <v>138</v>
      </c>
    </row>
    <row r="44" spans="1:5" ht="12.75">
      <c r="A44" s="37" t="s">
        <v>52</v>
      </c>
      <c r="E44" s="38" t="s">
        <v>139</v>
      </c>
    </row>
    <row r="45" spans="1:5" ht="63.75">
      <c r="A45" t="s">
        <v>54</v>
      </c>
      <c r="E45" s="36" t="s">
        <v>140</v>
      </c>
    </row>
    <row r="46" spans="1:16" ht="12.75">
      <c r="A46" s="25" t="s">
        <v>45</v>
      </c>
      <c r="B46" s="29" t="s">
        <v>42</v>
      </c>
      <c r="C46" s="29" t="s">
        <v>141</v>
      </c>
      <c r="D46" s="25" t="s">
        <v>51</v>
      </c>
      <c r="E46" s="30" t="s">
        <v>142</v>
      </c>
      <c r="F46" s="31" t="s">
        <v>143</v>
      </c>
      <c r="G46" s="32">
        <v>2088</v>
      </c>
      <c r="H46" s="33">
        <v>0</v>
      </c>
      <c r="I46" s="34">
        <f>ROUND(ROUND(H46,2)*ROUND(G46,3),2)</f>
      </c>
      <c r="O46">
        <f>(I46*21)/100</f>
      </c>
      <c r="P46" t="s">
        <v>23</v>
      </c>
    </row>
    <row r="47" spans="1:5" ht="12.75">
      <c r="A47" s="35" t="s">
        <v>50</v>
      </c>
      <c r="E47" s="36" t="s">
        <v>51</v>
      </c>
    </row>
    <row r="48" spans="1:5" ht="12.75">
      <c r="A48" s="37" t="s">
        <v>52</v>
      </c>
      <c r="E48" s="38" t="s">
        <v>144</v>
      </c>
    </row>
    <row r="49" spans="1:5" ht="25.5">
      <c r="A49" t="s">
        <v>54</v>
      </c>
      <c r="E49" s="36" t="s">
        <v>145</v>
      </c>
    </row>
    <row r="50" spans="1:16" ht="25.5">
      <c r="A50" s="25" t="s">
        <v>45</v>
      </c>
      <c r="B50" s="29" t="s">
        <v>85</v>
      </c>
      <c r="C50" s="29" t="s">
        <v>146</v>
      </c>
      <c r="D50" s="25" t="s">
        <v>51</v>
      </c>
      <c r="E50" s="30" t="s">
        <v>147</v>
      </c>
      <c r="F50" s="31" t="s">
        <v>137</v>
      </c>
      <c r="G50" s="32">
        <v>161.6</v>
      </c>
      <c r="H50" s="33">
        <v>0</v>
      </c>
      <c r="I50" s="34">
        <f>ROUND(ROUND(H50,2)*ROUND(G50,3),2)</f>
      </c>
      <c r="O50">
        <f>(I50*21)/100</f>
      </c>
      <c r="P50" t="s">
        <v>23</v>
      </c>
    </row>
    <row r="51" spans="1:5" ht="12.75">
      <c r="A51" s="35" t="s">
        <v>50</v>
      </c>
      <c r="E51" s="36" t="s">
        <v>148</v>
      </c>
    </row>
    <row r="52" spans="1:5" ht="12.75">
      <c r="A52" s="37" t="s">
        <v>52</v>
      </c>
      <c r="E52" s="38" t="s">
        <v>149</v>
      </c>
    </row>
    <row r="53" spans="1:5" ht="63.75">
      <c r="A53" t="s">
        <v>54</v>
      </c>
      <c r="E53" s="36" t="s">
        <v>140</v>
      </c>
    </row>
    <row r="54" spans="1:16" ht="25.5">
      <c r="A54" s="25" t="s">
        <v>45</v>
      </c>
      <c r="B54" s="29" t="s">
        <v>88</v>
      </c>
      <c r="C54" s="29" t="s">
        <v>150</v>
      </c>
      <c r="D54" s="25" t="s">
        <v>51</v>
      </c>
      <c r="E54" s="30" t="s">
        <v>151</v>
      </c>
      <c r="F54" s="31" t="s">
        <v>143</v>
      </c>
      <c r="G54" s="32">
        <v>9211.2</v>
      </c>
      <c r="H54" s="33">
        <v>0</v>
      </c>
      <c r="I54" s="34">
        <f>ROUND(ROUND(H54,2)*ROUND(G54,3),2)</f>
      </c>
      <c r="O54">
        <f>(I54*21)/100</f>
      </c>
      <c r="P54" t="s">
        <v>23</v>
      </c>
    </row>
    <row r="55" spans="1:5" ht="12.75">
      <c r="A55" s="35" t="s">
        <v>50</v>
      </c>
      <c r="E55" s="36" t="s">
        <v>51</v>
      </c>
    </row>
    <row r="56" spans="1:5" ht="12.75">
      <c r="A56" s="37" t="s">
        <v>52</v>
      </c>
      <c r="E56" s="38" t="s">
        <v>152</v>
      </c>
    </row>
    <row r="57" spans="1:5" ht="25.5">
      <c r="A57" t="s">
        <v>54</v>
      </c>
      <c r="E57" s="36" t="s">
        <v>145</v>
      </c>
    </row>
    <row r="58" spans="1:16" ht="25.5">
      <c r="A58" s="25" t="s">
        <v>45</v>
      </c>
      <c r="B58" s="29" t="s">
        <v>94</v>
      </c>
      <c r="C58" s="29" t="s">
        <v>153</v>
      </c>
      <c r="D58" s="25" t="s">
        <v>51</v>
      </c>
      <c r="E58" s="30" t="s">
        <v>154</v>
      </c>
      <c r="F58" s="31" t="s">
        <v>137</v>
      </c>
      <c r="G58" s="32">
        <v>2007.2</v>
      </c>
      <c r="H58" s="33">
        <v>0</v>
      </c>
      <c r="I58" s="34">
        <f>ROUND(ROUND(H58,2)*ROUND(G58,3),2)</f>
      </c>
      <c r="O58">
        <f>(I58*21)/100</f>
      </c>
      <c r="P58" t="s">
        <v>23</v>
      </c>
    </row>
    <row r="59" spans="1:5" ht="25.5">
      <c r="A59" s="35" t="s">
        <v>50</v>
      </c>
      <c r="E59" s="36" t="s">
        <v>155</v>
      </c>
    </row>
    <row r="60" spans="1:5" ht="12.75">
      <c r="A60" s="37" t="s">
        <v>52</v>
      </c>
      <c r="E60" s="38" t="s">
        <v>156</v>
      </c>
    </row>
    <row r="61" spans="1:5" ht="63.75">
      <c r="A61" t="s">
        <v>54</v>
      </c>
      <c r="E61" s="36" t="s">
        <v>140</v>
      </c>
    </row>
    <row r="62" spans="1:16" ht="25.5">
      <c r="A62" s="25" t="s">
        <v>45</v>
      </c>
      <c r="B62" s="29" t="s">
        <v>157</v>
      </c>
      <c r="C62" s="29" t="s">
        <v>158</v>
      </c>
      <c r="D62" s="25" t="s">
        <v>51</v>
      </c>
      <c r="E62" s="30" t="s">
        <v>159</v>
      </c>
      <c r="F62" s="31" t="s">
        <v>143</v>
      </c>
      <c r="G62" s="32">
        <v>138496.8</v>
      </c>
      <c r="H62" s="33">
        <v>0</v>
      </c>
      <c r="I62" s="34">
        <f>ROUND(ROUND(H62,2)*ROUND(G62,3),2)</f>
      </c>
      <c r="O62">
        <f>(I62*21)/100</f>
      </c>
      <c r="P62" t="s">
        <v>23</v>
      </c>
    </row>
    <row r="63" spans="1:5" ht="12.75">
      <c r="A63" s="35" t="s">
        <v>50</v>
      </c>
      <c r="E63" s="36" t="s">
        <v>51</v>
      </c>
    </row>
    <row r="64" spans="1:5" ht="12.75">
      <c r="A64" s="37" t="s">
        <v>52</v>
      </c>
      <c r="E64" s="38" t="s">
        <v>160</v>
      </c>
    </row>
    <row r="65" spans="1:5" ht="25.5">
      <c r="A65" t="s">
        <v>54</v>
      </c>
      <c r="E65" s="36" t="s">
        <v>145</v>
      </c>
    </row>
    <row r="66" spans="1:16" ht="12.75">
      <c r="A66" s="25" t="s">
        <v>45</v>
      </c>
      <c r="B66" s="29" t="s">
        <v>161</v>
      </c>
      <c r="C66" s="29" t="s">
        <v>162</v>
      </c>
      <c r="D66" s="25" t="s">
        <v>51</v>
      </c>
      <c r="E66" s="30" t="s">
        <v>163</v>
      </c>
      <c r="F66" s="31" t="s">
        <v>137</v>
      </c>
      <c r="G66" s="32">
        <v>652.4</v>
      </c>
      <c r="H66" s="33">
        <v>0</v>
      </c>
      <c r="I66" s="34">
        <f>ROUND(ROUND(H66,2)*ROUND(G66,3),2)</f>
      </c>
      <c r="O66">
        <f>(I66*21)/100</f>
      </c>
      <c r="P66" t="s">
        <v>23</v>
      </c>
    </row>
    <row r="67" spans="1:5" ht="25.5">
      <c r="A67" s="35" t="s">
        <v>50</v>
      </c>
      <c r="E67" s="36" t="s">
        <v>164</v>
      </c>
    </row>
    <row r="68" spans="1:5" ht="38.25">
      <c r="A68" s="37" t="s">
        <v>52</v>
      </c>
      <c r="E68" s="38" t="s">
        <v>165</v>
      </c>
    </row>
    <row r="69" spans="1:5" ht="63.75">
      <c r="A69" t="s">
        <v>54</v>
      </c>
      <c r="E69" s="36" t="s">
        <v>166</v>
      </c>
    </row>
    <row r="70" spans="1:16" ht="12.75">
      <c r="A70" s="25" t="s">
        <v>45</v>
      </c>
      <c r="B70" s="29" t="s">
        <v>167</v>
      </c>
      <c r="C70" s="29" t="s">
        <v>168</v>
      </c>
      <c r="D70" s="25" t="s">
        <v>51</v>
      </c>
      <c r="E70" s="30" t="s">
        <v>169</v>
      </c>
      <c r="F70" s="31" t="s">
        <v>137</v>
      </c>
      <c r="G70" s="32">
        <v>26146</v>
      </c>
      <c r="H70" s="33">
        <v>0</v>
      </c>
      <c r="I70" s="34">
        <f>ROUND(ROUND(H70,2)*ROUND(G70,3),2)</f>
      </c>
      <c r="O70">
        <f>(I70*21)/100</f>
      </c>
      <c r="P70" t="s">
        <v>23</v>
      </c>
    </row>
    <row r="71" spans="1:5" ht="25.5">
      <c r="A71" s="35" t="s">
        <v>50</v>
      </c>
      <c r="E71" s="36" t="s">
        <v>170</v>
      </c>
    </row>
    <row r="72" spans="1:5" ht="89.25">
      <c r="A72" s="37" t="s">
        <v>52</v>
      </c>
      <c r="E72" s="38" t="s">
        <v>171</v>
      </c>
    </row>
    <row r="73" spans="1:5" ht="25.5">
      <c r="A73" t="s">
        <v>54</v>
      </c>
      <c r="E73" s="36" t="s">
        <v>172</v>
      </c>
    </row>
    <row r="74" spans="1:16" ht="12.75">
      <c r="A74" s="25" t="s">
        <v>45</v>
      </c>
      <c r="B74" s="29" t="s">
        <v>173</v>
      </c>
      <c r="C74" s="29" t="s">
        <v>174</v>
      </c>
      <c r="D74" s="25" t="s">
        <v>51</v>
      </c>
      <c r="E74" s="30" t="s">
        <v>175</v>
      </c>
      <c r="F74" s="31" t="s">
        <v>137</v>
      </c>
      <c r="G74" s="32">
        <v>10173.36</v>
      </c>
      <c r="H74" s="33">
        <v>0</v>
      </c>
      <c r="I74" s="34">
        <f>ROUND(ROUND(H74,2)*ROUND(G74,3),2)</f>
      </c>
      <c r="O74">
        <f>(I74*21)/100</f>
      </c>
      <c r="P74" t="s">
        <v>23</v>
      </c>
    </row>
    <row r="75" spans="1:5" ht="12.75">
      <c r="A75" s="35" t="s">
        <v>50</v>
      </c>
      <c r="E75" s="36" t="s">
        <v>51</v>
      </c>
    </row>
    <row r="76" spans="1:5" ht="12.75">
      <c r="A76" s="37" t="s">
        <v>52</v>
      </c>
      <c r="E76" s="38" t="s">
        <v>176</v>
      </c>
    </row>
    <row r="77" spans="1:5" ht="306">
      <c r="A77" t="s">
        <v>54</v>
      </c>
      <c r="E77" s="36" t="s">
        <v>177</v>
      </c>
    </row>
    <row r="78" spans="1:16" ht="12.75">
      <c r="A78" s="25" t="s">
        <v>45</v>
      </c>
      <c r="B78" s="29" t="s">
        <v>178</v>
      </c>
      <c r="C78" s="29" t="s">
        <v>179</v>
      </c>
      <c r="D78" s="25" t="s">
        <v>51</v>
      </c>
      <c r="E78" s="30" t="s">
        <v>180</v>
      </c>
      <c r="F78" s="31" t="s">
        <v>137</v>
      </c>
      <c r="G78" s="32">
        <v>28298</v>
      </c>
      <c r="H78" s="33">
        <v>0</v>
      </c>
      <c r="I78" s="34">
        <f>ROUND(ROUND(H78,2)*ROUND(G78,3),2)</f>
      </c>
      <c r="O78">
        <f>(I78*21)/100</f>
      </c>
      <c r="P78" t="s">
        <v>23</v>
      </c>
    </row>
    <row r="79" spans="1:5" ht="12.75">
      <c r="A79" s="35" t="s">
        <v>50</v>
      </c>
      <c r="E79" s="36" t="s">
        <v>51</v>
      </c>
    </row>
    <row r="80" spans="1:5" ht="38.25">
      <c r="A80" s="37" t="s">
        <v>52</v>
      </c>
      <c r="E80" s="38" t="s">
        <v>181</v>
      </c>
    </row>
    <row r="81" spans="1:5" ht="191.25">
      <c r="A81" t="s">
        <v>54</v>
      </c>
      <c r="E81" s="36" t="s">
        <v>182</v>
      </c>
    </row>
    <row r="82" spans="1:16" ht="12.75">
      <c r="A82" s="25" t="s">
        <v>45</v>
      </c>
      <c r="B82" s="29" t="s">
        <v>183</v>
      </c>
      <c r="C82" s="29" t="s">
        <v>179</v>
      </c>
      <c r="D82" s="25" t="s">
        <v>90</v>
      </c>
      <c r="E82" s="30" t="s">
        <v>180</v>
      </c>
      <c r="F82" s="31" t="s">
        <v>137</v>
      </c>
      <c r="G82" s="32">
        <v>10173.36</v>
      </c>
      <c r="H82" s="33">
        <v>0</v>
      </c>
      <c r="I82" s="34">
        <f>ROUND(ROUND(H82,2)*ROUND(G82,3),2)</f>
      </c>
      <c r="O82">
        <f>(I82*21)/100</f>
      </c>
      <c r="P82" t="s">
        <v>23</v>
      </c>
    </row>
    <row r="83" spans="1:5" ht="12.75">
      <c r="A83" s="35" t="s">
        <v>50</v>
      </c>
      <c r="E83" s="36" t="s">
        <v>51</v>
      </c>
    </row>
    <row r="84" spans="1:5" ht="12.75">
      <c r="A84" s="37" t="s">
        <v>52</v>
      </c>
      <c r="E84" s="38" t="s">
        <v>184</v>
      </c>
    </row>
    <row r="85" spans="1:5" ht="191.25">
      <c r="A85" t="s">
        <v>54</v>
      </c>
      <c r="E85" s="36" t="s">
        <v>185</v>
      </c>
    </row>
    <row r="86" spans="1:16" ht="12.75">
      <c r="A86" s="25" t="s">
        <v>45</v>
      </c>
      <c r="B86" s="29" t="s">
        <v>186</v>
      </c>
      <c r="C86" s="29" t="s">
        <v>187</v>
      </c>
      <c r="D86" s="25" t="s">
        <v>51</v>
      </c>
      <c r="E86" s="30" t="s">
        <v>188</v>
      </c>
      <c r="F86" s="31" t="s">
        <v>111</v>
      </c>
      <c r="G86" s="32">
        <v>100</v>
      </c>
      <c r="H86" s="33">
        <v>0</v>
      </c>
      <c r="I86" s="34">
        <f>ROUND(ROUND(H86,2)*ROUND(G86,3),2)</f>
      </c>
      <c r="O86">
        <f>(I86*21)/100</f>
      </c>
      <c r="P86" t="s">
        <v>23</v>
      </c>
    </row>
    <row r="87" spans="1:5" ht="12.75">
      <c r="A87" s="35" t="s">
        <v>50</v>
      </c>
      <c r="E87" s="36" t="s">
        <v>51</v>
      </c>
    </row>
    <row r="88" spans="1:5" ht="12.75">
      <c r="A88" s="37" t="s">
        <v>52</v>
      </c>
      <c r="E88" s="38" t="s">
        <v>189</v>
      </c>
    </row>
    <row r="89" spans="1:5" ht="38.25">
      <c r="A89" t="s">
        <v>54</v>
      </c>
      <c r="E89" s="36" t="s">
        <v>190</v>
      </c>
    </row>
    <row r="90" spans="1:18" ht="12.75" customHeight="1">
      <c r="A90" s="6" t="s">
        <v>43</v>
      </c>
      <c r="B90" s="6"/>
      <c r="C90" s="41" t="s">
        <v>40</v>
      </c>
      <c r="D90" s="6"/>
      <c r="E90" s="27" t="s">
        <v>191</v>
      </c>
      <c r="F90" s="6"/>
      <c r="G90" s="6"/>
      <c r="H90" s="6"/>
      <c r="I90" s="42">
        <f>0+Q90</f>
      </c>
      <c r="O90">
        <f>0+R90</f>
      </c>
      <c r="Q90">
        <f>0+I91</f>
      </c>
      <c r="R90">
        <f>0+O91</f>
      </c>
    </row>
    <row r="91" spans="1:16" ht="12.75">
      <c r="A91" s="25" t="s">
        <v>45</v>
      </c>
      <c r="B91" s="29" t="s">
        <v>192</v>
      </c>
      <c r="C91" s="29" t="s">
        <v>193</v>
      </c>
      <c r="D91" s="25" t="s">
        <v>47</v>
      </c>
      <c r="E91" s="30" t="s">
        <v>194</v>
      </c>
      <c r="F91" s="31" t="s">
        <v>67</v>
      </c>
      <c r="G91" s="32">
        <v>19</v>
      </c>
      <c r="H91" s="33">
        <v>0</v>
      </c>
      <c r="I91" s="34">
        <f>ROUND(ROUND(H91,2)*ROUND(G91,3),2)</f>
      </c>
      <c r="O91">
        <f>(I91*21)/100</f>
      </c>
      <c r="P91" t="s">
        <v>23</v>
      </c>
    </row>
    <row r="92" spans="1:5" ht="12.75">
      <c r="A92" s="35" t="s">
        <v>50</v>
      </c>
      <c r="E92" s="36" t="s">
        <v>51</v>
      </c>
    </row>
    <row r="93" spans="1:5" ht="12.75">
      <c r="A93" s="37" t="s">
        <v>52</v>
      </c>
      <c r="E93" s="38" t="s">
        <v>195</v>
      </c>
    </row>
    <row r="94" spans="1:5" ht="25.5">
      <c r="A94" t="s">
        <v>54</v>
      </c>
      <c r="E94" s="36" t="s">
        <v>196</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R6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2060</v>
      </c>
      <c r="I3" s="39">
        <f>0+I8</f>
      </c>
      <c r="O3" t="s">
        <v>19</v>
      </c>
      <c r="P3" t="s">
        <v>23</v>
      </c>
    </row>
    <row r="4" spans="1:16" ht="15" customHeight="1">
      <c r="A4" t="s">
        <v>17</v>
      </c>
      <c r="B4" s="16" t="s">
        <v>18</v>
      </c>
      <c r="C4" s="17" t="s">
        <v>2060</v>
      </c>
      <c r="D4" s="6"/>
      <c r="E4" s="18" t="s">
        <v>2061</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24</v>
      </c>
      <c r="D8" s="19"/>
      <c r="E8" s="27" t="s">
        <v>108</v>
      </c>
      <c r="F8" s="19"/>
      <c r="G8" s="19"/>
      <c r="H8" s="19"/>
      <c r="I8" s="28">
        <f>0+Q8</f>
      </c>
      <c r="O8">
        <f>0+R8</f>
      </c>
      <c r="Q8">
        <f>0+I9+I13+I17+I21+I25+I29+I33+I37+I41+I45+I49+I53+I57</f>
      </c>
      <c r="R8">
        <f>0+O9+O13+O17+O21+O25+O29+O33+O37+O41+O45+O49+O53+O57</f>
      </c>
    </row>
    <row r="9" spans="1:16" ht="12.75">
      <c r="A9" s="25" t="s">
        <v>45</v>
      </c>
      <c r="B9" s="29" t="s">
        <v>24</v>
      </c>
      <c r="C9" s="29" t="s">
        <v>1667</v>
      </c>
      <c r="D9" s="25" t="s">
        <v>51</v>
      </c>
      <c r="E9" s="30" t="s">
        <v>1668</v>
      </c>
      <c r="F9" s="31" t="s">
        <v>111</v>
      </c>
      <c r="G9" s="32">
        <v>1346</v>
      </c>
      <c r="H9" s="33">
        <v>0</v>
      </c>
      <c r="I9" s="34">
        <f>ROUND(ROUND(H9,2)*ROUND(G9,3),2)</f>
      </c>
      <c r="O9">
        <f>(I9*21)/100</f>
      </c>
      <c r="P9" t="s">
        <v>23</v>
      </c>
    </row>
    <row r="10" spans="1:5" ht="12.75">
      <c r="A10" s="35" t="s">
        <v>50</v>
      </c>
      <c r="E10" s="36" t="s">
        <v>51</v>
      </c>
    </row>
    <row r="11" spans="1:5" ht="25.5">
      <c r="A11" s="37" t="s">
        <v>52</v>
      </c>
      <c r="E11" s="38" t="s">
        <v>2062</v>
      </c>
    </row>
    <row r="12" spans="1:5" ht="25.5">
      <c r="A12" t="s">
        <v>54</v>
      </c>
      <c r="E12" s="36" t="s">
        <v>1670</v>
      </c>
    </row>
    <row r="13" spans="1:16" ht="12.75">
      <c r="A13" s="25" t="s">
        <v>45</v>
      </c>
      <c r="B13" s="29" t="s">
        <v>23</v>
      </c>
      <c r="C13" s="29" t="s">
        <v>1809</v>
      </c>
      <c r="D13" s="25" t="s">
        <v>51</v>
      </c>
      <c r="E13" s="30" t="s">
        <v>1810</v>
      </c>
      <c r="F13" s="31" t="s">
        <v>111</v>
      </c>
      <c r="G13" s="32">
        <v>33871</v>
      </c>
      <c r="H13" s="33">
        <v>0</v>
      </c>
      <c r="I13" s="34">
        <f>ROUND(ROUND(H13,2)*ROUND(G13,3),2)</f>
      </c>
      <c r="O13">
        <f>(I13*21)/100</f>
      </c>
      <c r="P13" t="s">
        <v>23</v>
      </c>
    </row>
    <row r="14" spans="1:5" ht="12.75">
      <c r="A14" s="35" t="s">
        <v>50</v>
      </c>
      <c r="E14" s="36" t="s">
        <v>51</v>
      </c>
    </row>
    <row r="15" spans="1:5" ht="25.5">
      <c r="A15" s="37" t="s">
        <v>52</v>
      </c>
      <c r="E15" s="38" t="s">
        <v>2063</v>
      </c>
    </row>
    <row r="16" spans="1:5" ht="25.5">
      <c r="A16" t="s">
        <v>54</v>
      </c>
      <c r="E16" s="36" t="s">
        <v>1812</v>
      </c>
    </row>
    <row r="17" spans="1:16" ht="12.75">
      <c r="A17" s="25" t="s">
        <v>45</v>
      </c>
      <c r="B17" s="29" t="s">
        <v>22</v>
      </c>
      <c r="C17" s="29" t="s">
        <v>1671</v>
      </c>
      <c r="D17" s="25" t="s">
        <v>51</v>
      </c>
      <c r="E17" s="30" t="s">
        <v>1672</v>
      </c>
      <c r="F17" s="31" t="s">
        <v>111</v>
      </c>
      <c r="G17" s="32">
        <v>140868</v>
      </c>
      <c r="H17" s="33">
        <v>0</v>
      </c>
      <c r="I17" s="34">
        <f>ROUND(ROUND(H17,2)*ROUND(G17,3),2)</f>
      </c>
      <c r="O17">
        <f>(I17*21)/100</f>
      </c>
      <c r="P17" t="s">
        <v>23</v>
      </c>
    </row>
    <row r="18" spans="1:5" ht="12.75">
      <c r="A18" s="35" t="s">
        <v>50</v>
      </c>
      <c r="E18" s="36" t="s">
        <v>51</v>
      </c>
    </row>
    <row r="19" spans="1:5" ht="25.5">
      <c r="A19" s="37" t="s">
        <v>52</v>
      </c>
      <c r="E19" s="38" t="s">
        <v>2064</v>
      </c>
    </row>
    <row r="20" spans="1:5" ht="38.25">
      <c r="A20" t="s">
        <v>54</v>
      </c>
      <c r="E20" s="36" t="s">
        <v>1674</v>
      </c>
    </row>
    <row r="21" spans="1:16" ht="12.75">
      <c r="A21" s="25" t="s">
        <v>45</v>
      </c>
      <c r="B21" s="29" t="s">
        <v>33</v>
      </c>
      <c r="C21" s="29" t="s">
        <v>2065</v>
      </c>
      <c r="D21" s="25" t="s">
        <v>47</v>
      </c>
      <c r="E21" s="30" t="s">
        <v>2066</v>
      </c>
      <c r="F21" s="31" t="s">
        <v>49</v>
      </c>
      <c r="G21" s="32">
        <v>1</v>
      </c>
      <c r="H21" s="33">
        <v>0</v>
      </c>
      <c r="I21" s="34">
        <f>ROUND(ROUND(H21,2)*ROUND(G21,3),2)</f>
      </c>
      <c r="O21">
        <f>(I21*21)/100</f>
      </c>
      <c r="P21" t="s">
        <v>23</v>
      </c>
    </row>
    <row r="22" spans="1:5" ht="12.75">
      <c r="A22" s="35" t="s">
        <v>50</v>
      </c>
      <c r="E22" s="36" t="s">
        <v>51</v>
      </c>
    </row>
    <row r="23" spans="1:5" ht="25.5">
      <c r="A23" s="37" t="s">
        <v>52</v>
      </c>
      <c r="E23" s="38" t="s">
        <v>2067</v>
      </c>
    </row>
    <row r="24" spans="1:5" ht="12.75">
      <c r="A24" t="s">
        <v>54</v>
      </c>
      <c r="E24" s="36" t="s">
        <v>51</v>
      </c>
    </row>
    <row r="25" spans="1:16" ht="12.75">
      <c r="A25" s="25" t="s">
        <v>45</v>
      </c>
      <c r="B25" s="29" t="s">
        <v>35</v>
      </c>
      <c r="C25" s="29" t="s">
        <v>1675</v>
      </c>
      <c r="D25" s="25" t="s">
        <v>51</v>
      </c>
      <c r="E25" s="30" t="s">
        <v>1676</v>
      </c>
      <c r="F25" s="31" t="s">
        <v>111</v>
      </c>
      <c r="G25" s="32">
        <v>52825.5</v>
      </c>
      <c r="H25" s="33">
        <v>0</v>
      </c>
      <c r="I25" s="34">
        <f>ROUND(ROUND(H25,2)*ROUND(G25,3),2)</f>
      </c>
      <c r="O25">
        <f>(I25*21)/100</f>
      </c>
      <c r="P25" t="s">
        <v>23</v>
      </c>
    </row>
    <row r="26" spans="1:5" ht="12.75">
      <c r="A26" s="35" t="s">
        <v>50</v>
      </c>
      <c r="E26" s="36" t="s">
        <v>51</v>
      </c>
    </row>
    <row r="27" spans="1:5" ht="25.5">
      <c r="A27" s="37" t="s">
        <v>52</v>
      </c>
      <c r="E27" s="38" t="s">
        <v>2068</v>
      </c>
    </row>
    <row r="28" spans="1:5" ht="25.5">
      <c r="A28" t="s">
        <v>54</v>
      </c>
      <c r="E28" s="36" t="s">
        <v>1677</v>
      </c>
    </row>
    <row r="29" spans="1:16" ht="12.75">
      <c r="A29" s="25" t="s">
        <v>45</v>
      </c>
      <c r="B29" s="29" t="s">
        <v>37</v>
      </c>
      <c r="C29" s="29" t="s">
        <v>2069</v>
      </c>
      <c r="D29" s="25" t="s">
        <v>51</v>
      </c>
      <c r="E29" s="30" t="s">
        <v>2070</v>
      </c>
      <c r="F29" s="31" t="s">
        <v>111</v>
      </c>
      <c r="G29" s="32">
        <v>3145.5</v>
      </c>
      <c r="H29" s="33">
        <v>0</v>
      </c>
      <c r="I29" s="34">
        <f>ROUND(ROUND(H29,2)*ROUND(G29,3),2)</f>
      </c>
      <c r="O29">
        <f>(I29*21)/100</f>
      </c>
      <c r="P29" t="s">
        <v>23</v>
      </c>
    </row>
    <row r="30" spans="1:5" ht="12.75">
      <c r="A30" s="35" t="s">
        <v>50</v>
      </c>
      <c r="E30" s="36" t="s">
        <v>51</v>
      </c>
    </row>
    <row r="31" spans="1:5" ht="76.5">
      <c r="A31" s="37" t="s">
        <v>52</v>
      </c>
      <c r="E31" s="38" t="s">
        <v>2071</v>
      </c>
    </row>
    <row r="32" spans="1:5" ht="38.25">
      <c r="A32" t="s">
        <v>54</v>
      </c>
      <c r="E32" s="36" t="s">
        <v>2072</v>
      </c>
    </row>
    <row r="33" spans="1:16" ht="12.75">
      <c r="A33" s="25" t="s">
        <v>45</v>
      </c>
      <c r="B33" s="29" t="s">
        <v>72</v>
      </c>
      <c r="C33" s="29" t="s">
        <v>2073</v>
      </c>
      <c r="D33" s="25" t="s">
        <v>51</v>
      </c>
      <c r="E33" s="30" t="s">
        <v>2074</v>
      </c>
      <c r="F33" s="31" t="s">
        <v>111</v>
      </c>
      <c r="G33" s="32">
        <v>3145</v>
      </c>
      <c r="H33" s="33">
        <v>0</v>
      </c>
      <c r="I33" s="34">
        <f>ROUND(ROUND(H33,2)*ROUND(G33,3),2)</f>
      </c>
      <c r="O33">
        <f>(I33*21)/100</f>
      </c>
      <c r="P33" t="s">
        <v>23</v>
      </c>
    </row>
    <row r="34" spans="1:5" ht="12.75">
      <c r="A34" s="35" t="s">
        <v>50</v>
      </c>
      <c r="E34" s="36" t="s">
        <v>51</v>
      </c>
    </row>
    <row r="35" spans="1:5" ht="12.75">
      <c r="A35" s="37" t="s">
        <v>52</v>
      </c>
      <c r="E35" s="38" t="s">
        <v>2075</v>
      </c>
    </row>
    <row r="36" spans="1:5" ht="12.75">
      <c r="A36" t="s">
        <v>54</v>
      </c>
      <c r="E36" s="36" t="s">
        <v>2076</v>
      </c>
    </row>
    <row r="37" spans="1:16" ht="12.75">
      <c r="A37" s="25" t="s">
        <v>45</v>
      </c>
      <c r="B37" s="29" t="s">
        <v>75</v>
      </c>
      <c r="C37" s="29" t="s">
        <v>2077</v>
      </c>
      <c r="D37" s="25" t="s">
        <v>51</v>
      </c>
      <c r="E37" s="30" t="s">
        <v>2078</v>
      </c>
      <c r="F37" s="31" t="s">
        <v>67</v>
      </c>
      <c r="G37" s="32">
        <v>287</v>
      </c>
      <c r="H37" s="33">
        <v>0</v>
      </c>
      <c r="I37" s="34">
        <f>ROUND(ROUND(H37,2)*ROUND(G37,3),2)</f>
      </c>
      <c r="O37">
        <f>(I37*21)/100</f>
      </c>
      <c r="P37" t="s">
        <v>23</v>
      </c>
    </row>
    <row r="38" spans="1:5" ht="12.75">
      <c r="A38" s="35" t="s">
        <v>50</v>
      </c>
      <c r="E38" s="36" t="s">
        <v>51</v>
      </c>
    </row>
    <row r="39" spans="1:5" ht="12.75">
      <c r="A39" s="37" t="s">
        <v>52</v>
      </c>
      <c r="E39" s="38" t="s">
        <v>2079</v>
      </c>
    </row>
    <row r="40" spans="1:5" ht="38.25">
      <c r="A40" t="s">
        <v>54</v>
      </c>
      <c r="E40" s="36" t="s">
        <v>2080</v>
      </c>
    </row>
    <row r="41" spans="1:16" ht="12.75">
      <c r="A41" s="25" t="s">
        <v>45</v>
      </c>
      <c r="B41" s="29" t="s">
        <v>40</v>
      </c>
      <c r="C41" s="29" t="s">
        <v>2081</v>
      </c>
      <c r="D41" s="25" t="s">
        <v>90</v>
      </c>
      <c r="E41" s="30" t="s">
        <v>2082</v>
      </c>
      <c r="F41" s="31" t="s">
        <v>67</v>
      </c>
      <c r="G41" s="32">
        <v>3431</v>
      </c>
      <c r="H41" s="33">
        <v>0</v>
      </c>
      <c r="I41" s="34">
        <f>ROUND(ROUND(H41,2)*ROUND(G41,3),2)</f>
      </c>
      <c r="O41">
        <f>(I41*21)/100</f>
      </c>
      <c r="P41" t="s">
        <v>23</v>
      </c>
    </row>
    <row r="42" spans="1:5" ht="12.75">
      <c r="A42" s="35" t="s">
        <v>50</v>
      </c>
      <c r="E42" s="36" t="s">
        <v>51</v>
      </c>
    </row>
    <row r="43" spans="1:5" ht="331.5">
      <c r="A43" s="37" t="s">
        <v>52</v>
      </c>
      <c r="E43" s="38" t="s">
        <v>2083</v>
      </c>
    </row>
    <row r="44" spans="1:5" ht="76.5">
      <c r="A44" t="s">
        <v>54</v>
      </c>
      <c r="E44" s="36" t="s">
        <v>2084</v>
      </c>
    </row>
    <row r="45" spans="1:16" ht="12.75">
      <c r="A45" s="25" t="s">
        <v>45</v>
      </c>
      <c r="B45" s="29" t="s">
        <v>42</v>
      </c>
      <c r="C45" s="29" t="s">
        <v>2081</v>
      </c>
      <c r="D45" s="25" t="s">
        <v>95</v>
      </c>
      <c r="E45" s="30" t="s">
        <v>2082</v>
      </c>
      <c r="F45" s="31" t="s">
        <v>67</v>
      </c>
      <c r="G45" s="32">
        <v>6507</v>
      </c>
      <c r="H45" s="33">
        <v>0</v>
      </c>
      <c r="I45" s="34">
        <f>ROUND(ROUND(H45,2)*ROUND(G45,3),2)</f>
      </c>
      <c r="O45">
        <f>(I45*21)/100</f>
      </c>
      <c r="P45" t="s">
        <v>23</v>
      </c>
    </row>
    <row r="46" spans="1:5" ht="12.75">
      <c r="A46" s="35" t="s">
        <v>50</v>
      </c>
      <c r="E46" s="36" t="s">
        <v>51</v>
      </c>
    </row>
    <row r="47" spans="1:5" ht="114.75">
      <c r="A47" s="37" t="s">
        <v>52</v>
      </c>
      <c r="E47" s="38" t="s">
        <v>2085</v>
      </c>
    </row>
    <row r="48" spans="1:5" ht="76.5">
      <c r="A48" t="s">
        <v>54</v>
      </c>
      <c r="E48" s="36" t="s">
        <v>2084</v>
      </c>
    </row>
    <row r="49" spans="1:16" ht="25.5">
      <c r="A49" s="25" t="s">
        <v>45</v>
      </c>
      <c r="B49" s="29" t="s">
        <v>85</v>
      </c>
      <c r="C49" s="29" t="s">
        <v>2086</v>
      </c>
      <c r="D49" s="25" t="s">
        <v>90</v>
      </c>
      <c r="E49" s="30" t="s">
        <v>2087</v>
      </c>
      <c r="F49" s="31" t="s">
        <v>67</v>
      </c>
      <c r="G49" s="32">
        <v>62</v>
      </c>
      <c r="H49" s="33">
        <v>0</v>
      </c>
      <c r="I49" s="34">
        <f>ROUND(ROUND(H49,2)*ROUND(G49,3),2)</f>
      </c>
      <c r="O49">
        <f>(I49*21)/100</f>
      </c>
      <c r="P49" t="s">
        <v>23</v>
      </c>
    </row>
    <row r="50" spans="1:5" ht="12.75">
      <c r="A50" s="35" t="s">
        <v>50</v>
      </c>
      <c r="E50" s="36" t="s">
        <v>51</v>
      </c>
    </row>
    <row r="51" spans="1:5" ht="178.5">
      <c r="A51" s="37" t="s">
        <v>52</v>
      </c>
      <c r="E51" s="38" t="s">
        <v>2088</v>
      </c>
    </row>
    <row r="52" spans="1:5" ht="114.75">
      <c r="A52" t="s">
        <v>54</v>
      </c>
      <c r="E52" s="36" t="s">
        <v>2089</v>
      </c>
    </row>
    <row r="53" spans="1:16" ht="25.5">
      <c r="A53" s="25" t="s">
        <v>45</v>
      </c>
      <c r="B53" s="29" t="s">
        <v>88</v>
      </c>
      <c r="C53" s="29" t="s">
        <v>2086</v>
      </c>
      <c r="D53" s="25" t="s">
        <v>95</v>
      </c>
      <c r="E53" s="30" t="s">
        <v>2087</v>
      </c>
      <c r="F53" s="31" t="s">
        <v>67</v>
      </c>
      <c r="G53" s="32">
        <v>225</v>
      </c>
      <c r="H53" s="33">
        <v>0</v>
      </c>
      <c r="I53" s="34">
        <f>ROUND(ROUND(H53,2)*ROUND(G53,3),2)</f>
      </c>
      <c r="O53">
        <f>(I53*21)/100</f>
      </c>
      <c r="P53" t="s">
        <v>23</v>
      </c>
    </row>
    <row r="54" spans="1:5" ht="12.75">
      <c r="A54" s="35" t="s">
        <v>50</v>
      </c>
      <c r="E54" s="36" t="s">
        <v>51</v>
      </c>
    </row>
    <row r="55" spans="1:5" ht="409.5">
      <c r="A55" s="37" t="s">
        <v>52</v>
      </c>
      <c r="E55" s="38" t="s">
        <v>2090</v>
      </c>
    </row>
    <row r="56" spans="1:5" ht="114.75">
      <c r="A56" t="s">
        <v>54</v>
      </c>
      <c r="E56" s="36" t="s">
        <v>2089</v>
      </c>
    </row>
    <row r="57" spans="1:16" ht="12.75">
      <c r="A57" s="25" t="s">
        <v>45</v>
      </c>
      <c r="B57" s="29" t="s">
        <v>94</v>
      </c>
      <c r="C57" s="29" t="s">
        <v>2091</v>
      </c>
      <c r="D57" s="25" t="s">
        <v>51</v>
      </c>
      <c r="E57" s="30" t="s">
        <v>2092</v>
      </c>
      <c r="F57" s="31" t="s">
        <v>137</v>
      </c>
      <c r="G57" s="32">
        <v>953.11</v>
      </c>
      <c r="H57" s="33">
        <v>0</v>
      </c>
      <c r="I57" s="34">
        <f>ROUND(ROUND(H57,2)*ROUND(G57,3),2)</f>
      </c>
      <c r="O57">
        <f>(I57*21)/100</f>
      </c>
      <c r="P57" t="s">
        <v>23</v>
      </c>
    </row>
    <row r="58" spans="1:5" ht="12.75">
      <c r="A58" s="35" t="s">
        <v>50</v>
      </c>
      <c r="E58" s="36" t="s">
        <v>51</v>
      </c>
    </row>
    <row r="59" spans="1:5" ht="114.75">
      <c r="A59" s="37" t="s">
        <v>52</v>
      </c>
      <c r="E59" s="38" t="s">
        <v>2093</v>
      </c>
    </row>
    <row r="60" spans="1:5" ht="38.25">
      <c r="A60" t="s">
        <v>54</v>
      </c>
      <c r="E60" s="36" t="s">
        <v>190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sheetPr>
    <pageSetUpPr fitToPage="1"/>
  </sheetPr>
  <dimension ref="A1:R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2094</v>
      </c>
      <c r="I3" s="39">
        <f>0+I8</f>
      </c>
      <c r="O3" t="s">
        <v>19</v>
      </c>
      <c r="P3" t="s">
        <v>23</v>
      </c>
    </row>
    <row r="4" spans="1:16" ht="15" customHeight="1">
      <c r="A4" t="s">
        <v>17</v>
      </c>
      <c r="B4" s="16" t="s">
        <v>18</v>
      </c>
      <c r="C4" s="17" t="s">
        <v>2094</v>
      </c>
      <c r="D4" s="6"/>
      <c r="E4" s="18" t="s">
        <v>2095</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24</v>
      </c>
      <c r="D8" s="19"/>
      <c r="E8" s="27" t="s">
        <v>108</v>
      </c>
      <c r="F8" s="19"/>
      <c r="G8" s="19"/>
      <c r="H8" s="19"/>
      <c r="I8" s="28">
        <f>0+Q8</f>
      </c>
      <c r="O8">
        <f>0+R8</f>
      </c>
      <c r="Q8">
        <f>0+I9+I13+I17+I21</f>
      </c>
      <c r="R8">
        <f>0+O9+O13+O17+O21</f>
      </c>
    </row>
    <row r="9" spans="1:16" ht="12.75">
      <c r="A9" s="25" t="s">
        <v>45</v>
      </c>
      <c r="B9" s="29" t="s">
        <v>24</v>
      </c>
      <c r="C9" s="29" t="s">
        <v>214</v>
      </c>
      <c r="D9" s="25" t="s">
        <v>51</v>
      </c>
      <c r="E9" s="30" t="s">
        <v>215</v>
      </c>
      <c r="F9" s="31" t="s">
        <v>137</v>
      </c>
      <c r="G9" s="32">
        <v>10876</v>
      </c>
      <c r="H9" s="33">
        <v>0</v>
      </c>
      <c r="I9" s="34">
        <f>ROUND(ROUND(H9,2)*ROUND(G9,3),2)</f>
      </c>
      <c r="O9">
        <f>(I9*21)/100</f>
      </c>
      <c r="P9" t="s">
        <v>23</v>
      </c>
    </row>
    <row r="10" spans="1:5" ht="12.75">
      <c r="A10" s="35" t="s">
        <v>50</v>
      </c>
      <c r="E10" s="36" t="s">
        <v>51</v>
      </c>
    </row>
    <row r="11" spans="1:5" ht="12.75">
      <c r="A11" s="37" t="s">
        <v>52</v>
      </c>
      <c r="E11" s="38" t="s">
        <v>2096</v>
      </c>
    </row>
    <row r="12" spans="1:5" ht="306">
      <c r="A12" t="s">
        <v>54</v>
      </c>
      <c r="E12" s="36" t="s">
        <v>177</v>
      </c>
    </row>
    <row r="13" spans="1:16" ht="12.75">
      <c r="A13" s="25" t="s">
        <v>45</v>
      </c>
      <c r="B13" s="29" t="s">
        <v>23</v>
      </c>
      <c r="C13" s="29" t="s">
        <v>1663</v>
      </c>
      <c r="D13" s="25" t="s">
        <v>51</v>
      </c>
      <c r="E13" s="30" t="s">
        <v>1664</v>
      </c>
      <c r="F13" s="31" t="s">
        <v>137</v>
      </c>
      <c r="G13" s="32">
        <v>10876</v>
      </c>
      <c r="H13" s="33">
        <v>0</v>
      </c>
      <c r="I13" s="34">
        <f>ROUND(ROUND(H13,2)*ROUND(G13,3),2)</f>
      </c>
      <c r="O13">
        <f>(I13*21)/100</f>
      </c>
      <c r="P13" t="s">
        <v>23</v>
      </c>
    </row>
    <row r="14" spans="1:5" ht="12.75">
      <c r="A14" s="35" t="s">
        <v>50</v>
      </c>
      <c r="E14" s="36" t="s">
        <v>51</v>
      </c>
    </row>
    <row r="15" spans="1:5" ht="89.25">
      <c r="A15" s="37" t="s">
        <v>52</v>
      </c>
      <c r="E15" s="38" t="s">
        <v>2097</v>
      </c>
    </row>
    <row r="16" spans="1:5" ht="38.25">
      <c r="A16" t="s">
        <v>54</v>
      </c>
      <c r="E16" s="36" t="s">
        <v>1666</v>
      </c>
    </row>
    <row r="17" spans="1:16" ht="12.75">
      <c r="A17" s="25" t="s">
        <v>45</v>
      </c>
      <c r="B17" s="29" t="s">
        <v>22</v>
      </c>
      <c r="C17" s="29" t="s">
        <v>2098</v>
      </c>
      <c r="D17" s="25" t="s">
        <v>90</v>
      </c>
      <c r="E17" s="30" t="s">
        <v>2099</v>
      </c>
      <c r="F17" s="31" t="s">
        <v>111</v>
      </c>
      <c r="G17" s="32">
        <v>32305</v>
      </c>
      <c r="H17" s="33">
        <v>0</v>
      </c>
      <c r="I17" s="34">
        <f>ROUND(ROUND(H17,2)*ROUND(G17,3),2)</f>
      </c>
      <c r="O17">
        <f>(I17*21)/100</f>
      </c>
      <c r="P17" t="s">
        <v>23</v>
      </c>
    </row>
    <row r="18" spans="1:5" ht="12.75">
      <c r="A18" s="35" t="s">
        <v>50</v>
      </c>
      <c r="E18" s="36" t="s">
        <v>51</v>
      </c>
    </row>
    <row r="19" spans="1:5" ht="25.5">
      <c r="A19" s="37" t="s">
        <v>52</v>
      </c>
      <c r="E19" s="38" t="s">
        <v>2100</v>
      </c>
    </row>
    <row r="20" spans="1:5" ht="38.25">
      <c r="A20" t="s">
        <v>54</v>
      </c>
      <c r="E20" s="36" t="s">
        <v>190</v>
      </c>
    </row>
    <row r="21" spans="1:16" ht="12.75">
      <c r="A21" s="25" t="s">
        <v>45</v>
      </c>
      <c r="B21" s="29" t="s">
        <v>33</v>
      </c>
      <c r="C21" s="29" t="s">
        <v>2098</v>
      </c>
      <c r="D21" s="25" t="s">
        <v>95</v>
      </c>
      <c r="E21" s="30" t="s">
        <v>2099</v>
      </c>
      <c r="F21" s="31" t="s">
        <v>111</v>
      </c>
      <c r="G21" s="32">
        <v>3447</v>
      </c>
      <c r="H21" s="33">
        <v>0</v>
      </c>
      <c r="I21" s="34">
        <f>ROUND(ROUND(H21,2)*ROUND(G21,3),2)</f>
      </c>
      <c r="O21">
        <f>(I21*21)/100</f>
      </c>
      <c r="P21" t="s">
        <v>23</v>
      </c>
    </row>
    <row r="22" spans="1:5" ht="12.75">
      <c r="A22" s="35" t="s">
        <v>50</v>
      </c>
      <c r="E22" s="36" t="s">
        <v>51</v>
      </c>
    </row>
    <row r="23" spans="1:5" ht="25.5">
      <c r="A23" s="37" t="s">
        <v>52</v>
      </c>
      <c r="E23" s="38" t="s">
        <v>2101</v>
      </c>
    </row>
    <row r="24" spans="1:5" ht="38.25">
      <c r="A24" t="s">
        <v>54</v>
      </c>
      <c r="E24" s="36" t="s">
        <v>190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5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0+O8+O17+O90+O115+O136+O185+O202</f>
      </c>
      <c r="P2" t="s">
        <v>22</v>
      </c>
    </row>
    <row r="3" spans="1:16" ht="15" customHeight="1">
      <c r="A3" t="s">
        <v>12</v>
      </c>
      <c r="B3" s="12" t="s">
        <v>14</v>
      </c>
      <c r="C3" s="13" t="s">
        <v>15</v>
      </c>
      <c r="D3" s="1"/>
      <c r="E3" s="14" t="s">
        <v>16</v>
      </c>
      <c r="F3" s="1"/>
      <c r="G3" s="9"/>
      <c r="H3" s="8" t="s">
        <v>197</v>
      </c>
      <c r="I3" s="39">
        <f>0+I8+I17+I90+I115+I136+I185+I202</f>
      </c>
      <c r="O3" t="s">
        <v>19</v>
      </c>
      <c r="P3" t="s">
        <v>23</v>
      </c>
    </row>
    <row r="4" spans="1:16" ht="15" customHeight="1">
      <c r="A4" t="s">
        <v>17</v>
      </c>
      <c r="B4" s="16" t="s">
        <v>18</v>
      </c>
      <c r="C4" s="17" t="s">
        <v>197</v>
      </c>
      <c r="D4" s="6"/>
      <c r="E4" s="18" t="s">
        <v>198</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58013.47</v>
      </c>
      <c r="H9" s="33">
        <v>0</v>
      </c>
      <c r="I9" s="34">
        <f>ROUND(ROUND(H9,2)*ROUND(G9,3),2)</f>
      </c>
      <c r="O9">
        <f>(I9*21)/100</f>
      </c>
      <c r="P9" t="s">
        <v>23</v>
      </c>
    </row>
    <row r="10" spans="1:5" ht="51">
      <c r="A10" s="35" t="s">
        <v>50</v>
      </c>
      <c r="E10" s="36" t="s">
        <v>102</v>
      </c>
    </row>
    <row r="11" spans="1:5" ht="25.5">
      <c r="A11" s="37" t="s">
        <v>52</v>
      </c>
      <c r="E11" s="38" t="s">
        <v>199</v>
      </c>
    </row>
    <row r="12" spans="1:5" ht="76.5">
      <c r="A12" t="s">
        <v>54</v>
      </c>
      <c r="E12" s="36" t="s">
        <v>104</v>
      </c>
    </row>
    <row r="13" spans="1:16" ht="12.75">
      <c r="A13" s="25" t="s">
        <v>45</v>
      </c>
      <c r="B13" s="29" t="s">
        <v>23</v>
      </c>
      <c r="C13" s="29" t="s">
        <v>200</v>
      </c>
      <c r="D13" s="25" t="s">
        <v>51</v>
      </c>
      <c r="E13" s="30" t="s">
        <v>201</v>
      </c>
      <c r="F13" s="31" t="s">
        <v>137</v>
      </c>
      <c r="G13" s="32">
        <v>45813.88</v>
      </c>
      <c r="H13" s="33">
        <v>0</v>
      </c>
      <c r="I13" s="34">
        <f>ROUND(ROUND(H13,2)*ROUND(G13,3),2)</f>
      </c>
      <c r="O13">
        <f>(I13*21)/100</f>
      </c>
      <c r="P13" t="s">
        <v>23</v>
      </c>
    </row>
    <row r="14" spans="1:5" ht="12.75">
      <c r="A14" s="35" t="s">
        <v>50</v>
      </c>
      <c r="E14" s="36" t="s">
        <v>202</v>
      </c>
    </row>
    <row r="15" spans="1:5" ht="51">
      <c r="A15" s="37" t="s">
        <v>52</v>
      </c>
      <c r="E15" s="38" t="s">
        <v>203</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0+I18+I22+I26+I30+I34+I38+I42+I46+I50+I54+I58+I62+I66+I70+I74+I78+I82+I86</f>
      </c>
      <c r="R17">
        <f>0+O18+O22+O26+O30+O34+O38+O42+O46+O50+O54+O58+O62+O66+O70+O74+O78+O82+O86</f>
      </c>
    </row>
    <row r="18" spans="1:16" ht="12.75">
      <c r="A18" s="25" t="s">
        <v>45</v>
      </c>
      <c r="B18" s="29" t="s">
        <v>22</v>
      </c>
      <c r="C18" s="29" t="s">
        <v>205</v>
      </c>
      <c r="D18" s="25" t="s">
        <v>51</v>
      </c>
      <c r="E18" s="30" t="s">
        <v>206</v>
      </c>
      <c r="F18" s="31" t="s">
        <v>137</v>
      </c>
      <c r="G18" s="32">
        <v>28246</v>
      </c>
      <c r="H18" s="33">
        <v>0</v>
      </c>
      <c r="I18" s="34">
        <f>ROUND(ROUND(H18,2)*ROUND(G18,3),2)</f>
      </c>
      <c r="O18">
        <f>(I18*21)/100</f>
      </c>
      <c r="P18" t="s">
        <v>23</v>
      </c>
    </row>
    <row r="19" spans="1:5" ht="25.5">
      <c r="A19" s="35" t="s">
        <v>50</v>
      </c>
      <c r="E19" s="36" t="s">
        <v>207</v>
      </c>
    </row>
    <row r="20" spans="1:5" ht="38.25">
      <c r="A20" s="37" t="s">
        <v>52</v>
      </c>
      <c r="E20" s="38" t="s">
        <v>208</v>
      </c>
    </row>
    <row r="21" spans="1:5" ht="369.75">
      <c r="A21" t="s">
        <v>54</v>
      </c>
      <c r="E21" s="36" t="s">
        <v>209</v>
      </c>
    </row>
    <row r="22" spans="1:16" ht="12.75">
      <c r="A22" s="25" t="s">
        <v>45</v>
      </c>
      <c r="B22" s="29" t="s">
        <v>33</v>
      </c>
      <c r="C22" s="29" t="s">
        <v>210</v>
      </c>
      <c r="D22" s="25" t="s">
        <v>51</v>
      </c>
      <c r="E22" s="30" t="s">
        <v>211</v>
      </c>
      <c r="F22" s="31" t="s">
        <v>137</v>
      </c>
      <c r="G22" s="32">
        <v>282460</v>
      </c>
      <c r="H22" s="33">
        <v>0</v>
      </c>
      <c r="I22" s="34">
        <f>ROUND(ROUND(H22,2)*ROUND(G22,3),2)</f>
      </c>
      <c r="O22">
        <f>(I22*21)/100</f>
      </c>
      <c r="P22" t="s">
        <v>23</v>
      </c>
    </row>
    <row r="23" spans="1:5" ht="12.75">
      <c r="A23" s="35" t="s">
        <v>50</v>
      </c>
      <c r="E23" s="36" t="s">
        <v>51</v>
      </c>
    </row>
    <row r="24" spans="1:5" ht="12.75">
      <c r="A24" s="37" t="s">
        <v>52</v>
      </c>
      <c r="E24" s="38" t="s">
        <v>212</v>
      </c>
    </row>
    <row r="25" spans="1:5" ht="25.5">
      <c r="A25" t="s">
        <v>54</v>
      </c>
      <c r="E25" s="36" t="s">
        <v>213</v>
      </c>
    </row>
    <row r="26" spans="1:16" ht="12.75">
      <c r="A26" s="25" t="s">
        <v>45</v>
      </c>
      <c r="B26" s="29" t="s">
        <v>35</v>
      </c>
      <c r="C26" s="29" t="s">
        <v>214</v>
      </c>
      <c r="D26" s="25" t="s">
        <v>51</v>
      </c>
      <c r="E26" s="30" t="s">
        <v>215</v>
      </c>
      <c r="F26" s="31" t="s">
        <v>137</v>
      </c>
      <c r="G26" s="32">
        <v>3793.41</v>
      </c>
      <c r="H26" s="33">
        <v>0</v>
      </c>
      <c r="I26" s="34">
        <f>ROUND(ROUND(H26,2)*ROUND(G26,3),2)</f>
      </c>
      <c r="O26">
        <f>(I26*21)/100</f>
      </c>
      <c r="P26" t="s">
        <v>23</v>
      </c>
    </row>
    <row r="27" spans="1:5" ht="12.75">
      <c r="A27" s="35" t="s">
        <v>50</v>
      </c>
      <c r="E27" s="36" t="s">
        <v>51</v>
      </c>
    </row>
    <row r="28" spans="1:5" ht="12.75">
      <c r="A28" s="37" t="s">
        <v>52</v>
      </c>
      <c r="E28" s="38" t="s">
        <v>216</v>
      </c>
    </row>
    <row r="29" spans="1:5" ht="318.75">
      <c r="A29" t="s">
        <v>54</v>
      </c>
      <c r="E29" s="36" t="s">
        <v>217</v>
      </c>
    </row>
    <row r="30" spans="1:16" ht="12.75">
      <c r="A30" s="25" t="s">
        <v>45</v>
      </c>
      <c r="B30" s="29" t="s">
        <v>37</v>
      </c>
      <c r="C30" s="29" t="s">
        <v>214</v>
      </c>
      <c r="D30" s="25" t="s">
        <v>218</v>
      </c>
      <c r="E30" s="30" t="s">
        <v>215</v>
      </c>
      <c r="F30" s="31" t="s">
        <v>137</v>
      </c>
      <c r="G30" s="32">
        <v>45813.88</v>
      </c>
      <c r="H30" s="33">
        <v>0</v>
      </c>
      <c r="I30" s="34">
        <f>ROUND(ROUND(H30,2)*ROUND(G30,3),2)</f>
      </c>
      <c r="O30">
        <f>(I30*21)/100</f>
      </c>
      <c r="P30" t="s">
        <v>23</v>
      </c>
    </row>
    <row r="31" spans="1:5" ht="12.75">
      <c r="A31" s="35" t="s">
        <v>50</v>
      </c>
      <c r="E31" s="36" t="s">
        <v>51</v>
      </c>
    </row>
    <row r="32" spans="1:5" ht="51">
      <c r="A32" s="37" t="s">
        <v>52</v>
      </c>
      <c r="E32" s="38" t="s">
        <v>219</v>
      </c>
    </row>
    <row r="33" spans="1:5" ht="306">
      <c r="A33" t="s">
        <v>54</v>
      </c>
      <c r="E33" s="36" t="s">
        <v>177</v>
      </c>
    </row>
    <row r="34" spans="1:16" ht="12.75">
      <c r="A34" s="25" t="s">
        <v>45</v>
      </c>
      <c r="B34" s="29" t="s">
        <v>72</v>
      </c>
      <c r="C34" s="29" t="s">
        <v>220</v>
      </c>
      <c r="D34" s="25" t="s">
        <v>51</v>
      </c>
      <c r="E34" s="30" t="s">
        <v>221</v>
      </c>
      <c r="F34" s="31" t="s">
        <v>137</v>
      </c>
      <c r="G34" s="32">
        <v>760.735</v>
      </c>
      <c r="H34" s="33">
        <v>0</v>
      </c>
      <c r="I34" s="34">
        <f>ROUND(ROUND(H34,2)*ROUND(G34,3),2)</f>
      </c>
      <c r="O34">
        <f>(I34*21)/100</f>
      </c>
      <c r="P34" t="s">
        <v>23</v>
      </c>
    </row>
    <row r="35" spans="1:5" ht="25.5">
      <c r="A35" s="35" t="s">
        <v>50</v>
      </c>
      <c r="E35" s="36" t="s">
        <v>222</v>
      </c>
    </row>
    <row r="36" spans="1:5" ht="102">
      <c r="A36" s="37" t="s">
        <v>52</v>
      </c>
      <c r="E36" s="38" t="s">
        <v>223</v>
      </c>
    </row>
    <row r="37" spans="1:5" ht="318.75">
      <c r="A37" t="s">
        <v>54</v>
      </c>
      <c r="E37" s="36" t="s">
        <v>224</v>
      </c>
    </row>
    <row r="38" spans="1:16" ht="12.75">
      <c r="A38" s="25" t="s">
        <v>45</v>
      </c>
      <c r="B38" s="29" t="s">
        <v>75</v>
      </c>
      <c r="C38" s="29" t="s">
        <v>225</v>
      </c>
      <c r="D38" s="25" t="s">
        <v>51</v>
      </c>
      <c r="E38" s="30" t="s">
        <v>211</v>
      </c>
      <c r="F38" s="31" t="s">
        <v>137</v>
      </c>
      <c r="G38" s="32">
        <v>7607.35</v>
      </c>
      <c r="H38" s="33">
        <v>0</v>
      </c>
      <c r="I38" s="34">
        <f>ROUND(ROUND(H38,2)*ROUND(G38,3),2)</f>
      </c>
      <c r="O38">
        <f>(I38*21)/100</f>
      </c>
      <c r="P38" t="s">
        <v>23</v>
      </c>
    </row>
    <row r="39" spans="1:5" ht="12.75">
      <c r="A39" s="35" t="s">
        <v>50</v>
      </c>
      <c r="E39" s="36" t="s">
        <v>51</v>
      </c>
    </row>
    <row r="40" spans="1:5" ht="12.75">
      <c r="A40" s="37" t="s">
        <v>52</v>
      </c>
      <c r="E40" s="38" t="s">
        <v>226</v>
      </c>
    </row>
    <row r="41" spans="1:5" ht="25.5">
      <c r="A41" t="s">
        <v>54</v>
      </c>
      <c r="E41" s="36" t="s">
        <v>213</v>
      </c>
    </row>
    <row r="42" spans="1:16" ht="12.75">
      <c r="A42" s="25" t="s">
        <v>45</v>
      </c>
      <c r="B42" s="29" t="s">
        <v>40</v>
      </c>
      <c r="C42" s="29" t="s">
        <v>227</v>
      </c>
      <c r="D42" s="25" t="s">
        <v>51</v>
      </c>
      <c r="E42" s="30" t="s">
        <v>228</v>
      </c>
      <c r="F42" s="31" t="s">
        <v>137</v>
      </c>
      <c r="G42" s="32">
        <v>94.6</v>
      </c>
      <c r="H42" s="33">
        <v>0</v>
      </c>
      <c r="I42" s="34">
        <f>ROUND(ROUND(H42,2)*ROUND(G42,3),2)</f>
      </c>
      <c r="O42">
        <f>(I42*21)/100</f>
      </c>
      <c r="P42" t="s">
        <v>23</v>
      </c>
    </row>
    <row r="43" spans="1:5" ht="12.75">
      <c r="A43" s="35" t="s">
        <v>50</v>
      </c>
      <c r="E43" s="36" t="s">
        <v>51</v>
      </c>
    </row>
    <row r="44" spans="1:5" ht="12.75">
      <c r="A44" s="37" t="s">
        <v>52</v>
      </c>
      <c r="E44" s="38" t="s">
        <v>229</v>
      </c>
    </row>
    <row r="45" spans="1:5" ht="318.75">
      <c r="A45" t="s">
        <v>54</v>
      </c>
      <c r="E45" s="36" t="s">
        <v>230</v>
      </c>
    </row>
    <row r="46" spans="1:16" ht="12.75">
      <c r="A46" s="25" t="s">
        <v>45</v>
      </c>
      <c r="B46" s="29" t="s">
        <v>42</v>
      </c>
      <c r="C46" s="29" t="s">
        <v>231</v>
      </c>
      <c r="D46" s="25" t="s">
        <v>51</v>
      </c>
      <c r="E46" s="30" t="s">
        <v>211</v>
      </c>
      <c r="F46" s="31" t="s">
        <v>137</v>
      </c>
      <c r="G46" s="32">
        <v>946</v>
      </c>
      <c r="H46" s="33">
        <v>0</v>
      </c>
      <c r="I46" s="34">
        <f>ROUND(ROUND(H46,2)*ROUND(G46,3),2)</f>
      </c>
      <c r="O46">
        <f>(I46*21)/100</f>
      </c>
      <c r="P46" t="s">
        <v>23</v>
      </c>
    </row>
    <row r="47" spans="1:5" ht="12.75">
      <c r="A47" s="35" t="s">
        <v>50</v>
      </c>
      <c r="E47" s="36" t="s">
        <v>51</v>
      </c>
    </row>
    <row r="48" spans="1:5" ht="12.75">
      <c r="A48" s="37" t="s">
        <v>52</v>
      </c>
      <c r="E48" s="38" t="s">
        <v>232</v>
      </c>
    </row>
    <row r="49" spans="1:5" ht="25.5">
      <c r="A49" t="s">
        <v>54</v>
      </c>
      <c r="E49" s="36" t="s">
        <v>213</v>
      </c>
    </row>
    <row r="50" spans="1:16" ht="12.75">
      <c r="A50" s="25" t="s">
        <v>45</v>
      </c>
      <c r="B50" s="29" t="s">
        <v>85</v>
      </c>
      <c r="C50" s="29" t="s">
        <v>233</v>
      </c>
      <c r="D50" s="25" t="s">
        <v>51</v>
      </c>
      <c r="E50" s="30" t="s">
        <v>234</v>
      </c>
      <c r="F50" s="31" t="s">
        <v>137</v>
      </c>
      <c r="G50" s="32">
        <v>34593</v>
      </c>
      <c r="H50" s="33">
        <v>0</v>
      </c>
      <c r="I50" s="34">
        <f>ROUND(ROUND(H50,2)*ROUND(G50,3),2)</f>
      </c>
      <c r="O50">
        <f>(I50*21)/100</f>
      </c>
      <c r="P50" t="s">
        <v>23</v>
      </c>
    </row>
    <row r="51" spans="1:5" ht="12.75">
      <c r="A51" s="35" t="s">
        <v>50</v>
      </c>
      <c r="E51" s="36" t="s">
        <v>235</v>
      </c>
    </row>
    <row r="52" spans="1:5" ht="12.75">
      <c r="A52" s="37" t="s">
        <v>52</v>
      </c>
      <c r="E52" s="38" t="s">
        <v>236</v>
      </c>
    </row>
    <row r="53" spans="1:5" ht="267.75">
      <c r="A53" t="s">
        <v>54</v>
      </c>
      <c r="E53" s="36" t="s">
        <v>237</v>
      </c>
    </row>
    <row r="54" spans="1:16" ht="12.75">
      <c r="A54" s="25" t="s">
        <v>45</v>
      </c>
      <c r="B54" s="29" t="s">
        <v>88</v>
      </c>
      <c r="C54" s="29" t="s">
        <v>179</v>
      </c>
      <c r="D54" s="25" t="s">
        <v>51</v>
      </c>
      <c r="E54" s="30" t="s">
        <v>180</v>
      </c>
      <c r="F54" s="31" t="s">
        <v>137</v>
      </c>
      <c r="G54" s="32">
        <v>29006.735</v>
      </c>
      <c r="H54" s="33">
        <v>0</v>
      </c>
      <c r="I54" s="34">
        <f>ROUND(ROUND(H54,2)*ROUND(G54,3),2)</f>
      </c>
      <c r="O54">
        <f>(I54*21)/100</f>
      </c>
      <c r="P54" t="s">
        <v>23</v>
      </c>
    </row>
    <row r="55" spans="1:5" ht="12.75">
      <c r="A55" s="35" t="s">
        <v>50</v>
      </c>
      <c r="E55" s="36" t="s">
        <v>51</v>
      </c>
    </row>
    <row r="56" spans="1:5" ht="38.25">
      <c r="A56" s="37" t="s">
        <v>52</v>
      </c>
      <c r="E56" s="38" t="s">
        <v>238</v>
      </c>
    </row>
    <row r="57" spans="1:5" ht="191.25">
      <c r="A57" t="s">
        <v>54</v>
      </c>
      <c r="E57" s="36" t="s">
        <v>182</v>
      </c>
    </row>
    <row r="58" spans="1:16" ht="12.75">
      <c r="A58" s="25" t="s">
        <v>45</v>
      </c>
      <c r="B58" s="29" t="s">
        <v>94</v>
      </c>
      <c r="C58" s="29" t="s">
        <v>239</v>
      </c>
      <c r="D58" s="25" t="s">
        <v>51</v>
      </c>
      <c r="E58" s="30" t="s">
        <v>240</v>
      </c>
      <c r="F58" s="31" t="s">
        <v>137</v>
      </c>
      <c r="G58" s="32">
        <v>10155</v>
      </c>
      <c r="H58" s="33">
        <v>0</v>
      </c>
      <c r="I58" s="34">
        <f>ROUND(ROUND(H58,2)*ROUND(G58,3),2)</f>
      </c>
      <c r="O58">
        <f>(I58*21)/100</f>
      </c>
      <c r="P58" t="s">
        <v>23</v>
      </c>
    </row>
    <row r="59" spans="1:5" ht="12.75">
      <c r="A59" s="35" t="s">
        <v>50</v>
      </c>
      <c r="E59" s="36" t="s">
        <v>235</v>
      </c>
    </row>
    <row r="60" spans="1:5" ht="12.75">
      <c r="A60" s="37" t="s">
        <v>52</v>
      </c>
      <c r="E60" s="38" t="s">
        <v>241</v>
      </c>
    </row>
    <row r="61" spans="1:5" ht="267.75">
      <c r="A61" t="s">
        <v>54</v>
      </c>
      <c r="E61" s="36" t="s">
        <v>237</v>
      </c>
    </row>
    <row r="62" spans="1:16" ht="12.75">
      <c r="A62" s="25" t="s">
        <v>45</v>
      </c>
      <c r="B62" s="29" t="s">
        <v>157</v>
      </c>
      <c r="C62" s="29" t="s">
        <v>242</v>
      </c>
      <c r="D62" s="25" t="s">
        <v>51</v>
      </c>
      <c r="E62" s="30" t="s">
        <v>243</v>
      </c>
      <c r="F62" s="31" t="s">
        <v>137</v>
      </c>
      <c r="G62" s="32">
        <v>8526</v>
      </c>
      <c r="H62" s="33">
        <v>0</v>
      </c>
      <c r="I62" s="34">
        <f>ROUND(ROUND(H62,2)*ROUND(G62,3),2)</f>
      </c>
      <c r="O62">
        <f>(I62*21)/100</f>
      </c>
      <c r="P62" t="s">
        <v>23</v>
      </c>
    </row>
    <row r="63" spans="1:5" ht="38.25">
      <c r="A63" s="35" t="s">
        <v>50</v>
      </c>
      <c r="E63" s="36" t="s">
        <v>244</v>
      </c>
    </row>
    <row r="64" spans="1:5" ht="25.5">
      <c r="A64" s="37" t="s">
        <v>52</v>
      </c>
      <c r="E64" s="38" t="s">
        <v>245</v>
      </c>
    </row>
    <row r="65" spans="1:5" ht="293.25">
      <c r="A65" t="s">
        <v>54</v>
      </c>
      <c r="E65" s="36" t="s">
        <v>246</v>
      </c>
    </row>
    <row r="66" spans="1:16" ht="12.75">
      <c r="A66" s="25" t="s">
        <v>45</v>
      </c>
      <c r="B66" s="29" t="s">
        <v>161</v>
      </c>
      <c r="C66" s="29" t="s">
        <v>247</v>
      </c>
      <c r="D66" s="25" t="s">
        <v>51</v>
      </c>
      <c r="E66" s="30" t="s">
        <v>248</v>
      </c>
      <c r="F66" s="31" t="s">
        <v>137</v>
      </c>
      <c r="G66" s="32">
        <v>1065.88</v>
      </c>
      <c r="H66" s="33">
        <v>0</v>
      </c>
      <c r="I66" s="34">
        <f>ROUND(ROUND(H66,2)*ROUND(G66,3),2)</f>
      </c>
      <c r="O66">
        <f>(I66*21)/100</f>
      </c>
      <c r="P66" t="s">
        <v>23</v>
      </c>
    </row>
    <row r="67" spans="1:5" ht="12.75">
      <c r="A67" s="35" t="s">
        <v>50</v>
      </c>
      <c r="E67" s="36" t="s">
        <v>51</v>
      </c>
    </row>
    <row r="68" spans="1:5" ht="63.75">
      <c r="A68" s="37" t="s">
        <v>52</v>
      </c>
      <c r="E68" s="38" t="s">
        <v>249</v>
      </c>
    </row>
    <row r="69" spans="1:5" ht="242.25">
      <c r="A69" t="s">
        <v>54</v>
      </c>
      <c r="E69" s="36" t="s">
        <v>250</v>
      </c>
    </row>
    <row r="70" spans="1:16" ht="12.75">
      <c r="A70" s="25" t="s">
        <v>45</v>
      </c>
      <c r="B70" s="29" t="s">
        <v>167</v>
      </c>
      <c r="C70" s="29" t="s">
        <v>251</v>
      </c>
      <c r="D70" s="25" t="s">
        <v>51</v>
      </c>
      <c r="E70" s="30" t="s">
        <v>252</v>
      </c>
      <c r="F70" s="31" t="s">
        <v>137</v>
      </c>
      <c r="G70" s="32">
        <v>480.84</v>
      </c>
      <c r="H70" s="33">
        <v>0</v>
      </c>
      <c r="I70" s="34">
        <f>ROUND(ROUND(H70,2)*ROUND(G70,3),2)</f>
      </c>
      <c r="O70">
        <f>(I70*21)/100</f>
      </c>
      <c r="P70" t="s">
        <v>23</v>
      </c>
    </row>
    <row r="71" spans="1:5" ht="12.75">
      <c r="A71" s="35" t="s">
        <v>50</v>
      </c>
      <c r="E71" s="36" t="s">
        <v>253</v>
      </c>
    </row>
    <row r="72" spans="1:5" ht="76.5">
      <c r="A72" s="37" t="s">
        <v>52</v>
      </c>
      <c r="E72" s="38" t="s">
        <v>254</v>
      </c>
    </row>
    <row r="73" spans="1:5" ht="229.5">
      <c r="A73" t="s">
        <v>54</v>
      </c>
      <c r="E73" s="36" t="s">
        <v>255</v>
      </c>
    </row>
    <row r="74" spans="1:16" ht="12.75">
      <c r="A74" s="25" t="s">
        <v>45</v>
      </c>
      <c r="B74" s="29" t="s">
        <v>173</v>
      </c>
      <c r="C74" s="29" t="s">
        <v>256</v>
      </c>
      <c r="D74" s="25" t="s">
        <v>51</v>
      </c>
      <c r="E74" s="30" t="s">
        <v>257</v>
      </c>
      <c r="F74" s="31" t="s">
        <v>137</v>
      </c>
      <c r="G74" s="32">
        <v>210.51</v>
      </c>
      <c r="H74" s="33">
        <v>0</v>
      </c>
      <c r="I74" s="34">
        <f>ROUND(ROUND(H74,2)*ROUND(G74,3),2)</f>
      </c>
      <c r="O74">
        <f>(I74*21)/100</f>
      </c>
      <c r="P74" t="s">
        <v>23</v>
      </c>
    </row>
    <row r="75" spans="1:5" ht="12.75">
      <c r="A75" s="35" t="s">
        <v>50</v>
      </c>
      <c r="E75" s="36" t="s">
        <v>258</v>
      </c>
    </row>
    <row r="76" spans="1:5" ht="76.5">
      <c r="A76" s="37" t="s">
        <v>52</v>
      </c>
      <c r="E76" s="38" t="s">
        <v>259</v>
      </c>
    </row>
    <row r="77" spans="1:5" ht="293.25">
      <c r="A77" t="s">
        <v>54</v>
      </c>
      <c r="E77" s="36" t="s">
        <v>260</v>
      </c>
    </row>
    <row r="78" spans="1:16" ht="12.75">
      <c r="A78" s="25" t="s">
        <v>45</v>
      </c>
      <c r="B78" s="29" t="s">
        <v>178</v>
      </c>
      <c r="C78" s="29" t="s">
        <v>261</v>
      </c>
      <c r="D78" s="25" t="s">
        <v>51</v>
      </c>
      <c r="E78" s="30" t="s">
        <v>262</v>
      </c>
      <c r="F78" s="31" t="s">
        <v>111</v>
      </c>
      <c r="G78" s="32">
        <v>30210</v>
      </c>
      <c r="H78" s="33">
        <v>0</v>
      </c>
      <c r="I78" s="34">
        <f>ROUND(ROUND(H78,2)*ROUND(G78,3),2)</f>
      </c>
      <c r="O78">
        <f>(I78*21)/100</f>
      </c>
      <c r="P78" t="s">
        <v>23</v>
      </c>
    </row>
    <row r="79" spans="1:5" ht="12.75">
      <c r="A79" s="35" t="s">
        <v>50</v>
      </c>
      <c r="E79" s="36" t="s">
        <v>51</v>
      </c>
    </row>
    <row r="80" spans="1:5" ht="12.75">
      <c r="A80" s="37" t="s">
        <v>52</v>
      </c>
      <c r="E80" s="38" t="s">
        <v>263</v>
      </c>
    </row>
    <row r="81" spans="1:5" ht="38.25">
      <c r="A81" t="s">
        <v>54</v>
      </c>
      <c r="E81" s="36" t="s">
        <v>264</v>
      </c>
    </row>
    <row r="82" spans="1:16" ht="12.75">
      <c r="A82" s="25" t="s">
        <v>45</v>
      </c>
      <c r="B82" s="29" t="s">
        <v>183</v>
      </c>
      <c r="C82" s="29" t="s">
        <v>265</v>
      </c>
      <c r="D82" s="25" t="s">
        <v>51</v>
      </c>
      <c r="E82" s="30" t="s">
        <v>266</v>
      </c>
      <c r="F82" s="31" t="s">
        <v>111</v>
      </c>
      <c r="G82" s="32">
        <v>23770.4</v>
      </c>
      <c r="H82" s="33">
        <v>0</v>
      </c>
      <c r="I82" s="34">
        <f>ROUND(ROUND(H82,2)*ROUND(G82,3),2)</f>
      </c>
      <c r="O82">
        <f>(I82*21)/100</f>
      </c>
      <c r="P82" t="s">
        <v>23</v>
      </c>
    </row>
    <row r="83" spans="1:5" ht="12.75">
      <c r="A83" s="35" t="s">
        <v>50</v>
      </c>
      <c r="E83" s="36" t="s">
        <v>51</v>
      </c>
    </row>
    <row r="84" spans="1:5" ht="38.25">
      <c r="A84" s="37" t="s">
        <v>52</v>
      </c>
      <c r="E84" s="38" t="s">
        <v>267</v>
      </c>
    </row>
    <row r="85" spans="1:5" ht="38.25">
      <c r="A85" t="s">
        <v>54</v>
      </c>
      <c r="E85" s="36" t="s">
        <v>268</v>
      </c>
    </row>
    <row r="86" spans="1:16" ht="12.75">
      <c r="A86" s="25" t="s">
        <v>45</v>
      </c>
      <c r="B86" s="29" t="s">
        <v>186</v>
      </c>
      <c r="C86" s="29" t="s">
        <v>269</v>
      </c>
      <c r="D86" s="25" t="s">
        <v>51</v>
      </c>
      <c r="E86" s="30" t="s">
        <v>270</v>
      </c>
      <c r="F86" s="31" t="s">
        <v>111</v>
      </c>
      <c r="G86" s="32">
        <v>1519</v>
      </c>
      <c r="H86" s="33">
        <v>0</v>
      </c>
      <c r="I86" s="34">
        <f>ROUND(ROUND(H86,2)*ROUND(G86,3),2)</f>
      </c>
      <c r="O86">
        <f>(I86*21)/100</f>
      </c>
      <c r="P86" t="s">
        <v>23</v>
      </c>
    </row>
    <row r="87" spans="1:5" ht="12.75">
      <c r="A87" s="35" t="s">
        <v>50</v>
      </c>
      <c r="E87" s="36" t="s">
        <v>271</v>
      </c>
    </row>
    <row r="88" spans="1:5" ht="12.75">
      <c r="A88" s="37" t="s">
        <v>52</v>
      </c>
      <c r="E88" s="38" t="s">
        <v>272</v>
      </c>
    </row>
    <row r="89" spans="1:5" ht="38.25">
      <c r="A89" t="s">
        <v>54</v>
      </c>
      <c r="E89" s="36" t="s">
        <v>273</v>
      </c>
    </row>
    <row r="90" spans="1:18" ht="12.75" customHeight="1">
      <c r="A90" s="6" t="s">
        <v>43</v>
      </c>
      <c r="B90" s="6"/>
      <c r="C90" s="41" t="s">
        <v>23</v>
      </c>
      <c r="D90" s="6"/>
      <c r="E90" s="27" t="s">
        <v>274</v>
      </c>
      <c r="F90" s="6"/>
      <c r="G90" s="6"/>
      <c r="H90" s="6"/>
      <c r="I90" s="42">
        <f>0+Q90</f>
      </c>
      <c r="O90">
        <f>0+R90</f>
      </c>
      <c r="Q90">
        <f>0+I91+I95+I99+I103+I107+I111</f>
      </c>
      <c r="R90">
        <f>0+O91+O95+O99+O103+O107+O111</f>
      </c>
    </row>
    <row r="91" spans="1:16" ht="12.75">
      <c r="A91" s="25" t="s">
        <v>45</v>
      </c>
      <c r="B91" s="29" t="s">
        <v>192</v>
      </c>
      <c r="C91" s="29" t="s">
        <v>275</v>
      </c>
      <c r="D91" s="25" t="s">
        <v>51</v>
      </c>
      <c r="E91" s="30" t="s">
        <v>276</v>
      </c>
      <c r="F91" s="31" t="s">
        <v>277</v>
      </c>
      <c r="G91" s="32">
        <v>638</v>
      </c>
      <c r="H91" s="33">
        <v>0</v>
      </c>
      <c r="I91" s="34">
        <f>ROUND(ROUND(H91,2)*ROUND(G91,3),2)</f>
      </c>
      <c r="O91">
        <f>(I91*21)/100</f>
      </c>
      <c r="P91" t="s">
        <v>23</v>
      </c>
    </row>
    <row r="92" spans="1:5" ht="12.75">
      <c r="A92" s="35" t="s">
        <v>50</v>
      </c>
      <c r="E92" s="36" t="s">
        <v>278</v>
      </c>
    </row>
    <row r="93" spans="1:5" ht="38.25">
      <c r="A93" s="37" t="s">
        <v>52</v>
      </c>
      <c r="E93" s="38" t="s">
        <v>279</v>
      </c>
    </row>
    <row r="94" spans="1:5" ht="165.75">
      <c r="A94" t="s">
        <v>54</v>
      </c>
      <c r="E94" s="36" t="s">
        <v>280</v>
      </c>
    </row>
    <row r="95" spans="1:16" ht="12.75">
      <c r="A95" s="25" t="s">
        <v>45</v>
      </c>
      <c r="B95" s="29" t="s">
        <v>281</v>
      </c>
      <c r="C95" s="29" t="s">
        <v>282</v>
      </c>
      <c r="D95" s="25" t="s">
        <v>51</v>
      </c>
      <c r="E95" s="30" t="s">
        <v>283</v>
      </c>
      <c r="F95" s="31" t="s">
        <v>137</v>
      </c>
      <c r="G95" s="32">
        <v>8526</v>
      </c>
      <c r="H95" s="33">
        <v>0</v>
      </c>
      <c r="I95" s="34">
        <f>ROUND(ROUND(H95,2)*ROUND(G95,3),2)</f>
      </c>
      <c r="O95">
        <f>(I95*21)/100</f>
      </c>
      <c r="P95" t="s">
        <v>23</v>
      </c>
    </row>
    <row r="96" spans="1:5" ht="12.75">
      <c r="A96" s="35" t="s">
        <v>50</v>
      </c>
      <c r="E96" s="36" t="s">
        <v>284</v>
      </c>
    </row>
    <row r="97" spans="1:5" ht="25.5">
      <c r="A97" s="37" t="s">
        <v>52</v>
      </c>
      <c r="E97" s="38" t="s">
        <v>285</v>
      </c>
    </row>
    <row r="98" spans="1:5" ht="38.25">
      <c r="A98" t="s">
        <v>54</v>
      </c>
      <c r="E98" s="36" t="s">
        <v>286</v>
      </c>
    </row>
    <row r="99" spans="1:16" ht="12.75">
      <c r="A99" s="25" t="s">
        <v>45</v>
      </c>
      <c r="B99" s="29" t="s">
        <v>287</v>
      </c>
      <c r="C99" s="29" t="s">
        <v>288</v>
      </c>
      <c r="D99" s="25" t="s">
        <v>90</v>
      </c>
      <c r="E99" s="30" t="s">
        <v>289</v>
      </c>
      <c r="F99" s="31" t="s">
        <v>137</v>
      </c>
      <c r="G99" s="32">
        <v>4263</v>
      </c>
      <c r="H99" s="33">
        <v>0</v>
      </c>
      <c r="I99" s="34">
        <f>ROUND(ROUND(H99,2)*ROUND(G99,3),2)</f>
      </c>
      <c r="O99">
        <f>(I99*21)/100</f>
      </c>
      <c r="P99" t="s">
        <v>23</v>
      </c>
    </row>
    <row r="100" spans="1:5" ht="25.5">
      <c r="A100" s="35" t="s">
        <v>50</v>
      </c>
      <c r="E100" s="36" t="s">
        <v>290</v>
      </c>
    </row>
    <row r="101" spans="1:5" ht="25.5">
      <c r="A101" s="37" t="s">
        <v>52</v>
      </c>
      <c r="E101" s="38" t="s">
        <v>291</v>
      </c>
    </row>
    <row r="102" spans="1:5" ht="38.25">
      <c r="A102" t="s">
        <v>54</v>
      </c>
      <c r="E102" s="36" t="s">
        <v>292</v>
      </c>
    </row>
    <row r="103" spans="1:16" ht="12.75">
      <c r="A103" s="25" t="s">
        <v>45</v>
      </c>
      <c r="B103" s="29" t="s">
        <v>293</v>
      </c>
      <c r="C103" s="29" t="s">
        <v>288</v>
      </c>
      <c r="D103" s="25" t="s">
        <v>95</v>
      </c>
      <c r="E103" s="30" t="s">
        <v>289</v>
      </c>
      <c r="F103" s="31" t="s">
        <v>137</v>
      </c>
      <c r="G103" s="32">
        <v>4263</v>
      </c>
      <c r="H103" s="33">
        <v>0</v>
      </c>
      <c r="I103" s="34">
        <f>ROUND(ROUND(H103,2)*ROUND(G103,3),2)</f>
      </c>
      <c r="O103">
        <f>(I103*21)/100</f>
      </c>
      <c r="P103" t="s">
        <v>23</v>
      </c>
    </row>
    <row r="104" spans="1:5" ht="25.5">
      <c r="A104" s="35" t="s">
        <v>50</v>
      </c>
      <c r="E104" s="36" t="s">
        <v>294</v>
      </c>
    </row>
    <row r="105" spans="1:5" ht="25.5">
      <c r="A105" s="37" t="s">
        <v>52</v>
      </c>
      <c r="E105" s="38" t="s">
        <v>295</v>
      </c>
    </row>
    <row r="106" spans="1:5" ht="38.25">
      <c r="A106" t="s">
        <v>54</v>
      </c>
      <c r="E106" s="36" t="s">
        <v>292</v>
      </c>
    </row>
    <row r="107" spans="1:16" ht="12.75">
      <c r="A107" s="25" t="s">
        <v>45</v>
      </c>
      <c r="B107" s="29" t="s">
        <v>296</v>
      </c>
      <c r="C107" s="29" t="s">
        <v>297</v>
      </c>
      <c r="D107" s="25" t="s">
        <v>51</v>
      </c>
      <c r="E107" s="30" t="s">
        <v>298</v>
      </c>
      <c r="F107" s="31" t="s">
        <v>111</v>
      </c>
      <c r="G107" s="32">
        <v>21315</v>
      </c>
      <c r="H107" s="33">
        <v>0</v>
      </c>
      <c r="I107" s="34">
        <f>ROUND(ROUND(H107,2)*ROUND(G107,3),2)</f>
      </c>
      <c r="O107">
        <f>(I107*21)/100</f>
      </c>
      <c r="P107" t="s">
        <v>23</v>
      </c>
    </row>
    <row r="108" spans="1:5" ht="12.75">
      <c r="A108" s="35" t="s">
        <v>50</v>
      </c>
      <c r="E108" s="36" t="s">
        <v>299</v>
      </c>
    </row>
    <row r="109" spans="1:5" ht="12.75">
      <c r="A109" s="37" t="s">
        <v>52</v>
      </c>
      <c r="E109" s="38" t="s">
        <v>300</v>
      </c>
    </row>
    <row r="110" spans="1:5" ht="102">
      <c r="A110" t="s">
        <v>54</v>
      </c>
      <c r="E110" s="36" t="s">
        <v>301</v>
      </c>
    </row>
    <row r="111" spans="1:16" ht="12.75">
      <c r="A111" s="25" t="s">
        <v>45</v>
      </c>
      <c r="B111" s="29" t="s">
        <v>302</v>
      </c>
      <c r="C111" s="29" t="s">
        <v>303</v>
      </c>
      <c r="D111" s="25" t="s">
        <v>51</v>
      </c>
      <c r="E111" s="30" t="s">
        <v>304</v>
      </c>
      <c r="F111" s="31" t="s">
        <v>111</v>
      </c>
      <c r="G111" s="32">
        <v>1020.8</v>
      </c>
      <c r="H111" s="33">
        <v>0</v>
      </c>
      <c r="I111" s="34">
        <f>ROUND(ROUND(H111,2)*ROUND(G111,3),2)</f>
      </c>
      <c r="O111">
        <f>(I111*21)/100</f>
      </c>
      <c r="P111" t="s">
        <v>23</v>
      </c>
    </row>
    <row r="112" spans="1:5" ht="12.75">
      <c r="A112" s="35" t="s">
        <v>50</v>
      </c>
      <c r="E112" s="36" t="s">
        <v>51</v>
      </c>
    </row>
    <row r="113" spans="1:5" ht="12.75">
      <c r="A113" s="37" t="s">
        <v>52</v>
      </c>
      <c r="E113" s="38" t="s">
        <v>305</v>
      </c>
    </row>
    <row r="114" spans="1:5" ht="102">
      <c r="A114" t="s">
        <v>54</v>
      </c>
      <c r="E114" s="36" t="s">
        <v>301</v>
      </c>
    </row>
    <row r="115" spans="1:18" ht="12.75" customHeight="1">
      <c r="A115" s="6" t="s">
        <v>43</v>
      </c>
      <c r="B115" s="6"/>
      <c r="C115" s="41" t="s">
        <v>33</v>
      </c>
      <c r="D115" s="6"/>
      <c r="E115" s="27" t="s">
        <v>306</v>
      </c>
      <c r="F115" s="6"/>
      <c r="G115" s="6"/>
      <c r="H115" s="6"/>
      <c r="I115" s="42">
        <f>0+Q115</f>
      </c>
      <c r="O115">
        <f>0+R115</f>
      </c>
      <c r="Q115">
        <f>0+I116+I120+I124+I128+I132</f>
      </c>
      <c r="R115">
        <f>0+O116+O120+O124+O128+O132</f>
      </c>
    </row>
    <row r="116" spans="1:16" ht="12.75">
      <c r="A116" s="25" t="s">
        <v>45</v>
      </c>
      <c r="B116" s="29" t="s">
        <v>307</v>
      </c>
      <c r="C116" s="29" t="s">
        <v>308</v>
      </c>
      <c r="D116" s="25" t="s">
        <v>51</v>
      </c>
      <c r="E116" s="30" t="s">
        <v>309</v>
      </c>
      <c r="F116" s="31" t="s">
        <v>137</v>
      </c>
      <c r="G116" s="32">
        <v>35.795</v>
      </c>
      <c r="H116" s="33">
        <v>0</v>
      </c>
      <c r="I116" s="34">
        <f>ROUND(ROUND(H116,2)*ROUND(G116,3),2)</f>
      </c>
      <c r="O116">
        <f>(I116*21)/100</f>
      </c>
      <c r="P116" t="s">
        <v>23</v>
      </c>
    </row>
    <row r="117" spans="1:5" ht="12.75">
      <c r="A117" s="35" t="s">
        <v>50</v>
      </c>
      <c r="E117" s="36" t="s">
        <v>310</v>
      </c>
    </row>
    <row r="118" spans="1:5" ht="89.25">
      <c r="A118" s="37" t="s">
        <v>52</v>
      </c>
      <c r="E118" s="38" t="s">
        <v>311</v>
      </c>
    </row>
    <row r="119" spans="1:5" ht="38.25">
      <c r="A119" t="s">
        <v>54</v>
      </c>
      <c r="E119" s="36" t="s">
        <v>292</v>
      </c>
    </row>
    <row r="120" spans="1:16" ht="12.75">
      <c r="A120" s="25" t="s">
        <v>45</v>
      </c>
      <c r="B120" s="29" t="s">
        <v>312</v>
      </c>
      <c r="C120" s="29" t="s">
        <v>313</v>
      </c>
      <c r="D120" s="25" t="s">
        <v>51</v>
      </c>
      <c r="E120" s="30" t="s">
        <v>314</v>
      </c>
      <c r="F120" s="31" t="s">
        <v>137</v>
      </c>
      <c r="G120" s="32">
        <v>16.2</v>
      </c>
      <c r="H120" s="33">
        <v>0</v>
      </c>
      <c r="I120" s="34">
        <f>ROUND(ROUND(H120,2)*ROUND(G120,3),2)</f>
      </c>
      <c r="O120">
        <f>(I120*21)/100</f>
      </c>
      <c r="P120" t="s">
        <v>23</v>
      </c>
    </row>
    <row r="121" spans="1:5" ht="12.75">
      <c r="A121" s="35" t="s">
        <v>50</v>
      </c>
      <c r="E121" s="36" t="s">
        <v>315</v>
      </c>
    </row>
    <row r="122" spans="1:5" ht="12.75">
      <c r="A122" s="37" t="s">
        <v>52</v>
      </c>
      <c r="E122" s="38" t="s">
        <v>316</v>
      </c>
    </row>
    <row r="123" spans="1:5" ht="38.25">
      <c r="A123" t="s">
        <v>54</v>
      </c>
      <c r="E123" s="36" t="s">
        <v>317</v>
      </c>
    </row>
    <row r="124" spans="1:16" ht="12.75">
      <c r="A124" s="25" t="s">
        <v>45</v>
      </c>
      <c r="B124" s="29" t="s">
        <v>318</v>
      </c>
      <c r="C124" s="29" t="s">
        <v>319</v>
      </c>
      <c r="D124" s="25" t="s">
        <v>51</v>
      </c>
      <c r="E124" s="30" t="s">
        <v>320</v>
      </c>
      <c r="F124" s="31" t="s">
        <v>137</v>
      </c>
      <c r="G124" s="32">
        <v>61.019</v>
      </c>
      <c r="H124" s="33">
        <v>0</v>
      </c>
      <c r="I124" s="34">
        <f>ROUND(ROUND(H124,2)*ROUND(G124,3),2)</f>
      </c>
      <c r="O124">
        <f>(I124*21)/100</f>
      </c>
      <c r="P124" t="s">
        <v>23</v>
      </c>
    </row>
    <row r="125" spans="1:5" ht="25.5">
      <c r="A125" s="35" t="s">
        <v>50</v>
      </c>
      <c r="E125" s="36" t="s">
        <v>321</v>
      </c>
    </row>
    <row r="126" spans="1:5" ht="89.25">
      <c r="A126" s="37" t="s">
        <v>52</v>
      </c>
      <c r="E126" s="38" t="s">
        <v>322</v>
      </c>
    </row>
    <row r="127" spans="1:5" ht="102">
      <c r="A127" t="s">
        <v>54</v>
      </c>
      <c r="E127" s="36" t="s">
        <v>323</v>
      </c>
    </row>
    <row r="128" spans="1:16" ht="12.75">
      <c r="A128" s="25" t="s">
        <v>45</v>
      </c>
      <c r="B128" s="29" t="s">
        <v>324</v>
      </c>
      <c r="C128" s="29" t="s">
        <v>325</v>
      </c>
      <c r="D128" s="25" t="s">
        <v>51</v>
      </c>
      <c r="E128" s="30" t="s">
        <v>326</v>
      </c>
      <c r="F128" s="31" t="s">
        <v>111</v>
      </c>
      <c r="G128" s="32">
        <v>10.75</v>
      </c>
      <c r="H128" s="33">
        <v>0</v>
      </c>
      <c r="I128" s="34">
        <f>ROUND(ROUND(H128,2)*ROUND(G128,3),2)</f>
      </c>
      <c r="O128">
        <f>(I128*21)/100</f>
      </c>
      <c r="P128" t="s">
        <v>23</v>
      </c>
    </row>
    <row r="129" spans="1:5" ht="12.75">
      <c r="A129" s="35" t="s">
        <v>50</v>
      </c>
      <c r="E129" s="36" t="s">
        <v>327</v>
      </c>
    </row>
    <row r="130" spans="1:5" ht="12.75">
      <c r="A130" s="37" t="s">
        <v>52</v>
      </c>
      <c r="E130" s="38" t="s">
        <v>328</v>
      </c>
    </row>
    <row r="131" spans="1:5" ht="127.5">
      <c r="A131" t="s">
        <v>54</v>
      </c>
      <c r="E131" s="36" t="s">
        <v>329</v>
      </c>
    </row>
    <row r="132" spans="1:16" ht="12.75">
      <c r="A132" s="25" t="s">
        <v>45</v>
      </c>
      <c r="B132" s="29" t="s">
        <v>330</v>
      </c>
      <c r="C132" s="29" t="s">
        <v>331</v>
      </c>
      <c r="D132" s="25" t="s">
        <v>51</v>
      </c>
      <c r="E132" s="30" t="s">
        <v>332</v>
      </c>
      <c r="F132" s="31" t="s">
        <v>137</v>
      </c>
      <c r="G132" s="32">
        <v>13.75</v>
      </c>
      <c r="H132" s="33">
        <v>0</v>
      </c>
      <c r="I132" s="34">
        <f>ROUND(ROUND(H132,2)*ROUND(G132,3),2)</f>
      </c>
      <c r="O132">
        <f>(I132*21)/100</f>
      </c>
      <c r="P132" t="s">
        <v>23</v>
      </c>
    </row>
    <row r="133" spans="1:5" ht="12.75">
      <c r="A133" s="35" t="s">
        <v>50</v>
      </c>
      <c r="E133" s="36" t="s">
        <v>333</v>
      </c>
    </row>
    <row r="134" spans="1:5" ht="63.75">
      <c r="A134" s="37" t="s">
        <v>52</v>
      </c>
      <c r="E134" s="38" t="s">
        <v>334</v>
      </c>
    </row>
    <row r="135" spans="1:5" ht="357">
      <c r="A135" t="s">
        <v>54</v>
      </c>
      <c r="E135" s="36" t="s">
        <v>335</v>
      </c>
    </row>
    <row r="136" spans="1:18" ht="12.75" customHeight="1">
      <c r="A136" s="6" t="s">
        <v>43</v>
      </c>
      <c r="B136" s="6"/>
      <c r="C136" s="41" t="s">
        <v>35</v>
      </c>
      <c r="D136" s="6"/>
      <c r="E136" s="27" t="s">
        <v>336</v>
      </c>
      <c r="F136" s="6"/>
      <c r="G136" s="6"/>
      <c r="H136" s="6"/>
      <c r="I136" s="42">
        <f>0+Q136</f>
      </c>
      <c r="O136">
        <f>0+R136</f>
      </c>
      <c r="Q136">
        <f>0+I137+I141+I145+I149+I153+I157+I161+I165+I169+I173+I177+I181</f>
      </c>
      <c r="R136">
        <f>0+O137+O141+O145+O149+O153+O157+O161+O165+O169+O173+O177+O181</f>
      </c>
    </row>
    <row r="137" spans="1:16" ht="12.75">
      <c r="A137" s="25" t="s">
        <v>45</v>
      </c>
      <c r="B137" s="29" t="s">
        <v>337</v>
      </c>
      <c r="C137" s="29" t="s">
        <v>338</v>
      </c>
      <c r="D137" s="25" t="s">
        <v>51</v>
      </c>
      <c r="E137" s="30" t="s">
        <v>339</v>
      </c>
      <c r="F137" s="31" t="s">
        <v>137</v>
      </c>
      <c r="G137" s="32">
        <v>3311.413</v>
      </c>
      <c r="H137" s="33">
        <v>0</v>
      </c>
      <c r="I137" s="34">
        <f>ROUND(ROUND(H137,2)*ROUND(G137,3),2)</f>
      </c>
      <c r="O137">
        <f>(I137*21)/100</f>
      </c>
      <c r="P137" t="s">
        <v>23</v>
      </c>
    </row>
    <row r="138" spans="1:5" ht="38.25">
      <c r="A138" s="35" t="s">
        <v>50</v>
      </c>
      <c r="E138" s="36" t="s">
        <v>340</v>
      </c>
    </row>
    <row r="139" spans="1:5" ht="38.25">
      <c r="A139" s="37" t="s">
        <v>52</v>
      </c>
      <c r="E139" s="38" t="s">
        <v>341</v>
      </c>
    </row>
    <row r="140" spans="1:5" ht="127.5">
      <c r="A140" t="s">
        <v>54</v>
      </c>
      <c r="E140" s="36" t="s">
        <v>342</v>
      </c>
    </row>
    <row r="141" spans="1:16" ht="12.75">
      <c r="A141" s="25" t="s">
        <v>45</v>
      </c>
      <c r="B141" s="29" t="s">
        <v>343</v>
      </c>
      <c r="C141" s="29" t="s">
        <v>344</v>
      </c>
      <c r="D141" s="25" t="s">
        <v>51</v>
      </c>
      <c r="E141" s="30" t="s">
        <v>345</v>
      </c>
      <c r="F141" s="31" t="s">
        <v>137</v>
      </c>
      <c r="G141" s="32">
        <v>89.54</v>
      </c>
      <c r="H141" s="33">
        <v>0</v>
      </c>
      <c r="I141" s="34">
        <f>ROUND(ROUND(H141,2)*ROUND(G141,3),2)</f>
      </c>
      <c r="O141">
        <f>(I141*21)/100</f>
      </c>
      <c r="P141" t="s">
        <v>23</v>
      </c>
    </row>
    <row r="142" spans="1:5" ht="38.25">
      <c r="A142" s="35" t="s">
        <v>50</v>
      </c>
      <c r="E142" s="36" t="s">
        <v>346</v>
      </c>
    </row>
    <row r="143" spans="1:5" ht="51">
      <c r="A143" s="37" t="s">
        <v>52</v>
      </c>
      <c r="E143" s="38" t="s">
        <v>347</v>
      </c>
    </row>
    <row r="144" spans="1:5" ht="51">
      <c r="A144" t="s">
        <v>54</v>
      </c>
      <c r="E144" s="36" t="s">
        <v>348</v>
      </c>
    </row>
    <row r="145" spans="1:16" ht="12.75">
      <c r="A145" s="25" t="s">
        <v>45</v>
      </c>
      <c r="B145" s="29" t="s">
        <v>349</v>
      </c>
      <c r="C145" s="29" t="s">
        <v>350</v>
      </c>
      <c r="D145" s="25" t="s">
        <v>51</v>
      </c>
      <c r="E145" s="30" t="s">
        <v>351</v>
      </c>
      <c r="F145" s="31" t="s">
        <v>137</v>
      </c>
      <c r="G145" s="32">
        <v>5752.221</v>
      </c>
      <c r="H145" s="33">
        <v>0</v>
      </c>
      <c r="I145" s="34">
        <f>ROUND(ROUND(H145,2)*ROUND(G145,3),2)</f>
      </c>
      <c r="O145">
        <f>(I145*21)/100</f>
      </c>
      <c r="P145" t="s">
        <v>23</v>
      </c>
    </row>
    <row r="146" spans="1:5" ht="25.5">
      <c r="A146" s="35" t="s">
        <v>50</v>
      </c>
      <c r="E146" s="36" t="s">
        <v>352</v>
      </c>
    </row>
    <row r="147" spans="1:5" ht="38.25">
      <c r="A147" s="37" t="s">
        <v>52</v>
      </c>
      <c r="E147" s="38" t="s">
        <v>353</v>
      </c>
    </row>
    <row r="148" spans="1:5" ht="51">
      <c r="A148" t="s">
        <v>54</v>
      </c>
      <c r="E148" s="36" t="s">
        <v>348</v>
      </c>
    </row>
    <row r="149" spans="1:16" ht="12.75">
      <c r="A149" s="25" t="s">
        <v>45</v>
      </c>
      <c r="B149" s="29" t="s">
        <v>354</v>
      </c>
      <c r="C149" s="29" t="s">
        <v>355</v>
      </c>
      <c r="D149" s="25" t="s">
        <v>51</v>
      </c>
      <c r="E149" s="30" t="s">
        <v>356</v>
      </c>
      <c r="F149" s="31" t="s">
        <v>111</v>
      </c>
      <c r="G149" s="32">
        <v>3495</v>
      </c>
      <c r="H149" s="33">
        <v>0</v>
      </c>
      <c r="I149" s="34">
        <f>ROUND(ROUND(H149,2)*ROUND(G149,3),2)</f>
      </c>
      <c r="O149">
        <f>(I149*21)/100</f>
      </c>
      <c r="P149" t="s">
        <v>23</v>
      </c>
    </row>
    <row r="150" spans="1:5" ht="12.75">
      <c r="A150" s="35" t="s">
        <v>50</v>
      </c>
      <c r="E150" s="36" t="s">
        <v>357</v>
      </c>
    </row>
    <row r="151" spans="1:5" ht="51">
      <c r="A151" s="37" t="s">
        <v>52</v>
      </c>
      <c r="E151" s="38" t="s">
        <v>358</v>
      </c>
    </row>
    <row r="152" spans="1:5" ht="38.25">
      <c r="A152" t="s">
        <v>54</v>
      </c>
      <c r="E152" s="36" t="s">
        <v>359</v>
      </c>
    </row>
    <row r="153" spans="1:16" ht="12.75">
      <c r="A153" s="25" t="s">
        <v>45</v>
      </c>
      <c r="B153" s="29" t="s">
        <v>360</v>
      </c>
      <c r="C153" s="29" t="s">
        <v>361</v>
      </c>
      <c r="D153" s="25" t="s">
        <v>51</v>
      </c>
      <c r="E153" s="30" t="s">
        <v>362</v>
      </c>
      <c r="F153" s="31" t="s">
        <v>111</v>
      </c>
      <c r="G153" s="32">
        <v>17158.14</v>
      </c>
      <c r="H153" s="33">
        <v>0</v>
      </c>
      <c r="I153" s="34">
        <f>ROUND(ROUND(H153,2)*ROUND(G153,3),2)</f>
      </c>
      <c r="O153">
        <f>(I153*21)/100</f>
      </c>
      <c r="P153" t="s">
        <v>23</v>
      </c>
    </row>
    <row r="154" spans="1:5" ht="25.5">
      <c r="A154" s="35" t="s">
        <v>50</v>
      </c>
      <c r="E154" s="36" t="s">
        <v>363</v>
      </c>
    </row>
    <row r="155" spans="1:5" ht="12.75">
      <c r="A155" s="37" t="s">
        <v>52</v>
      </c>
      <c r="E155" s="38" t="s">
        <v>364</v>
      </c>
    </row>
    <row r="156" spans="1:5" ht="51">
      <c r="A156" t="s">
        <v>54</v>
      </c>
      <c r="E156" s="36" t="s">
        <v>365</v>
      </c>
    </row>
    <row r="157" spans="1:16" ht="12.75">
      <c r="A157" s="25" t="s">
        <v>45</v>
      </c>
      <c r="B157" s="29" t="s">
        <v>366</v>
      </c>
      <c r="C157" s="29" t="s">
        <v>367</v>
      </c>
      <c r="D157" s="25" t="s">
        <v>51</v>
      </c>
      <c r="E157" s="30" t="s">
        <v>368</v>
      </c>
      <c r="F157" s="31" t="s">
        <v>111</v>
      </c>
      <c r="G157" s="32">
        <v>31155.57</v>
      </c>
      <c r="H157" s="33">
        <v>0</v>
      </c>
      <c r="I157" s="34">
        <f>ROUND(ROUND(H157,2)*ROUND(G157,3),2)</f>
      </c>
      <c r="O157">
        <f>(I157*21)/100</f>
      </c>
      <c r="P157" t="s">
        <v>23</v>
      </c>
    </row>
    <row r="158" spans="1:5" ht="38.25">
      <c r="A158" s="35" t="s">
        <v>50</v>
      </c>
      <c r="E158" s="36" t="s">
        <v>369</v>
      </c>
    </row>
    <row r="159" spans="1:5" ht="38.25">
      <c r="A159" s="37" t="s">
        <v>52</v>
      </c>
      <c r="E159" s="38" t="s">
        <v>370</v>
      </c>
    </row>
    <row r="160" spans="1:5" ht="51">
      <c r="A160" t="s">
        <v>54</v>
      </c>
      <c r="E160" s="36" t="s">
        <v>365</v>
      </c>
    </row>
    <row r="161" spans="1:16" ht="12.75">
      <c r="A161" s="25" t="s">
        <v>45</v>
      </c>
      <c r="B161" s="29" t="s">
        <v>371</v>
      </c>
      <c r="C161" s="29" t="s">
        <v>372</v>
      </c>
      <c r="D161" s="25" t="s">
        <v>51</v>
      </c>
      <c r="E161" s="30" t="s">
        <v>373</v>
      </c>
      <c r="F161" s="31" t="s">
        <v>111</v>
      </c>
      <c r="G161" s="32">
        <v>15352.02</v>
      </c>
      <c r="H161" s="33">
        <v>0</v>
      </c>
      <c r="I161" s="34">
        <f>ROUND(ROUND(H161,2)*ROUND(G161,3),2)</f>
      </c>
      <c r="O161">
        <f>(I161*21)/100</f>
      </c>
      <c r="P161" t="s">
        <v>23</v>
      </c>
    </row>
    <row r="162" spans="1:5" ht="12.75">
      <c r="A162" s="35" t="s">
        <v>50</v>
      </c>
      <c r="E162" s="36" t="s">
        <v>374</v>
      </c>
    </row>
    <row r="163" spans="1:5" ht="12.75">
      <c r="A163" s="37" t="s">
        <v>52</v>
      </c>
      <c r="E163" s="38" t="s">
        <v>375</v>
      </c>
    </row>
    <row r="164" spans="1:5" ht="140.25">
      <c r="A164" t="s">
        <v>54</v>
      </c>
      <c r="E164" s="36" t="s">
        <v>376</v>
      </c>
    </row>
    <row r="165" spans="1:16" ht="12.75">
      <c r="A165" s="25" t="s">
        <v>45</v>
      </c>
      <c r="B165" s="29" t="s">
        <v>377</v>
      </c>
      <c r="C165" s="29" t="s">
        <v>378</v>
      </c>
      <c r="D165" s="25" t="s">
        <v>51</v>
      </c>
      <c r="E165" s="30" t="s">
        <v>379</v>
      </c>
      <c r="F165" s="31" t="s">
        <v>111</v>
      </c>
      <c r="G165" s="32">
        <v>31607.1</v>
      </c>
      <c r="H165" s="33">
        <v>0</v>
      </c>
      <c r="I165" s="34">
        <f>ROUND(ROUND(H165,2)*ROUND(G165,3),2)</f>
      </c>
      <c r="O165">
        <f>(I165*21)/100</f>
      </c>
      <c r="P165" t="s">
        <v>23</v>
      </c>
    </row>
    <row r="166" spans="1:5" ht="25.5">
      <c r="A166" s="35" t="s">
        <v>50</v>
      </c>
      <c r="E166" s="36" t="s">
        <v>380</v>
      </c>
    </row>
    <row r="167" spans="1:5" ht="12.75">
      <c r="A167" s="37" t="s">
        <v>52</v>
      </c>
      <c r="E167" s="38" t="s">
        <v>381</v>
      </c>
    </row>
    <row r="168" spans="1:5" ht="140.25">
      <c r="A168" t="s">
        <v>54</v>
      </c>
      <c r="E168" s="36" t="s">
        <v>376</v>
      </c>
    </row>
    <row r="169" spans="1:16" ht="12.75">
      <c r="A169" s="25" t="s">
        <v>45</v>
      </c>
      <c r="B169" s="29" t="s">
        <v>382</v>
      </c>
      <c r="C169" s="29" t="s">
        <v>383</v>
      </c>
      <c r="D169" s="25" t="s">
        <v>51</v>
      </c>
      <c r="E169" s="30" t="s">
        <v>384</v>
      </c>
      <c r="F169" s="31" t="s">
        <v>111</v>
      </c>
      <c r="G169" s="32">
        <v>15051</v>
      </c>
      <c r="H169" s="33">
        <v>0</v>
      </c>
      <c r="I169" s="34">
        <f>ROUND(ROUND(H169,2)*ROUND(G169,3),2)</f>
      </c>
      <c r="O169">
        <f>(I169*21)/100</f>
      </c>
      <c r="P169" t="s">
        <v>23</v>
      </c>
    </row>
    <row r="170" spans="1:5" ht="12.75">
      <c r="A170" s="35" t="s">
        <v>50</v>
      </c>
      <c r="E170" s="36" t="s">
        <v>374</v>
      </c>
    </row>
    <row r="171" spans="1:5" ht="12.75">
      <c r="A171" s="37" t="s">
        <v>52</v>
      </c>
      <c r="E171" s="38" t="s">
        <v>385</v>
      </c>
    </row>
    <row r="172" spans="1:5" ht="140.25">
      <c r="A172" t="s">
        <v>54</v>
      </c>
      <c r="E172" s="36" t="s">
        <v>376</v>
      </c>
    </row>
    <row r="173" spans="1:16" ht="12.75">
      <c r="A173" s="25" t="s">
        <v>45</v>
      </c>
      <c r="B173" s="29" t="s">
        <v>386</v>
      </c>
      <c r="C173" s="29" t="s">
        <v>387</v>
      </c>
      <c r="D173" s="25" t="s">
        <v>51</v>
      </c>
      <c r="E173" s="30" t="s">
        <v>388</v>
      </c>
      <c r="F173" s="31" t="s">
        <v>137</v>
      </c>
      <c r="G173" s="32">
        <v>563</v>
      </c>
      <c r="H173" s="33">
        <v>0</v>
      </c>
      <c r="I173" s="34">
        <f>ROUND(ROUND(H173,2)*ROUND(G173,3),2)</f>
      </c>
      <c r="O173">
        <f>(I173*21)/100</f>
      </c>
      <c r="P173" t="s">
        <v>23</v>
      </c>
    </row>
    <row r="174" spans="1:5" ht="25.5">
      <c r="A174" s="35" t="s">
        <v>50</v>
      </c>
      <c r="E174" s="36" t="s">
        <v>389</v>
      </c>
    </row>
    <row r="175" spans="1:5" ht="12.75">
      <c r="A175" s="37" t="s">
        <v>52</v>
      </c>
      <c r="E175" s="38" t="s">
        <v>390</v>
      </c>
    </row>
    <row r="176" spans="1:5" ht="140.25">
      <c r="A176" t="s">
        <v>54</v>
      </c>
      <c r="E176" s="36" t="s">
        <v>391</v>
      </c>
    </row>
    <row r="177" spans="1:16" ht="12.75">
      <c r="A177" s="25" t="s">
        <v>45</v>
      </c>
      <c r="B177" s="29" t="s">
        <v>392</v>
      </c>
      <c r="C177" s="29" t="s">
        <v>393</v>
      </c>
      <c r="D177" s="25" t="s">
        <v>51</v>
      </c>
      <c r="E177" s="30" t="s">
        <v>394</v>
      </c>
      <c r="F177" s="31" t="s">
        <v>111</v>
      </c>
      <c r="G177" s="32">
        <v>88</v>
      </c>
      <c r="H177" s="33">
        <v>0</v>
      </c>
      <c r="I177" s="34">
        <f>ROUND(ROUND(H177,2)*ROUND(G177,3),2)</f>
      </c>
      <c r="O177">
        <f>(I177*21)/100</f>
      </c>
      <c r="P177" t="s">
        <v>23</v>
      </c>
    </row>
    <row r="178" spans="1:5" ht="12.75">
      <c r="A178" s="35" t="s">
        <v>50</v>
      </c>
      <c r="E178" s="36" t="s">
        <v>395</v>
      </c>
    </row>
    <row r="179" spans="1:5" ht="12.75">
      <c r="A179" s="37" t="s">
        <v>52</v>
      </c>
      <c r="E179" s="38" t="s">
        <v>396</v>
      </c>
    </row>
    <row r="180" spans="1:5" ht="153">
      <c r="A180" t="s">
        <v>54</v>
      </c>
      <c r="E180" s="36" t="s">
        <v>397</v>
      </c>
    </row>
    <row r="181" spans="1:16" ht="12.75">
      <c r="A181" s="25" t="s">
        <v>45</v>
      </c>
      <c r="B181" s="29" t="s">
        <v>398</v>
      </c>
      <c r="C181" s="29" t="s">
        <v>399</v>
      </c>
      <c r="D181" s="25" t="s">
        <v>51</v>
      </c>
      <c r="E181" s="30" t="s">
        <v>400</v>
      </c>
      <c r="F181" s="31" t="s">
        <v>111</v>
      </c>
      <c r="G181" s="32">
        <v>283.4</v>
      </c>
      <c r="H181" s="33">
        <v>0</v>
      </c>
      <c r="I181" s="34">
        <f>ROUND(ROUND(H181,2)*ROUND(G181,3),2)</f>
      </c>
      <c r="O181">
        <f>(I181*21)/100</f>
      </c>
      <c r="P181" t="s">
        <v>23</v>
      </c>
    </row>
    <row r="182" spans="1:5" ht="12.75">
      <c r="A182" s="35" t="s">
        <v>50</v>
      </c>
      <c r="E182" s="36" t="s">
        <v>51</v>
      </c>
    </row>
    <row r="183" spans="1:5" ht="12.75">
      <c r="A183" s="37" t="s">
        <v>52</v>
      </c>
      <c r="E183" s="38" t="s">
        <v>401</v>
      </c>
    </row>
    <row r="184" spans="1:5" ht="153">
      <c r="A184" t="s">
        <v>54</v>
      </c>
      <c r="E184" s="36" t="s">
        <v>402</v>
      </c>
    </row>
    <row r="185" spans="1:18" ht="12.75" customHeight="1">
      <c r="A185" s="6" t="s">
        <v>43</v>
      </c>
      <c r="B185" s="6"/>
      <c r="C185" s="41" t="s">
        <v>75</v>
      </c>
      <c r="D185" s="6"/>
      <c r="E185" s="27" t="s">
        <v>403</v>
      </c>
      <c r="F185" s="6"/>
      <c r="G185" s="6"/>
      <c r="H185" s="6"/>
      <c r="I185" s="42">
        <f>0+Q185</f>
      </c>
      <c r="O185">
        <f>0+R185</f>
      </c>
      <c r="Q185">
        <f>0+I186+I190+I194+I198</f>
      </c>
      <c r="R185">
        <f>0+O186+O190+O194+O198</f>
      </c>
    </row>
    <row r="186" spans="1:16" ht="12.75">
      <c r="A186" s="25" t="s">
        <v>45</v>
      </c>
      <c r="B186" s="29" t="s">
        <v>404</v>
      </c>
      <c r="C186" s="29" t="s">
        <v>405</v>
      </c>
      <c r="D186" s="25" t="s">
        <v>51</v>
      </c>
      <c r="E186" s="30" t="s">
        <v>406</v>
      </c>
      <c r="F186" s="31" t="s">
        <v>277</v>
      </c>
      <c r="G186" s="32">
        <v>2920</v>
      </c>
      <c r="H186" s="33">
        <v>0</v>
      </c>
      <c r="I186" s="34">
        <f>ROUND(ROUND(H186,2)*ROUND(G186,3),2)</f>
      </c>
      <c r="O186">
        <f>(I186*21)/100</f>
      </c>
      <c r="P186" t="s">
        <v>23</v>
      </c>
    </row>
    <row r="187" spans="1:5" ht="12.75">
      <c r="A187" s="35" t="s">
        <v>50</v>
      </c>
      <c r="E187" s="36" t="s">
        <v>51</v>
      </c>
    </row>
    <row r="188" spans="1:5" ht="38.25">
      <c r="A188" s="37" t="s">
        <v>52</v>
      </c>
      <c r="E188" s="38" t="s">
        <v>407</v>
      </c>
    </row>
    <row r="189" spans="1:5" ht="242.25">
      <c r="A189" t="s">
        <v>54</v>
      </c>
      <c r="E189" s="36" t="s">
        <v>408</v>
      </c>
    </row>
    <row r="190" spans="1:16" ht="12.75">
      <c r="A190" s="25" t="s">
        <v>45</v>
      </c>
      <c r="B190" s="29" t="s">
        <v>409</v>
      </c>
      <c r="C190" s="29" t="s">
        <v>410</v>
      </c>
      <c r="D190" s="25" t="s">
        <v>51</v>
      </c>
      <c r="E190" s="30" t="s">
        <v>411</v>
      </c>
      <c r="F190" s="31" t="s">
        <v>67</v>
      </c>
      <c r="G190" s="32">
        <v>9</v>
      </c>
      <c r="H190" s="33">
        <v>0</v>
      </c>
      <c r="I190" s="34">
        <f>ROUND(ROUND(H190,2)*ROUND(G190,3),2)</f>
      </c>
      <c r="O190">
        <f>(I190*21)/100</f>
      </c>
      <c r="P190" t="s">
        <v>23</v>
      </c>
    </row>
    <row r="191" spans="1:5" ht="12.75">
      <c r="A191" s="35" t="s">
        <v>50</v>
      </c>
      <c r="E191" s="36" t="s">
        <v>412</v>
      </c>
    </row>
    <row r="192" spans="1:5" ht="12.75">
      <c r="A192" s="37" t="s">
        <v>52</v>
      </c>
      <c r="E192" s="38" t="s">
        <v>413</v>
      </c>
    </row>
    <row r="193" spans="1:5" ht="102">
      <c r="A193" t="s">
        <v>54</v>
      </c>
      <c r="E193" s="36" t="s">
        <v>414</v>
      </c>
    </row>
    <row r="194" spans="1:16" ht="12.75">
      <c r="A194" s="25" t="s">
        <v>45</v>
      </c>
      <c r="B194" s="29" t="s">
        <v>415</v>
      </c>
      <c r="C194" s="29" t="s">
        <v>416</v>
      </c>
      <c r="D194" s="25" t="s">
        <v>51</v>
      </c>
      <c r="E194" s="30" t="s">
        <v>417</v>
      </c>
      <c r="F194" s="31" t="s">
        <v>67</v>
      </c>
      <c r="G194" s="32">
        <v>11</v>
      </c>
      <c r="H194" s="33">
        <v>0</v>
      </c>
      <c r="I194" s="34">
        <f>ROUND(ROUND(H194,2)*ROUND(G194,3),2)</f>
      </c>
      <c r="O194">
        <f>(I194*21)/100</f>
      </c>
      <c r="P194" t="s">
        <v>23</v>
      </c>
    </row>
    <row r="195" spans="1:5" ht="12.75">
      <c r="A195" s="35" t="s">
        <v>50</v>
      </c>
      <c r="E195" s="36" t="s">
        <v>235</v>
      </c>
    </row>
    <row r="196" spans="1:5" ht="12.75">
      <c r="A196" s="37" t="s">
        <v>52</v>
      </c>
      <c r="E196" s="38" t="s">
        <v>418</v>
      </c>
    </row>
    <row r="197" spans="1:5" ht="89.25">
      <c r="A197" t="s">
        <v>54</v>
      </c>
      <c r="E197" s="36" t="s">
        <v>419</v>
      </c>
    </row>
    <row r="198" spans="1:16" ht="12.75">
      <c r="A198" s="25" t="s">
        <v>45</v>
      </c>
      <c r="B198" s="29" t="s">
        <v>420</v>
      </c>
      <c r="C198" s="29" t="s">
        <v>421</v>
      </c>
      <c r="D198" s="25" t="s">
        <v>51</v>
      </c>
      <c r="E198" s="30" t="s">
        <v>422</v>
      </c>
      <c r="F198" s="31" t="s">
        <v>137</v>
      </c>
      <c r="G198" s="32">
        <v>8.4</v>
      </c>
      <c r="H198" s="33">
        <v>0</v>
      </c>
      <c r="I198" s="34">
        <f>ROUND(ROUND(H198,2)*ROUND(G198,3),2)</f>
      </c>
      <c r="O198">
        <f>(I198*21)/100</f>
      </c>
      <c r="P198" t="s">
        <v>23</v>
      </c>
    </row>
    <row r="199" spans="1:5" ht="12.75">
      <c r="A199" s="35" t="s">
        <v>50</v>
      </c>
      <c r="E199" s="36" t="s">
        <v>51</v>
      </c>
    </row>
    <row r="200" spans="1:5" ht="12.75">
      <c r="A200" s="37" t="s">
        <v>52</v>
      </c>
      <c r="E200" s="38" t="s">
        <v>423</v>
      </c>
    </row>
    <row r="201" spans="1:5" ht="369.75">
      <c r="A201" t="s">
        <v>54</v>
      </c>
      <c r="E201" s="36" t="s">
        <v>424</v>
      </c>
    </row>
    <row r="202" spans="1:18" ht="12.75" customHeight="1">
      <c r="A202" s="6" t="s">
        <v>43</v>
      </c>
      <c r="B202" s="6"/>
      <c r="C202" s="41" t="s">
        <v>40</v>
      </c>
      <c r="D202" s="6"/>
      <c r="E202" s="27" t="s">
        <v>191</v>
      </c>
      <c r="F202" s="6"/>
      <c r="G202" s="6"/>
      <c r="H202" s="6"/>
      <c r="I202" s="42">
        <f>0+Q202</f>
      </c>
      <c r="O202">
        <f>0+R202</f>
      </c>
      <c r="Q202">
        <f>0+I203+I207+I211+I215+I219+I223+I227+I231+I235+I239+I243+I247</f>
      </c>
      <c r="R202">
        <f>0+O203+O207+O211+O215+O219+O223+O227+O231+O235+O239+O243+O247</f>
      </c>
    </row>
    <row r="203" spans="1:16" ht="25.5">
      <c r="A203" s="25" t="s">
        <v>45</v>
      </c>
      <c r="B203" s="29" t="s">
        <v>425</v>
      </c>
      <c r="C203" s="29" t="s">
        <v>426</v>
      </c>
      <c r="D203" s="25" t="s">
        <v>51</v>
      </c>
      <c r="E203" s="30" t="s">
        <v>427</v>
      </c>
      <c r="F203" s="31" t="s">
        <v>277</v>
      </c>
      <c r="G203" s="32">
        <v>1294</v>
      </c>
      <c r="H203" s="33">
        <v>0</v>
      </c>
      <c r="I203" s="34">
        <f>ROUND(ROUND(H203,2)*ROUND(G203,3),2)</f>
      </c>
      <c r="O203">
        <f>(I203*21)/100</f>
      </c>
      <c r="P203" t="s">
        <v>23</v>
      </c>
    </row>
    <row r="204" spans="1:5" ht="12.75">
      <c r="A204" s="35" t="s">
        <v>50</v>
      </c>
      <c r="E204" s="36" t="s">
        <v>51</v>
      </c>
    </row>
    <row r="205" spans="1:5" ht="38.25">
      <c r="A205" s="37" t="s">
        <v>52</v>
      </c>
      <c r="E205" s="38" t="s">
        <v>428</v>
      </c>
    </row>
    <row r="206" spans="1:5" ht="140.25">
      <c r="A206" t="s">
        <v>54</v>
      </c>
      <c r="E206" s="36" t="s">
        <v>429</v>
      </c>
    </row>
    <row r="207" spans="1:16" ht="25.5">
      <c r="A207" s="25" t="s">
        <v>45</v>
      </c>
      <c r="B207" s="29" t="s">
        <v>430</v>
      </c>
      <c r="C207" s="29" t="s">
        <v>431</v>
      </c>
      <c r="D207" s="25" t="s">
        <v>51</v>
      </c>
      <c r="E207" s="30" t="s">
        <v>432</v>
      </c>
      <c r="F207" s="31" t="s">
        <v>277</v>
      </c>
      <c r="G207" s="32">
        <v>486</v>
      </c>
      <c r="H207" s="33">
        <v>0</v>
      </c>
      <c r="I207" s="34">
        <f>ROUND(ROUND(H207,2)*ROUND(G207,3),2)</f>
      </c>
      <c r="O207">
        <f>(I207*21)/100</f>
      </c>
      <c r="P207" t="s">
        <v>23</v>
      </c>
    </row>
    <row r="208" spans="1:5" ht="12.75">
      <c r="A208" s="35" t="s">
        <v>50</v>
      </c>
      <c r="E208" s="36" t="s">
        <v>51</v>
      </c>
    </row>
    <row r="209" spans="1:5" ht="51">
      <c r="A209" s="37" t="s">
        <v>52</v>
      </c>
      <c r="E209" s="38" t="s">
        <v>433</v>
      </c>
    </row>
    <row r="210" spans="1:5" ht="140.25">
      <c r="A210" t="s">
        <v>54</v>
      </c>
      <c r="E210" s="36" t="s">
        <v>429</v>
      </c>
    </row>
    <row r="211" spans="1:16" ht="12.75">
      <c r="A211" s="25" t="s">
        <v>45</v>
      </c>
      <c r="B211" s="29" t="s">
        <v>434</v>
      </c>
      <c r="C211" s="29" t="s">
        <v>435</v>
      </c>
      <c r="D211" s="25" t="s">
        <v>51</v>
      </c>
      <c r="E211" s="30" t="s">
        <v>436</v>
      </c>
      <c r="F211" s="31" t="s">
        <v>67</v>
      </c>
      <c r="G211" s="32">
        <v>22</v>
      </c>
      <c r="H211" s="33">
        <v>0</v>
      </c>
      <c r="I211" s="34">
        <f>ROUND(ROUND(H211,2)*ROUND(G211,3),2)</f>
      </c>
      <c r="O211">
        <f>(I211*21)/100</f>
      </c>
      <c r="P211" t="s">
        <v>23</v>
      </c>
    </row>
    <row r="212" spans="1:5" ht="12.75">
      <c r="A212" s="35" t="s">
        <v>50</v>
      </c>
      <c r="E212" s="36" t="s">
        <v>51</v>
      </c>
    </row>
    <row r="213" spans="1:5" ht="38.25">
      <c r="A213" s="37" t="s">
        <v>52</v>
      </c>
      <c r="E213" s="38" t="s">
        <v>437</v>
      </c>
    </row>
    <row r="214" spans="1:5" ht="51">
      <c r="A214" t="s">
        <v>54</v>
      </c>
      <c r="E214" s="36" t="s">
        <v>438</v>
      </c>
    </row>
    <row r="215" spans="1:16" ht="12.75">
      <c r="A215" s="25" t="s">
        <v>45</v>
      </c>
      <c r="B215" s="29" t="s">
        <v>439</v>
      </c>
      <c r="C215" s="29" t="s">
        <v>440</v>
      </c>
      <c r="D215" s="25" t="s">
        <v>51</v>
      </c>
      <c r="E215" s="30" t="s">
        <v>441</v>
      </c>
      <c r="F215" s="31" t="s">
        <v>67</v>
      </c>
      <c r="G215" s="32">
        <v>36</v>
      </c>
      <c r="H215" s="33">
        <v>0</v>
      </c>
      <c r="I215" s="34">
        <f>ROUND(ROUND(H215,2)*ROUND(G215,3),2)</f>
      </c>
      <c r="O215">
        <f>(I215*21)/100</f>
      </c>
      <c r="P215" t="s">
        <v>23</v>
      </c>
    </row>
    <row r="216" spans="1:5" ht="12.75">
      <c r="A216" s="35" t="s">
        <v>50</v>
      </c>
      <c r="E216" s="36" t="s">
        <v>51</v>
      </c>
    </row>
    <row r="217" spans="1:5" ht="25.5">
      <c r="A217" s="37" t="s">
        <v>52</v>
      </c>
      <c r="E217" s="38" t="s">
        <v>442</v>
      </c>
    </row>
    <row r="218" spans="1:5" ht="51">
      <c r="A218" t="s">
        <v>54</v>
      </c>
      <c r="E218" s="36" t="s">
        <v>438</v>
      </c>
    </row>
    <row r="219" spans="1:16" ht="12.75">
      <c r="A219" s="25" t="s">
        <v>45</v>
      </c>
      <c r="B219" s="29" t="s">
        <v>443</v>
      </c>
      <c r="C219" s="29" t="s">
        <v>444</v>
      </c>
      <c r="D219" s="25" t="s">
        <v>51</v>
      </c>
      <c r="E219" s="30" t="s">
        <v>445</v>
      </c>
      <c r="F219" s="31" t="s">
        <v>277</v>
      </c>
      <c r="G219" s="32">
        <v>43</v>
      </c>
      <c r="H219" s="33">
        <v>0</v>
      </c>
      <c r="I219" s="34">
        <f>ROUND(ROUND(H219,2)*ROUND(G219,3),2)</f>
      </c>
      <c r="O219">
        <f>(I219*21)/100</f>
      </c>
      <c r="P219" t="s">
        <v>23</v>
      </c>
    </row>
    <row r="220" spans="1:5" ht="12.75">
      <c r="A220" s="35" t="s">
        <v>50</v>
      </c>
      <c r="E220" s="36" t="s">
        <v>446</v>
      </c>
    </row>
    <row r="221" spans="1:5" ht="12.75">
      <c r="A221" s="37" t="s">
        <v>52</v>
      </c>
      <c r="E221" s="38" t="s">
        <v>447</v>
      </c>
    </row>
    <row r="222" spans="1:5" ht="38.25">
      <c r="A222" t="s">
        <v>54</v>
      </c>
      <c r="E222" s="36" t="s">
        <v>448</v>
      </c>
    </row>
    <row r="223" spans="1:16" ht="12.75">
      <c r="A223" s="25" t="s">
        <v>45</v>
      </c>
      <c r="B223" s="29" t="s">
        <v>449</v>
      </c>
      <c r="C223" s="29" t="s">
        <v>450</v>
      </c>
      <c r="D223" s="25" t="s">
        <v>51</v>
      </c>
      <c r="E223" s="30" t="s">
        <v>451</v>
      </c>
      <c r="F223" s="31" t="s">
        <v>277</v>
      </c>
      <c r="G223" s="32">
        <v>240</v>
      </c>
      <c r="H223" s="33">
        <v>0</v>
      </c>
      <c r="I223" s="34">
        <f>ROUND(ROUND(H223,2)*ROUND(G223,3),2)</f>
      </c>
      <c r="O223">
        <f>(I223*21)/100</f>
      </c>
      <c r="P223" t="s">
        <v>23</v>
      </c>
    </row>
    <row r="224" spans="1:5" ht="12.75">
      <c r="A224" s="35" t="s">
        <v>50</v>
      </c>
      <c r="E224" s="36" t="s">
        <v>452</v>
      </c>
    </row>
    <row r="225" spans="1:5" ht="12.75">
      <c r="A225" s="37" t="s">
        <v>52</v>
      </c>
      <c r="E225" s="38" t="s">
        <v>453</v>
      </c>
    </row>
    <row r="226" spans="1:5" ht="38.25">
      <c r="A226" t="s">
        <v>54</v>
      </c>
      <c r="E226" s="36" t="s">
        <v>454</v>
      </c>
    </row>
    <row r="227" spans="1:16" ht="12.75">
      <c r="A227" s="25" t="s">
        <v>45</v>
      </c>
      <c r="B227" s="29" t="s">
        <v>455</v>
      </c>
      <c r="C227" s="29" t="s">
        <v>456</v>
      </c>
      <c r="D227" s="25" t="s">
        <v>51</v>
      </c>
      <c r="E227" s="30" t="s">
        <v>457</v>
      </c>
      <c r="F227" s="31" t="s">
        <v>277</v>
      </c>
      <c r="G227" s="32">
        <v>292</v>
      </c>
      <c r="H227" s="33">
        <v>0</v>
      </c>
      <c r="I227" s="34">
        <f>ROUND(ROUND(H227,2)*ROUND(G227,3),2)</f>
      </c>
      <c r="O227">
        <f>(I227*21)/100</f>
      </c>
      <c r="P227" t="s">
        <v>23</v>
      </c>
    </row>
    <row r="228" spans="1:5" ht="12.75">
      <c r="A228" s="35" t="s">
        <v>50</v>
      </c>
      <c r="E228" s="36" t="s">
        <v>458</v>
      </c>
    </row>
    <row r="229" spans="1:5" ht="12.75">
      <c r="A229" s="37" t="s">
        <v>52</v>
      </c>
      <c r="E229" s="38" t="s">
        <v>459</v>
      </c>
    </row>
    <row r="230" spans="1:5" ht="38.25">
      <c r="A230" t="s">
        <v>54</v>
      </c>
      <c r="E230" s="36" t="s">
        <v>454</v>
      </c>
    </row>
    <row r="231" spans="1:16" ht="12.75">
      <c r="A231" s="25" t="s">
        <v>45</v>
      </c>
      <c r="B231" s="29" t="s">
        <v>460</v>
      </c>
      <c r="C231" s="29" t="s">
        <v>461</v>
      </c>
      <c r="D231" s="25" t="s">
        <v>51</v>
      </c>
      <c r="E231" s="30" t="s">
        <v>462</v>
      </c>
      <c r="F231" s="31" t="s">
        <v>277</v>
      </c>
      <c r="G231" s="32">
        <v>16</v>
      </c>
      <c r="H231" s="33">
        <v>0</v>
      </c>
      <c r="I231" s="34">
        <f>ROUND(ROUND(H231,2)*ROUND(G231,3),2)</f>
      </c>
      <c r="O231">
        <f>(I231*21)/100</f>
      </c>
      <c r="P231" t="s">
        <v>23</v>
      </c>
    </row>
    <row r="232" spans="1:5" ht="12.75">
      <c r="A232" s="35" t="s">
        <v>50</v>
      </c>
      <c r="E232" s="36" t="s">
        <v>463</v>
      </c>
    </row>
    <row r="233" spans="1:5" ht="12.75">
      <c r="A233" s="37" t="s">
        <v>52</v>
      </c>
      <c r="E233" s="38" t="s">
        <v>464</v>
      </c>
    </row>
    <row r="234" spans="1:5" ht="63.75">
      <c r="A234" t="s">
        <v>54</v>
      </c>
      <c r="E234" s="36" t="s">
        <v>465</v>
      </c>
    </row>
    <row r="235" spans="1:16" ht="12.75">
      <c r="A235" s="25" t="s">
        <v>45</v>
      </c>
      <c r="B235" s="29" t="s">
        <v>466</v>
      </c>
      <c r="C235" s="29" t="s">
        <v>467</v>
      </c>
      <c r="D235" s="25" t="s">
        <v>51</v>
      </c>
      <c r="E235" s="30" t="s">
        <v>468</v>
      </c>
      <c r="F235" s="31" t="s">
        <v>277</v>
      </c>
      <c r="G235" s="32">
        <v>52</v>
      </c>
      <c r="H235" s="33">
        <v>0</v>
      </c>
      <c r="I235" s="34">
        <f>ROUND(ROUND(H235,2)*ROUND(G235,3),2)</f>
      </c>
      <c r="O235">
        <f>(I235*21)/100</f>
      </c>
      <c r="P235" t="s">
        <v>23</v>
      </c>
    </row>
    <row r="236" spans="1:5" ht="12.75">
      <c r="A236" s="35" t="s">
        <v>50</v>
      </c>
      <c r="E236" s="36" t="s">
        <v>463</v>
      </c>
    </row>
    <row r="237" spans="1:5" ht="38.25">
      <c r="A237" s="37" t="s">
        <v>52</v>
      </c>
      <c r="E237" s="38" t="s">
        <v>469</v>
      </c>
    </row>
    <row r="238" spans="1:5" ht="63.75">
      <c r="A238" t="s">
        <v>54</v>
      </c>
      <c r="E238" s="36" t="s">
        <v>465</v>
      </c>
    </row>
    <row r="239" spans="1:16" ht="12.75">
      <c r="A239" s="25" t="s">
        <v>45</v>
      </c>
      <c r="B239" s="29" t="s">
        <v>470</v>
      </c>
      <c r="C239" s="29" t="s">
        <v>471</v>
      </c>
      <c r="D239" s="25" t="s">
        <v>51</v>
      </c>
      <c r="E239" s="30" t="s">
        <v>472</v>
      </c>
      <c r="F239" s="31" t="s">
        <v>277</v>
      </c>
      <c r="G239" s="32">
        <v>20</v>
      </c>
      <c r="H239" s="33">
        <v>0</v>
      </c>
      <c r="I239" s="34">
        <f>ROUND(ROUND(H239,2)*ROUND(G239,3),2)</f>
      </c>
      <c r="O239">
        <f>(I239*21)/100</f>
      </c>
      <c r="P239" t="s">
        <v>23</v>
      </c>
    </row>
    <row r="240" spans="1:5" ht="12.75">
      <c r="A240" s="35" t="s">
        <v>50</v>
      </c>
      <c r="E240" s="36" t="s">
        <v>473</v>
      </c>
    </row>
    <row r="241" spans="1:5" ht="12.75">
      <c r="A241" s="37" t="s">
        <v>52</v>
      </c>
      <c r="E241" s="38" t="s">
        <v>474</v>
      </c>
    </row>
    <row r="242" spans="1:5" ht="63.75">
      <c r="A242" t="s">
        <v>54</v>
      </c>
      <c r="E242" s="36" t="s">
        <v>465</v>
      </c>
    </row>
    <row r="243" spans="1:16" ht="12.75">
      <c r="A243" s="25" t="s">
        <v>45</v>
      </c>
      <c r="B243" s="29" t="s">
        <v>475</v>
      </c>
      <c r="C243" s="29" t="s">
        <v>476</v>
      </c>
      <c r="D243" s="25" t="s">
        <v>51</v>
      </c>
      <c r="E243" s="30" t="s">
        <v>477</v>
      </c>
      <c r="F243" s="31" t="s">
        <v>277</v>
      </c>
      <c r="G243" s="32">
        <v>487</v>
      </c>
      <c r="H243" s="33">
        <v>0</v>
      </c>
      <c r="I243" s="34">
        <f>ROUND(ROUND(H243,2)*ROUND(G243,3),2)</f>
      </c>
      <c r="O243">
        <f>(I243*21)/100</f>
      </c>
      <c r="P243" t="s">
        <v>23</v>
      </c>
    </row>
    <row r="244" spans="1:5" ht="12.75">
      <c r="A244" s="35" t="s">
        <v>50</v>
      </c>
      <c r="E244" s="36" t="s">
        <v>278</v>
      </c>
    </row>
    <row r="245" spans="1:5" ht="38.25">
      <c r="A245" s="37" t="s">
        <v>52</v>
      </c>
      <c r="E245" s="38" t="s">
        <v>478</v>
      </c>
    </row>
    <row r="246" spans="1:5" ht="89.25">
      <c r="A246" t="s">
        <v>54</v>
      </c>
      <c r="E246" s="36" t="s">
        <v>479</v>
      </c>
    </row>
    <row r="247" spans="1:16" ht="12.75">
      <c r="A247" s="25" t="s">
        <v>45</v>
      </c>
      <c r="B247" s="29" t="s">
        <v>480</v>
      </c>
      <c r="C247" s="29" t="s">
        <v>481</v>
      </c>
      <c r="D247" s="25" t="s">
        <v>51</v>
      </c>
      <c r="E247" s="30" t="s">
        <v>482</v>
      </c>
      <c r="F247" s="31" t="s">
        <v>137</v>
      </c>
      <c r="G247" s="32">
        <v>23.98</v>
      </c>
      <c r="H247" s="33">
        <v>0</v>
      </c>
      <c r="I247" s="34">
        <f>ROUND(ROUND(H247,2)*ROUND(G247,3),2)</f>
      </c>
      <c r="O247">
        <f>(I247*21)/100</f>
      </c>
      <c r="P247" t="s">
        <v>23</v>
      </c>
    </row>
    <row r="248" spans="1:5" ht="12.75">
      <c r="A248" s="35" t="s">
        <v>50</v>
      </c>
      <c r="E248" s="36" t="s">
        <v>483</v>
      </c>
    </row>
    <row r="249" spans="1:5" ht="12.75">
      <c r="A249" s="37" t="s">
        <v>52</v>
      </c>
      <c r="E249" s="38" t="s">
        <v>484</v>
      </c>
    </row>
    <row r="250" spans="1:5" ht="51">
      <c r="A250" t="s">
        <v>54</v>
      </c>
      <c r="E250" s="36" t="s">
        <v>485</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0+O8+O17+O74+O83+O116</f>
      </c>
      <c r="P2" t="s">
        <v>22</v>
      </c>
    </row>
    <row r="3" spans="1:16" ht="15" customHeight="1">
      <c r="A3" t="s">
        <v>12</v>
      </c>
      <c r="B3" s="12" t="s">
        <v>14</v>
      </c>
      <c r="C3" s="13" t="s">
        <v>15</v>
      </c>
      <c r="D3" s="1"/>
      <c r="E3" s="14" t="s">
        <v>16</v>
      </c>
      <c r="F3" s="1"/>
      <c r="G3" s="9"/>
      <c r="H3" s="8" t="s">
        <v>486</v>
      </c>
      <c r="I3" s="39">
        <f>0+I8+I17+I74+I83+I116</f>
      </c>
      <c r="O3" t="s">
        <v>19</v>
      </c>
      <c r="P3" t="s">
        <v>23</v>
      </c>
    </row>
    <row r="4" spans="1:16" ht="15" customHeight="1">
      <c r="A4" t="s">
        <v>17</v>
      </c>
      <c r="B4" s="16" t="s">
        <v>18</v>
      </c>
      <c r="C4" s="17" t="s">
        <v>486</v>
      </c>
      <c r="D4" s="6"/>
      <c r="E4" s="18" t="s">
        <v>487</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3324</v>
      </c>
      <c r="H9" s="33">
        <v>0</v>
      </c>
      <c r="I9" s="34">
        <f>ROUND(ROUND(H9,2)*ROUND(G9,3),2)</f>
      </c>
      <c r="O9">
        <f>(I9*21)/100</f>
      </c>
      <c r="P9" t="s">
        <v>23</v>
      </c>
    </row>
    <row r="10" spans="1:5" ht="51">
      <c r="A10" s="35" t="s">
        <v>50</v>
      </c>
      <c r="E10" s="36" t="s">
        <v>102</v>
      </c>
    </row>
    <row r="11" spans="1:5" ht="25.5">
      <c r="A11" s="37" t="s">
        <v>52</v>
      </c>
      <c r="E11" s="38" t="s">
        <v>488</v>
      </c>
    </row>
    <row r="12" spans="1:5" ht="76.5">
      <c r="A12" t="s">
        <v>54</v>
      </c>
      <c r="E12" s="36" t="s">
        <v>489</v>
      </c>
    </row>
    <row r="13" spans="1:16" ht="12.75">
      <c r="A13" s="25" t="s">
        <v>45</v>
      </c>
      <c r="B13" s="29" t="s">
        <v>23</v>
      </c>
      <c r="C13" s="29" t="s">
        <v>200</v>
      </c>
      <c r="D13" s="25" t="s">
        <v>51</v>
      </c>
      <c r="E13" s="30" t="s">
        <v>201</v>
      </c>
      <c r="F13" s="31" t="s">
        <v>137</v>
      </c>
      <c r="G13" s="32">
        <v>1432.9</v>
      </c>
      <c r="H13" s="33">
        <v>0</v>
      </c>
      <c r="I13" s="34">
        <f>ROUND(ROUND(H13,2)*ROUND(G13,3),2)</f>
      </c>
      <c r="O13">
        <f>(I13*21)/100</f>
      </c>
      <c r="P13" t="s">
        <v>23</v>
      </c>
    </row>
    <row r="14" spans="1:5" ht="12.75">
      <c r="A14" s="35" t="s">
        <v>50</v>
      </c>
      <c r="E14" s="36" t="s">
        <v>202</v>
      </c>
    </row>
    <row r="15" spans="1:5" ht="12.75">
      <c r="A15" s="37" t="s">
        <v>52</v>
      </c>
      <c r="E15" s="38" t="s">
        <v>490</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0+I18+I22+I26+I30+I34+I38+I42+I46+I50+I54+I58+I62+I66+I70</f>
      </c>
      <c r="R17">
        <f>0+O18+O22+O26+O30+O34+O38+O42+O46+O50+O54+O58+O62+O66+O70</f>
      </c>
    </row>
    <row r="18" spans="1:16" ht="12.75">
      <c r="A18" s="25" t="s">
        <v>45</v>
      </c>
      <c r="B18" s="29" t="s">
        <v>22</v>
      </c>
      <c r="C18" s="29" t="s">
        <v>205</v>
      </c>
      <c r="D18" s="25" t="s">
        <v>51</v>
      </c>
      <c r="E18" s="30" t="s">
        <v>206</v>
      </c>
      <c r="F18" s="31" t="s">
        <v>137</v>
      </c>
      <c r="G18" s="32">
        <v>1587</v>
      </c>
      <c r="H18" s="33">
        <v>0</v>
      </c>
      <c r="I18" s="34">
        <f>ROUND(ROUND(H18,2)*ROUND(G18,3),2)</f>
      </c>
      <c r="O18">
        <f>(I18*21)/100</f>
      </c>
      <c r="P18" t="s">
        <v>23</v>
      </c>
    </row>
    <row r="19" spans="1:5" ht="12.75">
      <c r="A19" s="35" t="s">
        <v>50</v>
      </c>
      <c r="E19" s="36" t="s">
        <v>117</v>
      </c>
    </row>
    <row r="20" spans="1:5" ht="38.25">
      <c r="A20" s="37" t="s">
        <v>52</v>
      </c>
      <c r="E20" s="38" t="s">
        <v>491</v>
      </c>
    </row>
    <row r="21" spans="1:5" ht="369.75">
      <c r="A21" t="s">
        <v>54</v>
      </c>
      <c r="E21" s="36" t="s">
        <v>209</v>
      </c>
    </row>
    <row r="22" spans="1:16" ht="12.75">
      <c r="A22" s="25" t="s">
        <v>45</v>
      </c>
      <c r="B22" s="29" t="s">
        <v>33</v>
      </c>
      <c r="C22" s="29" t="s">
        <v>210</v>
      </c>
      <c r="D22" s="25" t="s">
        <v>51</v>
      </c>
      <c r="E22" s="30" t="s">
        <v>211</v>
      </c>
      <c r="F22" s="31" t="s">
        <v>137</v>
      </c>
      <c r="G22" s="32">
        <v>15870</v>
      </c>
      <c r="H22" s="33">
        <v>0</v>
      </c>
      <c r="I22" s="34">
        <f>ROUND(ROUND(H22,2)*ROUND(G22,3),2)</f>
      </c>
      <c r="O22">
        <f>(I22*21)/100</f>
      </c>
      <c r="P22" t="s">
        <v>23</v>
      </c>
    </row>
    <row r="23" spans="1:5" ht="12.75">
      <c r="A23" s="35" t="s">
        <v>50</v>
      </c>
      <c r="E23" s="36" t="s">
        <v>51</v>
      </c>
    </row>
    <row r="24" spans="1:5" ht="12.75">
      <c r="A24" s="37" t="s">
        <v>52</v>
      </c>
      <c r="E24" s="38" t="s">
        <v>492</v>
      </c>
    </row>
    <row r="25" spans="1:5" ht="25.5">
      <c r="A25" t="s">
        <v>54</v>
      </c>
      <c r="E25" s="36" t="s">
        <v>213</v>
      </c>
    </row>
    <row r="26" spans="1:16" ht="12.75">
      <c r="A26" s="25" t="s">
        <v>45</v>
      </c>
      <c r="B26" s="29" t="s">
        <v>35</v>
      </c>
      <c r="C26" s="29" t="s">
        <v>214</v>
      </c>
      <c r="D26" s="25" t="s">
        <v>51</v>
      </c>
      <c r="E26" s="30" t="s">
        <v>215</v>
      </c>
      <c r="F26" s="31" t="s">
        <v>137</v>
      </c>
      <c r="G26" s="32">
        <v>166.05</v>
      </c>
      <c r="H26" s="33">
        <v>0</v>
      </c>
      <c r="I26" s="34">
        <f>ROUND(ROUND(H26,2)*ROUND(G26,3),2)</f>
      </c>
      <c r="O26">
        <f>(I26*21)/100</f>
      </c>
      <c r="P26" t="s">
        <v>23</v>
      </c>
    </row>
    <row r="27" spans="1:5" ht="12.75">
      <c r="A27" s="35" t="s">
        <v>50</v>
      </c>
      <c r="E27" s="36" t="s">
        <v>493</v>
      </c>
    </row>
    <row r="28" spans="1:5" ht="12.75">
      <c r="A28" s="37" t="s">
        <v>52</v>
      </c>
      <c r="E28" s="38" t="s">
        <v>494</v>
      </c>
    </row>
    <row r="29" spans="1:5" ht="306">
      <c r="A29" t="s">
        <v>54</v>
      </c>
      <c r="E29" s="36" t="s">
        <v>495</v>
      </c>
    </row>
    <row r="30" spans="1:16" ht="12.75">
      <c r="A30" s="25" t="s">
        <v>45</v>
      </c>
      <c r="B30" s="29" t="s">
        <v>37</v>
      </c>
      <c r="C30" s="29" t="s">
        <v>214</v>
      </c>
      <c r="D30" s="25" t="s">
        <v>218</v>
      </c>
      <c r="E30" s="30" t="s">
        <v>215</v>
      </c>
      <c r="F30" s="31" t="s">
        <v>137</v>
      </c>
      <c r="G30" s="32">
        <v>1432.9</v>
      </c>
      <c r="H30" s="33">
        <v>0</v>
      </c>
      <c r="I30" s="34">
        <f>ROUND(ROUND(H30,2)*ROUND(G30,3),2)</f>
      </c>
      <c r="O30">
        <f>(I30*21)/100</f>
      </c>
      <c r="P30" t="s">
        <v>23</v>
      </c>
    </row>
    <row r="31" spans="1:5" ht="12.75">
      <c r="A31" s="35" t="s">
        <v>50</v>
      </c>
      <c r="E31" s="36" t="s">
        <v>51</v>
      </c>
    </row>
    <row r="32" spans="1:5" ht="51">
      <c r="A32" s="37" t="s">
        <v>52</v>
      </c>
      <c r="E32" s="38" t="s">
        <v>496</v>
      </c>
    </row>
    <row r="33" spans="1:5" ht="306">
      <c r="A33" t="s">
        <v>54</v>
      </c>
      <c r="E33" s="36" t="s">
        <v>177</v>
      </c>
    </row>
    <row r="34" spans="1:16" ht="12.75">
      <c r="A34" s="25" t="s">
        <v>45</v>
      </c>
      <c r="B34" s="29" t="s">
        <v>72</v>
      </c>
      <c r="C34" s="29" t="s">
        <v>497</v>
      </c>
      <c r="D34" s="25" t="s">
        <v>51</v>
      </c>
      <c r="E34" s="30" t="s">
        <v>498</v>
      </c>
      <c r="F34" s="31" t="s">
        <v>137</v>
      </c>
      <c r="G34" s="32">
        <v>75</v>
      </c>
      <c r="H34" s="33">
        <v>0</v>
      </c>
      <c r="I34" s="34">
        <f>ROUND(ROUND(H34,2)*ROUND(G34,3),2)</f>
      </c>
      <c r="O34">
        <f>(I34*21)/100</f>
      </c>
      <c r="P34" t="s">
        <v>23</v>
      </c>
    </row>
    <row r="35" spans="1:5" ht="12.75">
      <c r="A35" s="35" t="s">
        <v>50</v>
      </c>
      <c r="E35" s="36" t="s">
        <v>51</v>
      </c>
    </row>
    <row r="36" spans="1:5" ht="12.75">
      <c r="A36" s="37" t="s">
        <v>52</v>
      </c>
      <c r="E36" s="38" t="s">
        <v>499</v>
      </c>
    </row>
    <row r="37" spans="1:5" ht="293.25">
      <c r="A37" t="s">
        <v>54</v>
      </c>
      <c r="E37" s="36" t="s">
        <v>500</v>
      </c>
    </row>
    <row r="38" spans="1:16" ht="12.75">
      <c r="A38" s="25" t="s">
        <v>45</v>
      </c>
      <c r="B38" s="29" t="s">
        <v>75</v>
      </c>
      <c r="C38" s="29" t="s">
        <v>501</v>
      </c>
      <c r="D38" s="25" t="s">
        <v>51</v>
      </c>
      <c r="E38" s="30" t="s">
        <v>211</v>
      </c>
      <c r="F38" s="31" t="s">
        <v>137</v>
      </c>
      <c r="G38" s="32">
        <v>750</v>
      </c>
      <c r="H38" s="33">
        <v>0</v>
      </c>
      <c r="I38" s="34">
        <f>ROUND(ROUND(H38,2)*ROUND(G38,3),2)</f>
      </c>
      <c r="O38">
        <f>(I38*21)/100</f>
      </c>
      <c r="P38" t="s">
        <v>23</v>
      </c>
    </row>
    <row r="39" spans="1:5" ht="12.75">
      <c r="A39" s="35" t="s">
        <v>50</v>
      </c>
      <c r="E39" s="36" t="s">
        <v>51</v>
      </c>
    </row>
    <row r="40" spans="1:5" ht="12.75">
      <c r="A40" s="37" t="s">
        <v>52</v>
      </c>
      <c r="E40" s="38" t="s">
        <v>502</v>
      </c>
    </row>
    <row r="41" spans="1:5" ht="25.5">
      <c r="A41" t="s">
        <v>54</v>
      </c>
      <c r="E41" s="36" t="s">
        <v>213</v>
      </c>
    </row>
    <row r="42" spans="1:16" ht="12.75">
      <c r="A42" s="25" t="s">
        <v>45</v>
      </c>
      <c r="B42" s="29" t="s">
        <v>40</v>
      </c>
      <c r="C42" s="29" t="s">
        <v>233</v>
      </c>
      <c r="D42" s="25" t="s">
        <v>51</v>
      </c>
      <c r="E42" s="30" t="s">
        <v>234</v>
      </c>
      <c r="F42" s="31" t="s">
        <v>137</v>
      </c>
      <c r="G42" s="32">
        <v>840</v>
      </c>
      <c r="H42" s="33">
        <v>0</v>
      </c>
      <c r="I42" s="34">
        <f>ROUND(ROUND(H42,2)*ROUND(G42,3),2)</f>
      </c>
      <c r="O42">
        <f>(I42*21)/100</f>
      </c>
      <c r="P42" t="s">
        <v>23</v>
      </c>
    </row>
    <row r="43" spans="1:5" ht="12.75">
      <c r="A43" s="35" t="s">
        <v>50</v>
      </c>
      <c r="E43" s="36" t="s">
        <v>235</v>
      </c>
    </row>
    <row r="44" spans="1:5" ht="12.75">
      <c r="A44" s="37" t="s">
        <v>52</v>
      </c>
      <c r="E44" s="38" t="s">
        <v>503</v>
      </c>
    </row>
    <row r="45" spans="1:5" ht="267.75">
      <c r="A45" t="s">
        <v>54</v>
      </c>
      <c r="E45" s="36" t="s">
        <v>237</v>
      </c>
    </row>
    <row r="46" spans="1:16" ht="12.75">
      <c r="A46" s="25" t="s">
        <v>45</v>
      </c>
      <c r="B46" s="29" t="s">
        <v>42</v>
      </c>
      <c r="C46" s="29" t="s">
        <v>179</v>
      </c>
      <c r="D46" s="25" t="s">
        <v>51</v>
      </c>
      <c r="E46" s="30" t="s">
        <v>180</v>
      </c>
      <c r="F46" s="31" t="s">
        <v>137</v>
      </c>
      <c r="G46" s="32">
        <v>1662</v>
      </c>
      <c r="H46" s="33">
        <v>0</v>
      </c>
      <c r="I46" s="34">
        <f>ROUND(ROUND(H46,2)*ROUND(G46,3),2)</f>
      </c>
      <c r="O46">
        <f>(I46*21)/100</f>
      </c>
      <c r="P46" t="s">
        <v>23</v>
      </c>
    </row>
    <row r="47" spans="1:5" ht="12.75">
      <c r="A47" s="35" t="s">
        <v>50</v>
      </c>
      <c r="E47" s="36" t="s">
        <v>51</v>
      </c>
    </row>
    <row r="48" spans="1:5" ht="38.25">
      <c r="A48" s="37" t="s">
        <v>52</v>
      </c>
      <c r="E48" s="38" t="s">
        <v>504</v>
      </c>
    </row>
    <row r="49" spans="1:5" ht="191.25">
      <c r="A49" t="s">
        <v>54</v>
      </c>
      <c r="E49" s="36" t="s">
        <v>182</v>
      </c>
    </row>
    <row r="50" spans="1:16" ht="12.75">
      <c r="A50" s="25" t="s">
        <v>45</v>
      </c>
      <c r="B50" s="29" t="s">
        <v>85</v>
      </c>
      <c r="C50" s="29" t="s">
        <v>239</v>
      </c>
      <c r="D50" s="25" t="s">
        <v>51</v>
      </c>
      <c r="E50" s="30" t="s">
        <v>240</v>
      </c>
      <c r="F50" s="31" t="s">
        <v>137</v>
      </c>
      <c r="G50" s="32">
        <v>495</v>
      </c>
      <c r="H50" s="33">
        <v>0</v>
      </c>
      <c r="I50" s="34">
        <f>ROUND(ROUND(H50,2)*ROUND(G50,3),2)</f>
      </c>
      <c r="O50">
        <f>(I50*21)/100</f>
      </c>
      <c r="P50" t="s">
        <v>23</v>
      </c>
    </row>
    <row r="51" spans="1:5" ht="12.75">
      <c r="A51" s="35" t="s">
        <v>50</v>
      </c>
      <c r="E51" s="36" t="s">
        <v>235</v>
      </c>
    </row>
    <row r="52" spans="1:5" ht="12.75">
      <c r="A52" s="37" t="s">
        <v>52</v>
      </c>
      <c r="E52" s="38" t="s">
        <v>505</v>
      </c>
    </row>
    <row r="53" spans="1:5" ht="267.75">
      <c r="A53" t="s">
        <v>54</v>
      </c>
      <c r="E53" s="36" t="s">
        <v>237</v>
      </c>
    </row>
    <row r="54" spans="1:16" ht="12.75">
      <c r="A54" s="25" t="s">
        <v>45</v>
      </c>
      <c r="B54" s="29" t="s">
        <v>88</v>
      </c>
      <c r="C54" s="29" t="s">
        <v>242</v>
      </c>
      <c r="D54" s="25" t="s">
        <v>51</v>
      </c>
      <c r="E54" s="30" t="s">
        <v>243</v>
      </c>
      <c r="F54" s="31" t="s">
        <v>137</v>
      </c>
      <c r="G54" s="32">
        <v>773</v>
      </c>
      <c r="H54" s="33">
        <v>0</v>
      </c>
      <c r="I54" s="34">
        <f>ROUND(ROUND(H54,2)*ROUND(G54,3),2)</f>
      </c>
      <c r="O54">
        <f>(I54*21)/100</f>
      </c>
      <c r="P54" t="s">
        <v>23</v>
      </c>
    </row>
    <row r="55" spans="1:5" ht="12.75">
      <c r="A55" s="35" t="s">
        <v>50</v>
      </c>
      <c r="E55" s="36" t="s">
        <v>506</v>
      </c>
    </row>
    <row r="56" spans="1:5" ht="12.75">
      <c r="A56" s="37" t="s">
        <v>52</v>
      </c>
      <c r="E56" s="38" t="s">
        <v>507</v>
      </c>
    </row>
    <row r="57" spans="1:5" ht="280.5">
      <c r="A57" t="s">
        <v>54</v>
      </c>
      <c r="E57" s="36" t="s">
        <v>508</v>
      </c>
    </row>
    <row r="58" spans="1:16" ht="12.75">
      <c r="A58" s="25" t="s">
        <v>45</v>
      </c>
      <c r="B58" s="29" t="s">
        <v>94</v>
      </c>
      <c r="C58" s="29" t="s">
        <v>247</v>
      </c>
      <c r="D58" s="25" t="s">
        <v>51</v>
      </c>
      <c r="E58" s="30" t="s">
        <v>248</v>
      </c>
      <c r="F58" s="31" t="s">
        <v>137</v>
      </c>
      <c r="G58" s="32">
        <v>97.9</v>
      </c>
      <c r="H58" s="33">
        <v>0</v>
      </c>
      <c r="I58" s="34">
        <f>ROUND(ROUND(H58,2)*ROUND(G58,3),2)</f>
      </c>
      <c r="O58">
        <f>(I58*21)/100</f>
      </c>
      <c r="P58" t="s">
        <v>23</v>
      </c>
    </row>
    <row r="59" spans="1:5" ht="12.75">
      <c r="A59" s="35" t="s">
        <v>50</v>
      </c>
      <c r="E59" s="36" t="s">
        <v>51</v>
      </c>
    </row>
    <row r="60" spans="1:5" ht="38.25">
      <c r="A60" s="37" t="s">
        <v>52</v>
      </c>
      <c r="E60" s="38" t="s">
        <v>509</v>
      </c>
    </row>
    <row r="61" spans="1:5" ht="242.25">
      <c r="A61" t="s">
        <v>54</v>
      </c>
      <c r="E61" s="36" t="s">
        <v>250</v>
      </c>
    </row>
    <row r="62" spans="1:16" ht="12.75">
      <c r="A62" s="25" t="s">
        <v>45</v>
      </c>
      <c r="B62" s="29" t="s">
        <v>157</v>
      </c>
      <c r="C62" s="29" t="s">
        <v>510</v>
      </c>
      <c r="D62" s="25" t="s">
        <v>51</v>
      </c>
      <c r="E62" s="30" t="s">
        <v>511</v>
      </c>
      <c r="F62" s="31" t="s">
        <v>111</v>
      </c>
      <c r="G62" s="32">
        <v>990</v>
      </c>
      <c r="H62" s="33">
        <v>0</v>
      </c>
      <c r="I62" s="34">
        <f>ROUND(ROUND(H62,2)*ROUND(G62,3),2)</f>
      </c>
      <c r="O62">
        <f>(I62*21)/100</f>
      </c>
      <c r="P62" t="s">
        <v>23</v>
      </c>
    </row>
    <row r="63" spans="1:5" ht="12.75">
      <c r="A63" s="35" t="s">
        <v>50</v>
      </c>
      <c r="E63" s="36" t="s">
        <v>51</v>
      </c>
    </row>
    <row r="64" spans="1:5" ht="12.75">
      <c r="A64" s="37" t="s">
        <v>52</v>
      </c>
      <c r="E64" s="38" t="s">
        <v>512</v>
      </c>
    </row>
    <row r="65" spans="1:5" ht="25.5">
      <c r="A65" t="s">
        <v>54</v>
      </c>
      <c r="E65" s="36" t="s">
        <v>513</v>
      </c>
    </row>
    <row r="66" spans="1:16" ht="12.75">
      <c r="A66" s="25" t="s">
        <v>45</v>
      </c>
      <c r="B66" s="29" t="s">
        <v>161</v>
      </c>
      <c r="C66" s="29" t="s">
        <v>265</v>
      </c>
      <c r="D66" s="25" t="s">
        <v>51</v>
      </c>
      <c r="E66" s="30" t="s">
        <v>266</v>
      </c>
      <c r="F66" s="31" t="s">
        <v>111</v>
      </c>
      <c r="G66" s="32">
        <v>614</v>
      </c>
      <c r="H66" s="33">
        <v>0</v>
      </c>
      <c r="I66" s="34">
        <f>ROUND(ROUND(H66,2)*ROUND(G66,3),2)</f>
      </c>
      <c r="O66">
        <f>(I66*21)/100</f>
      </c>
      <c r="P66" t="s">
        <v>23</v>
      </c>
    </row>
    <row r="67" spans="1:5" ht="12.75">
      <c r="A67" s="35" t="s">
        <v>50</v>
      </c>
      <c r="E67" s="36" t="s">
        <v>514</v>
      </c>
    </row>
    <row r="68" spans="1:5" ht="12.75">
      <c r="A68" s="37" t="s">
        <v>52</v>
      </c>
      <c r="E68" s="38" t="s">
        <v>515</v>
      </c>
    </row>
    <row r="69" spans="1:5" ht="38.25">
      <c r="A69" t="s">
        <v>54</v>
      </c>
      <c r="E69" s="36" t="s">
        <v>516</v>
      </c>
    </row>
    <row r="70" spans="1:16" ht="12.75">
      <c r="A70" s="25" t="s">
        <v>45</v>
      </c>
      <c r="B70" s="29" t="s">
        <v>167</v>
      </c>
      <c r="C70" s="29" t="s">
        <v>269</v>
      </c>
      <c r="D70" s="25" t="s">
        <v>51</v>
      </c>
      <c r="E70" s="30" t="s">
        <v>270</v>
      </c>
      <c r="F70" s="31" t="s">
        <v>111</v>
      </c>
      <c r="G70" s="32">
        <v>493</v>
      </c>
      <c r="H70" s="33">
        <v>0</v>
      </c>
      <c r="I70" s="34">
        <f>ROUND(ROUND(H70,2)*ROUND(G70,3),2)</f>
      </c>
      <c r="O70">
        <f>(I70*21)/100</f>
      </c>
      <c r="P70" t="s">
        <v>23</v>
      </c>
    </row>
    <row r="71" spans="1:5" ht="12.75">
      <c r="A71" s="35" t="s">
        <v>50</v>
      </c>
      <c r="E71" s="36" t="s">
        <v>514</v>
      </c>
    </row>
    <row r="72" spans="1:5" ht="12.75">
      <c r="A72" s="37" t="s">
        <v>52</v>
      </c>
      <c r="E72" s="38" t="s">
        <v>517</v>
      </c>
    </row>
    <row r="73" spans="1:5" ht="38.25">
      <c r="A73" t="s">
        <v>54</v>
      </c>
      <c r="E73" s="36" t="s">
        <v>273</v>
      </c>
    </row>
    <row r="74" spans="1:18" ht="12.75" customHeight="1">
      <c r="A74" s="6" t="s">
        <v>43</v>
      </c>
      <c r="B74" s="6"/>
      <c r="C74" s="41" t="s">
        <v>23</v>
      </c>
      <c r="D74" s="6"/>
      <c r="E74" s="27" t="s">
        <v>274</v>
      </c>
      <c r="F74" s="6"/>
      <c r="G74" s="6"/>
      <c r="H74" s="6"/>
      <c r="I74" s="42">
        <f>0+Q74</f>
      </c>
      <c r="O74">
        <f>0+R74</f>
      </c>
      <c r="Q74">
        <f>0+I75+I79</f>
      </c>
      <c r="R74">
        <f>0+O75+O79</f>
      </c>
    </row>
    <row r="75" spans="1:16" ht="12.75">
      <c r="A75" s="25" t="s">
        <v>45</v>
      </c>
      <c r="B75" s="29" t="s">
        <v>173</v>
      </c>
      <c r="C75" s="29" t="s">
        <v>275</v>
      </c>
      <c r="D75" s="25" t="s">
        <v>51</v>
      </c>
      <c r="E75" s="30" t="s">
        <v>276</v>
      </c>
      <c r="F75" s="31" t="s">
        <v>277</v>
      </c>
      <c r="G75" s="32">
        <v>60</v>
      </c>
      <c r="H75" s="33">
        <v>0</v>
      </c>
      <c r="I75" s="34">
        <f>ROUND(ROUND(H75,2)*ROUND(G75,3),2)</f>
      </c>
      <c r="O75">
        <f>(I75*21)/100</f>
      </c>
      <c r="P75" t="s">
        <v>23</v>
      </c>
    </row>
    <row r="76" spans="1:5" ht="12.75">
      <c r="A76" s="35" t="s">
        <v>50</v>
      </c>
      <c r="E76" s="36" t="s">
        <v>518</v>
      </c>
    </row>
    <row r="77" spans="1:5" ht="12.75">
      <c r="A77" s="37" t="s">
        <v>52</v>
      </c>
      <c r="E77" s="38" t="s">
        <v>519</v>
      </c>
    </row>
    <row r="78" spans="1:5" ht="165.75">
      <c r="A78" t="s">
        <v>54</v>
      </c>
      <c r="E78" s="36" t="s">
        <v>280</v>
      </c>
    </row>
    <row r="79" spans="1:16" ht="12.75">
      <c r="A79" s="25" t="s">
        <v>45</v>
      </c>
      <c r="B79" s="29" t="s">
        <v>178</v>
      </c>
      <c r="C79" s="29" t="s">
        <v>303</v>
      </c>
      <c r="D79" s="25" t="s">
        <v>51</v>
      </c>
      <c r="E79" s="30" t="s">
        <v>304</v>
      </c>
      <c r="F79" s="31" t="s">
        <v>111</v>
      </c>
      <c r="G79" s="32">
        <v>96</v>
      </c>
      <c r="H79" s="33">
        <v>0</v>
      </c>
      <c r="I79" s="34">
        <f>ROUND(ROUND(H79,2)*ROUND(G79,3),2)</f>
      </c>
      <c r="O79">
        <f>(I79*21)/100</f>
      </c>
      <c r="P79" t="s">
        <v>23</v>
      </c>
    </row>
    <row r="80" spans="1:5" ht="12.75">
      <c r="A80" s="35" t="s">
        <v>50</v>
      </c>
      <c r="E80" s="36" t="s">
        <v>51</v>
      </c>
    </row>
    <row r="81" spans="1:5" ht="12.75">
      <c r="A81" s="37" t="s">
        <v>52</v>
      </c>
      <c r="E81" s="38" t="s">
        <v>520</v>
      </c>
    </row>
    <row r="82" spans="1:5" ht="102">
      <c r="A82" t="s">
        <v>54</v>
      </c>
      <c r="E82" s="36" t="s">
        <v>301</v>
      </c>
    </row>
    <row r="83" spans="1:18" ht="12.75" customHeight="1">
      <c r="A83" s="6" t="s">
        <v>43</v>
      </c>
      <c r="B83" s="6"/>
      <c r="C83" s="41" t="s">
        <v>35</v>
      </c>
      <c r="D83" s="6"/>
      <c r="E83" s="27" t="s">
        <v>336</v>
      </c>
      <c r="F83" s="6"/>
      <c r="G83" s="6"/>
      <c r="H83" s="6"/>
      <c r="I83" s="42">
        <f>0+Q83</f>
      </c>
      <c r="O83">
        <f>0+R83</f>
      </c>
      <c r="Q83">
        <f>0+I84+I88+I92+I96+I100+I104+I108+I112</f>
      </c>
      <c r="R83">
        <f>0+O84+O88+O92+O96+O100+O104+O108+O112</f>
      </c>
    </row>
    <row r="84" spans="1:16" ht="12.75">
      <c r="A84" s="25" t="s">
        <v>45</v>
      </c>
      <c r="B84" s="29" t="s">
        <v>183</v>
      </c>
      <c r="C84" s="29" t="s">
        <v>338</v>
      </c>
      <c r="D84" s="25" t="s">
        <v>51</v>
      </c>
      <c r="E84" s="30" t="s">
        <v>339</v>
      </c>
      <c r="F84" s="31" t="s">
        <v>137</v>
      </c>
      <c r="G84" s="32">
        <v>336.006</v>
      </c>
      <c r="H84" s="33">
        <v>0</v>
      </c>
      <c r="I84" s="34">
        <f>ROUND(ROUND(H84,2)*ROUND(G84,3),2)</f>
      </c>
      <c r="O84">
        <f>(I84*21)/100</f>
      </c>
      <c r="P84" t="s">
        <v>23</v>
      </c>
    </row>
    <row r="85" spans="1:5" ht="38.25">
      <c r="A85" s="35" t="s">
        <v>50</v>
      </c>
      <c r="E85" s="36" t="s">
        <v>521</v>
      </c>
    </row>
    <row r="86" spans="1:5" ht="12.75">
      <c r="A86" s="37" t="s">
        <v>52</v>
      </c>
      <c r="E86" s="38" t="s">
        <v>522</v>
      </c>
    </row>
    <row r="87" spans="1:5" ht="127.5">
      <c r="A87" t="s">
        <v>54</v>
      </c>
      <c r="E87" s="36" t="s">
        <v>342</v>
      </c>
    </row>
    <row r="88" spans="1:16" ht="12.75">
      <c r="A88" s="25" t="s">
        <v>45</v>
      </c>
      <c r="B88" s="29" t="s">
        <v>186</v>
      </c>
      <c r="C88" s="29" t="s">
        <v>350</v>
      </c>
      <c r="D88" s="25" t="s">
        <v>51</v>
      </c>
      <c r="E88" s="30" t="s">
        <v>351</v>
      </c>
      <c r="F88" s="31" t="s">
        <v>137</v>
      </c>
      <c r="G88" s="32">
        <v>509.1</v>
      </c>
      <c r="H88" s="33">
        <v>0</v>
      </c>
      <c r="I88" s="34">
        <f>ROUND(ROUND(H88,2)*ROUND(G88,3),2)</f>
      </c>
      <c r="O88">
        <f>(I88*21)/100</f>
      </c>
      <c r="P88" t="s">
        <v>23</v>
      </c>
    </row>
    <row r="89" spans="1:5" ht="12.75">
      <c r="A89" s="35" t="s">
        <v>50</v>
      </c>
      <c r="E89" s="36" t="s">
        <v>523</v>
      </c>
    </row>
    <row r="90" spans="1:5" ht="12.75">
      <c r="A90" s="37" t="s">
        <v>52</v>
      </c>
      <c r="E90" s="38" t="s">
        <v>524</v>
      </c>
    </row>
    <row r="91" spans="1:5" ht="51">
      <c r="A91" t="s">
        <v>54</v>
      </c>
      <c r="E91" s="36" t="s">
        <v>348</v>
      </c>
    </row>
    <row r="92" spans="1:16" ht="12.75">
      <c r="A92" s="25" t="s">
        <v>45</v>
      </c>
      <c r="B92" s="29" t="s">
        <v>192</v>
      </c>
      <c r="C92" s="29" t="s">
        <v>355</v>
      </c>
      <c r="D92" s="25" t="s">
        <v>51</v>
      </c>
      <c r="E92" s="30" t="s">
        <v>356</v>
      </c>
      <c r="F92" s="31" t="s">
        <v>111</v>
      </c>
      <c r="G92" s="32">
        <v>430.5</v>
      </c>
      <c r="H92" s="33">
        <v>0</v>
      </c>
      <c r="I92" s="34">
        <f>ROUND(ROUND(H92,2)*ROUND(G92,3),2)</f>
      </c>
      <c r="O92">
        <f>(I92*21)/100</f>
      </c>
      <c r="P92" t="s">
        <v>23</v>
      </c>
    </row>
    <row r="93" spans="1:5" ht="12.75">
      <c r="A93" s="35" t="s">
        <v>50</v>
      </c>
      <c r="E93" s="36" t="s">
        <v>51</v>
      </c>
    </row>
    <row r="94" spans="1:5" ht="38.25">
      <c r="A94" s="37" t="s">
        <v>52</v>
      </c>
      <c r="E94" s="38" t="s">
        <v>525</v>
      </c>
    </row>
    <row r="95" spans="1:5" ht="38.25">
      <c r="A95" t="s">
        <v>54</v>
      </c>
      <c r="E95" s="36" t="s">
        <v>359</v>
      </c>
    </row>
    <row r="96" spans="1:16" ht="12.75">
      <c r="A96" s="25" t="s">
        <v>45</v>
      </c>
      <c r="B96" s="29" t="s">
        <v>281</v>
      </c>
      <c r="C96" s="29" t="s">
        <v>361</v>
      </c>
      <c r="D96" s="25" t="s">
        <v>51</v>
      </c>
      <c r="E96" s="30" t="s">
        <v>362</v>
      </c>
      <c r="F96" s="31" t="s">
        <v>111</v>
      </c>
      <c r="G96" s="32">
        <v>1934.58</v>
      </c>
      <c r="H96" s="33">
        <v>0</v>
      </c>
      <c r="I96" s="34">
        <f>ROUND(ROUND(H96,2)*ROUND(G96,3),2)</f>
      </c>
      <c r="O96">
        <f>(I96*21)/100</f>
      </c>
      <c r="P96" t="s">
        <v>23</v>
      </c>
    </row>
    <row r="97" spans="1:5" ht="12.75">
      <c r="A97" s="35" t="s">
        <v>50</v>
      </c>
      <c r="E97" s="36" t="s">
        <v>526</v>
      </c>
    </row>
    <row r="98" spans="1:5" ht="12.75">
      <c r="A98" s="37" t="s">
        <v>52</v>
      </c>
      <c r="E98" s="38" t="s">
        <v>527</v>
      </c>
    </row>
    <row r="99" spans="1:5" ht="51">
      <c r="A99" t="s">
        <v>54</v>
      </c>
      <c r="E99" s="36" t="s">
        <v>365</v>
      </c>
    </row>
    <row r="100" spans="1:16" ht="12.75">
      <c r="A100" s="25" t="s">
        <v>45</v>
      </c>
      <c r="B100" s="29" t="s">
        <v>287</v>
      </c>
      <c r="C100" s="29" t="s">
        <v>367</v>
      </c>
      <c r="D100" s="25" t="s">
        <v>51</v>
      </c>
      <c r="E100" s="30" t="s">
        <v>368</v>
      </c>
      <c r="F100" s="31" t="s">
        <v>111</v>
      </c>
      <c r="G100" s="32">
        <v>3461.88</v>
      </c>
      <c r="H100" s="33">
        <v>0</v>
      </c>
      <c r="I100" s="34">
        <f>ROUND(ROUND(H100,2)*ROUND(G100,3),2)</f>
      </c>
      <c r="O100">
        <f>(I100*21)/100</f>
      </c>
      <c r="P100" t="s">
        <v>23</v>
      </c>
    </row>
    <row r="101" spans="1:5" ht="25.5">
      <c r="A101" s="35" t="s">
        <v>50</v>
      </c>
      <c r="E101" s="36" t="s">
        <v>528</v>
      </c>
    </row>
    <row r="102" spans="1:5" ht="38.25">
      <c r="A102" s="37" t="s">
        <v>52</v>
      </c>
      <c r="E102" s="38" t="s">
        <v>529</v>
      </c>
    </row>
    <row r="103" spans="1:5" ht="51">
      <c r="A103" t="s">
        <v>54</v>
      </c>
      <c r="E103" s="36" t="s">
        <v>365</v>
      </c>
    </row>
    <row r="104" spans="1:16" ht="12.75">
      <c r="A104" s="25" t="s">
        <v>45</v>
      </c>
      <c r="B104" s="29" t="s">
        <v>293</v>
      </c>
      <c r="C104" s="29" t="s">
        <v>372</v>
      </c>
      <c r="D104" s="25" t="s">
        <v>51</v>
      </c>
      <c r="E104" s="30" t="s">
        <v>373</v>
      </c>
      <c r="F104" s="31" t="s">
        <v>111</v>
      </c>
      <c r="G104" s="32">
        <v>1713.97</v>
      </c>
      <c r="H104" s="33">
        <v>0</v>
      </c>
      <c r="I104" s="34">
        <f>ROUND(ROUND(H104,2)*ROUND(G104,3),2)</f>
      </c>
      <c r="O104">
        <f>(I104*21)/100</f>
      </c>
      <c r="P104" t="s">
        <v>23</v>
      </c>
    </row>
    <row r="105" spans="1:5" ht="12.75">
      <c r="A105" s="35" t="s">
        <v>50</v>
      </c>
      <c r="E105" s="36" t="s">
        <v>51</v>
      </c>
    </row>
    <row r="106" spans="1:5" ht="12.75">
      <c r="A106" s="37" t="s">
        <v>52</v>
      </c>
      <c r="E106" s="38" t="s">
        <v>530</v>
      </c>
    </row>
    <row r="107" spans="1:5" ht="140.25">
      <c r="A107" t="s">
        <v>54</v>
      </c>
      <c r="E107" s="36" t="s">
        <v>376</v>
      </c>
    </row>
    <row r="108" spans="1:16" ht="12.75">
      <c r="A108" s="25" t="s">
        <v>45</v>
      </c>
      <c r="B108" s="29" t="s">
        <v>296</v>
      </c>
      <c r="C108" s="29" t="s">
        <v>378</v>
      </c>
      <c r="D108" s="25" t="s">
        <v>51</v>
      </c>
      <c r="E108" s="30" t="s">
        <v>379</v>
      </c>
      <c r="F108" s="31" t="s">
        <v>111</v>
      </c>
      <c r="G108" s="32">
        <v>3495.82</v>
      </c>
      <c r="H108" s="33">
        <v>0</v>
      </c>
      <c r="I108" s="34">
        <f>ROUND(ROUND(H108,2)*ROUND(G108,3),2)</f>
      </c>
      <c r="O108">
        <f>(I108*21)/100</f>
      </c>
      <c r="P108" t="s">
        <v>23</v>
      </c>
    </row>
    <row r="109" spans="1:5" ht="12.75">
      <c r="A109" s="35" t="s">
        <v>50</v>
      </c>
      <c r="E109" s="36" t="s">
        <v>531</v>
      </c>
    </row>
    <row r="110" spans="1:5" ht="12.75">
      <c r="A110" s="37" t="s">
        <v>52</v>
      </c>
      <c r="E110" s="38" t="s">
        <v>532</v>
      </c>
    </row>
    <row r="111" spans="1:5" ht="140.25">
      <c r="A111" t="s">
        <v>54</v>
      </c>
      <c r="E111" s="36" t="s">
        <v>376</v>
      </c>
    </row>
    <row r="112" spans="1:16" ht="12.75">
      <c r="A112" s="25" t="s">
        <v>45</v>
      </c>
      <c r="B112" s="29" t="s">
        <v>302</v>
      </c>
      <c r="C112" s="29" t="s">
        <v>383</v>
      </c>
      <c r="D112" s="25" t="s">
        <v>51</v>
      </c>
      <c r="E112" s="30" t="s">
        <v>384</v>
      </c>
      <c r="F112" s="31" t="s">
        <v>111</v>
      </c>
      <c r="G112" s="32">
        <v>1697</v>
      </c>
      <c r="H112" s="33">
        <v>0</v>
      </c>
      <c r="I112" s="34">
        <f>ROUND(ROUND(H112,2)*ROUND(G112,3),2)</f>
      </c>
      <c r="O112">
        <f>(I112*21)/100</f>
      </c>
      <c r="P112" t="s">
        <v>23</v>
      </c>
    </row>
    <row r="113" spans="1:5" ht="12.75">
      <c r="A113" s="35" t="s">
        <v>50</v>
      </c>
      <c r="E113" s="36" t="s">
        <v>51</v>
      </c>
    </row>
    <row r="114" spans="1:5" ht="12.75">
      <c r="A114" s="37" t="s">
        <v>52</v>
      </c>
      <c r="E114" s="38" t="s">
        <v>533</v>
      </c>
    </row>
    <row r="115" spans="1:5" ht="140.25">
      <c r="A115" t="s">
        <v>54</v>
      </c>
      <c r="E115" s="36" t="s">
        <v>376</v>
      </c>
    </row>
    <row r="116" spans="1:18" ht="12.75" customHeight="1">
      <c r="A116" s="6" t="s">
        <v>43</v>
      </c>
      <c r="B116" s="6"/>
      <c r="C116" s="41" t="s">
        <v>40</v>
      </c>
      <c r="D116" s="6"/>
      <c r="E116" s="27" t="s">
        <v>191</v>
      </c>
      <c r="F116" s="6"/>
      <c r="G116" s="6"/>
      <c r="H116" s="6"/>
      <c r="I116" s="42">
        <f>0+Q116</f>
      </c>
      <c r="O116">
        <f>0+R116</f>
      </c>
      <c r="Q116">
        <f>0+I117+I121+I125+I129</f>
      </c>
      <c r="R116">
        <f>0+O117+O121+O125+O129</f>
      </c>
    </row>
    <row r="117" spans="1:16" ht="25.5">
      <c r="A117" s="25" t="s">
        <v>45</v>
      </c>
      <c r="B117" s="29" t="s">
        <v>307</v>
      </c>
      <c r="C117" s="29" t="s">
        <v>426</v>
      </c>
      <c r="D117" s="25" t="s">
        <v>51</v>
      </c>
      <c r="E117" s="30" t="s">
        <v>427</v>
      </c>
      <c r="F117" s="31" t="s">
        <v>277</v>
      </c>
      <c r="G117" s="32">
        <v>169</v>
      </c>
      <c r="H117" s="33">
        <v>0</v>
      </c>
      <c r="I117" s="34">
        <f>ROUND(ROUND(H117,2)*ROUND(G117,3),2)</f>
      </c>
      <c r="O117">
        <f>(I117*21)/100</f>
      </c>
      <c r="P117" t="s">
        <v>23</v>
      </c>
    </row>
    <row r="118" spans="1:5" ht="12.75">
      <c r="A118" s="35" t="s">
        <v>50</v>
      </c>
      <c r="E118" s="36" t="s">
        <v>51</v>
      </c>
    </row>
    <row r="119" spans="1:5" ht="12.75">
      <c r="A119" s="37" t="s">
        <v>52</v>
      </c>
      <c r="E119" s="38" t="s">
        <v>534</v>
      </c>
    </row>
    <row r="120" spans="1:5" ht="140.25">
      <c r="A120" t="s">
        <v>54</v>
      </c>
      <c r="E120" s="36" t="s">
        <v>429</v>
      </c>
    </row>
    <row r="121" spans="1:16" ht="12.75">
      <c r="A121" s="25" t="s">
        <v>45</v>
      </c>
      <c r="B121" s="29" t="s">
        <v>312</v>
      </c>
      <c r="C121" s="29" t="s">
        <v>435</v>
      </c>
      <c r="D121" s="25" t="s">
        <v>51</v>
      </c>
      <c r="E121" s="30" t="s">
        <v>436</v>
      </c>
      <c r="F121" s="31" t="s">
        <v>67</v>
      </c>
      <c r="G121" s="32">
        <v>10</v>
      </c>
      <c r="H121" s="33">
        <v>0</v>
      </c>
      <c r="I121" s="34">
        <f>ROUND(ROUND(H121,2)*ROUND(G121,3),2)</f>
      </c>
      <c r="O121">
        <f>(I121*21)/100</f>
      </c>
      <c r="P121" t="s">
        <v>23</v>
      </c>
    </row>
    <row r="122" spans="1:5" ht="12.75">
      <c r="A122" s="35" t="s">
        <v>50</v>
      </c>
      <c r="E122" s="36" t="s">
        <v>51</v>
      </c>
    </row>
    <row r="123" spans="1:5" ht="12.75">
      <c r="A123" s="37" t="s">
        <v>52</v>
      </c>
      <c r="E123" s="38" t="s">
        <v>535</v>
      </c>
    </row>
    <row r="124" spans="1:5" ht="51">
      <c r="A124" t="s">
        <v>54</v>
      </c>
      <c r="E124" s="36" t="s">
        <v>438</v>
      </c>
    </row>
    <row r="125" spans="1:16" ht="12.75">
      <c r="A125" s="25" t="s">
        <v>45</v>
      </c>
      <c r="B125" s="29" t="s">
        <v>318</v>
      </c>
      <c r="C125" s="29" t="s">
        <v>440</v>
      </c>
      <c r="D125" s="25" t="s">
        <v>51</v>
      </c>
      <c r="E125" s="30" t="s">
        <v>441</v>
      </c>
      <c r="F125" s="31" t="s">
        <v>67</v>
      </c>
      <c r="G125" s="32">
        <v>17</v>
      </c>
      <c r="H125" s="33">
        <v>0</v>
      </c>
      <c r="I125" s="34">
        <f>ROUND(ROUND(H125,2)*ROUND(G125,3),2)</f>
      </c>
      <c r="O125">
        <f>(I125*21)/100</f>
      </c>
      <c r="P125" t="s">
        <v>23</v>
      </c>
    </row>
    <row r="126" spans="1:5" ht="12.75">
      <c r="A126" s="35" t="s">
        <v>50</v>
      </c>
      <c r="E126" s="36" t="s">
        <v>51</v>
      </c>
    </row>
    <row r="127" spans="1:5" ht="25.5">
      <c r="A127" s="37" t="s">
        <v>52</v>
      </c>
      <c r="E127" s="38" t="s">
        <v>536</v>
      </c>
    </row>
    <row r="128" spans="1:5" ht="51">
      <c r="A128" t="s">
        <v>54</v>
      </c>
      <c r="E128" s="36" t="s">
        <v>438</v>
      </c>
    </row>
    <row r="129" spans="1:16" ht="12.75">
      <c r="A129" s="25" t="s">
        <v>45</v>
      </c>
      <c r="B129" s="29" t="s">
        <v>324</v>
      </c>
      <c r="C129" s="29" t="s">
        <v>444</v>
      </c>
      <c r="D129" s="25" t="s">
        <v>51</v>
      </c>
      <c r="E129" s="30" t="s">
        <v>445</v>
      </c>
      <c r="F129" s="31" t="s">
        <v>277</v>
      </c>
      <c r="G129" s="32">
        <v>100</v>
      </c>
      <c r="H129" s="33">
        <v>0</v>
      </c>
      <c r="I129" s="34">
        <f>ROUND(ROUND(H129,2)*ROUND(G129,3),2)</f>
      </c>
      <c r="O129">
        <f>(I129*21)/100</f>
      </c>
      <c r="P129" t="s">
        <v>23</v>
      </c>
    </row>
    <row r="130" spans="1:5" ht="12.75">
      <c r="A130" s="35" t="s">
        <v>50</v>
      </c>
      <c r="E130" s="36" t="s">
        <v>51</v>
      </c>
    </row>
    <row r="131" spans="1:5" ht="12.75">
      <c r="A131" s="37" t="s">
        <v>52</v>
      </c>
      <c r="E131" s="38" t="s">
        <v>537</v>
      </c>
    </row>
    <row r="132" spans="1:5" ht="38.25">
      <c r="A132" t="s">
        <v>54</v>
      </c>
      <c r="E132" s="36" t="s">
        <v>448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0+O8+O17+O58+O67+O100</f>
      </c>
      <c r="P2" t="s">
        <v>22</v>
      </c>
    </row>
    <row r="3" spans="1:16" ht="15" customHeight="1">
      <c r="A3" t="s">
        <v>12</v>
      </c>
      <c r="B3" s="12" t="s">
        <v>14</v>
      </c>
      <c r="C3" s="13" t="s">
        <v>15</v>
      </c>
      <c r="D3" s="1"/>
      <c r="E3" s="14" t="s">
        <v>16</v>
      </c>
      <c r="F3" s="1"/>
      <c r="G3" s="9"/>
      <c r="H3" s="8" t="s">
        <v>538</v>
      </c>
      <c r="I3" s="39">
        <f>0+I8+I17+I58+I67+I100</f>
      </c>
      <c r="O3" t="s">
        <v>19</v>
      </c>
      <c r="P3" t="s">
        <v>23</v>
      </c>
    </row>
    <row r="4" spans="1:16" ht="15" customHeight="1">
      <c r="A4" t="s">
        <v>17</v>
      </c>
      <c r="B4" s="16" t="s">
        <v>18</v>
      </c>
      <c r="C4" s="17" t="s">
        <v>538</v>
      </c>
      <c r="D4" s="6"/>
      <c r="E4" s="18" t="s">
        <v>539</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1618</v>
      </c>
      <c r="H9" s="33">
        <v>0</v>
      </c>
      <c r="I9" s="34">
        <f>ROUND(ROUND(H9,2)*ROUND(G9,3),2)</f>
      </c>
      <c r="O9">
        <f>(I9*21)/100</f>
      </c>
      <c r="P9" t="s">
        <v>23</v>
      </c>
    </row>
    <row r="10" spans="1:5" ht="51">
      <c r="A10" s="35" t="s">
        <v>50</v>
      </c>
      <c r="E10" s="36" t="s">
        <v>102</v>
      </c>
    </row>
    <row r="11" spans="1:5" ht="25.5">
      <c r="A11" s="37" t="s">
        <v>52</v>
      </c>
      <c r="E11" s="38" t="s">
        <v>540</v>
      </c>
    </row>
    <row r="12" spans="1:5" ht="76.5">
      <c r="A12" t="s">
        <v>54</v>
      </c>
      <c r="E12" s="36" t="s">
        <v>104</v>
      </c>
    </row>
    <row r="13" spans="1:16" ht="12.75">
      <c r="A13" s="25" t="s">
        <v>45</v>
      </c>
      <c r="B13" s="29" t="s">
        <v>23</v>
      </c>
      <c r="C13" s="29" t="s">
        <v>200</v>
      </c>
      <c r="D13" s="25" t="s">
        <v>51</v>
      </c>
      <c r="E13" s="30" t="s">
        <v>201</v>
      </c>
      <c r="F13" s="31" t="s">
        <v>137</v>
      </c>
      <c r="G13" s="32">
        <v>3346</v>
      </c>
      <c r="H13" s="33">
        <v>0</v>
      </c>
      <c r="I13" s="34">
        <f>ROUND(ROUND(H13,2)*ROUND(G13,3),2)</f>
      </c>
      <c r="O13">
        <f>(I13*21)/100</f>
      </c>
      <c r="P13" t="s">
        <v>23</v>
      </c>
    </row>
    <row r="14" spans="1:5" ht="12.75">
      <c r="A14" s="35" t="s">
        <v>50</v>
      </c>
      <c r="E14" s="36" t="s">
        <v>202</v>
      </c>
    </row>
    <row r="15" spans="1:5" ht="12.75">
      <c r="A15" s="37" t="s">
        <v>52</v>
      </c>
      <c r="E15" s="38" t="s">
        <v>541</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0+I18+I22+I26+I30+I34+I38+I42+I46+I50+I54</f>
      </c>
      <c r="R17">
        <f>0+O18+O22+O26+O30+O34+O38+O42+O46+O50+O54</f>
      </c>
    </row>
    <row r="18" spans="1:16" ht="12.75">
      <c r="A18" s="25" t="s">
        <v>45</v>
      </c>
      <c r="B18" s="29" t="s">
        <v>22</v>
      </c>
      <c r="C18" s="29" t="s">
        <v>205</v>
      </c>
      <c r="D18" s="25" t="s">
        <v>51</v>
      </c>
      <c r="E18" s="30" t="s">
        <v>206</v>
      </c>
      <c r="F18" s="31" t="s">
        <v>137</v>
      </c>
      <c r="G18" s="32">
        <v>809</v>
      </c>
      <c r="H18" s="33">
        <v>0</v>
      </c>
      <c r="I18" s="34">
        <f>ROUND(ROUND(H18,2)*ROUND(G18,3),2)</f>
      </c>
      <c r="O18">
        <f>(I18*21)/100</f>
      </c>
      <c r="P18" t="s">
        <v>23</v>
      </c>
    </row>
    <row r="19" spans="1:5" ht="12.75">
      <c r="A19" s="35" t="s">
        <v>50</v>
      </c>
      <c r="E19" s="36" t="s">
        <v>117</v>
      </c>
    </row>
    <row r="20" spans="1:5" ht="38.25">
      <c r="A20" s="37" t="s">
        <v>52</v>
      </c>
      <c r="E20" s="38" t="s">
        <v>542</v>
      </c>
    </row>
    <row r="21" spans="1:5" ht="369.75">
      <c r="A21" t="s">
        <v>54</v>
      </c>
      <c r="E21" s="36" t="s">
        <v>209</v>
      </c>
    </row>
    <row r="22" spans="1:16" ht="12.75">
      <c r="A22" s="25" t="s">
        <v>45</v>
      </c>
      <c r="B22" s="29" t="s">
        <v>33</v>
      </c>
      <c r="C22" s="29" t="s">
        <v>210</v>
      </c>
      <c r="D22" s="25" t="s">
        <v>51</v>
      </c>
      <c r="E22" s="30" t="s">
        <v>211</v>
      </c>
      <c r="F22" s="31" t="s">
        <v>137</v>
      </c>
      <c r="G22" s="32">
        <v>8090</v>
      </c>
      <c r="H22" s="33">
        <v>0</v>
      </c>
      <c r="I22" s="34">
        <f>ROUND(ROUND(H22,2)*ROUND(G22,3),2)</f>
      </c>
      <c r="O22">
        <f>(I22*21)/100</f>
      </c>
      <c r="P22" t="s">
        <v>23</v>
      </c>
    </row>
    <row r="23" spans="1:5" ht="12.75">
      <c r="A23" s="35" t="s">
        <v>50</v>
      </c>
      <c r="E23" s="36" t="s">
        <v>51</v>
      </c>
    </row>
    <row r="24" spans="1:5" ht="12.75">
      <c r="A24" s="37" t="s">
        <v>52</v>
      </c>
      <c r="E24" s="38" t="s">
        <v>543</v>
      </c>
    </row>
    <row r="25" spans="1:5" ht="25.5">
      <c r="A25" t="s">
        <v>54</v>
      </c>
      <c r="E25" s="36" t="s">
        <v>213</v>
      </c>
    </row>
    <row r="26" spans="1:16" ht="12.75">
      <c r="A26" s="25" t="s">
        <v>45</v>
      </c>
      <c r="B26" s="29" t="s">
        <v>35</v>
      </c>
      <c r="C26" s="29" t="s">
        <v>214</v>
      </c>
      <c r="D26" s="25" t="s">
        <v>51</v>
      </c>
      <c r="E26" s="30" t="s">
        <v>215</v>
      </c>
      <c r="F26" s="31" t="s">
        <v>137</v>
      </c>
      <c r="G26" s="32">
        <v>193.428</v>
      </c>
      <c r="H26" s="33">
        <v>0</v>
      </c>
      <c r="I26" s="34">
        <f>ROUND(ROUND(H26,2)*ROUND(G26,3),2)</f>
      </c>
      <c r="O26">
        <f>(I26*21)/100</f>
      </c>
      <c r="P26" t="s">
        <v>23</v>
      </c>
    </row>
    <row r="27" spans="1:5" ht="12.75">
      <c r="A27" s="35" t="s">
        <v>50</v>
      </c>
      <c r="E27" s="36" t="s">
        <v>493</v>
      </c>
    </row>
    <row r="28" spans="1:5" ht="12.75">
      <c r="A28" s="37" t="s">
        <v>52</v>
      </c>
      <c r="E28" s="38" t="s">
        <v>544</v>
      </c>
    </row>
    <row r="29" spans="1:5" ht="306">
      <c r="A29" t="s">
        <v>54</v>
      </c>
      <c r="E29" s="36" t="s">
        <v>495</v>
      </c>
    </row>
    <row r="30" spans="1:16" ht="12.75">
      <c r="A30" s="25" t="s">
        <v>45</v>
      </c>
      <c r="B30" s="29" t="s">
        <v>37</v>
      </c>
      <c r="C30" s="29" t="s">
        <v>214</v>
      </c>
      <c r="D30" s="25" t="s">
        <v>218</v>
      </c>
      <c r="E30" s="30" t="s">
        <v>215</v>
      </c>
      <c r="F30" s="31" t="s">
        <v>137</v>
      </c>
      <c r="G30" s="32">
        <v>3346</v>
      </c>
      <c r="H30" s="33">
        <v>0</v>
      </c>
      <c r="I30" s="34">
        <f>ROUND(ROUND(H30,2)*ROUND(G30,3),2)</f>
      </c>
      <c r="O30">
        <f>(I30*21)/100</f>
      </c>
      <c r="P30" t="s">
        <v>23</v>
      </c>
    </row>
    <row r="31" spans="1:5" ht="12.75">
      <c r="A31" s="35" t="s">
        <v>50</v>
      </c>
      <c r="E31" s="36" t="s">
        <v>51</v>
      </c>
    </row>
    <row r="32" spans="1:5" ht="51">
      <c r="A32" s="37" t="s">
        <v>52</v>
      </c>
      <c r="E32" s="38" t="s">
        <v>545</v>
      </c>
    </row>
    <row r="33" spans="1:5" ht="306">
      <c r="A33" t="s">
        <v>54</v>
      </c>
      <c r="E33" s="36" t="s">
        <v>177</v>
      </c>
    </row>
    <row r="34" spans="1:16" ht="12.75">
      <c r="A34" s="25" t="s">
        <v>45</v>
      </c>
      <c r="B34" s="29" t="s">
        <v>72</v>
      </c>
      <c r="C34" s="29" t="s">
        <v>233</v>
      </c>
      <c r="D34" s="25" t="s">
        <v>51</v>
      </c>
      <c r="E34" s="30" t="s">
        <v>234</v>
      </c>
      <c r="F34" s="31" t="s">
        <v>137</v>
      </c>
      <c r="G34" s="32">
        <v>2738</v>
      </c>
      <c r="H34" s="33">
        <v>0</v>
      </c>
      <c r="I34" s="34">
        <f>ROUND(ROUND(H34,2)*ROUND(G34,3),2)</f>
      </c>
      <c r="O34">
        <f>(I34*21)/100</f>
      </c>
      <c r="P34" t="s">
        <v>23</v>
      </c>
    </row>
    <row r="35" spans="1:5" ht="12.75">
      <c r="A35" s="35" t="s">
        <v>50</v>
      </c>
      <c r="E35" s="36" t="s">
        <v>235</v>
      </c>
    </row>
    <row r="36" spans="1:5" ht="12.75">
      <c r="A36" s="37" t="s">
        <v>52</v>
      </c>
      <c r="E36" s="38" t="s">
        <v>546</v>
      </c>
    </row>
    <row r="37" spans="1:5" ht="267.75">
      <c r="A37" t="s">
        <v>54</v>
      </c>
      <c r="E37" s="36" t="s">
        <v>237</v>
      </c>
    </row>
    <row r="38" spans="1:16" ht="12.75">
      <c r="A38" s="25" t="s">
        <v>45</v>
      </c>
      <c r="B38" s="29" t="s">
        <v>75</v>
      </c>
      <c r="C38" s="29" t="s">
        <v>179</v>
      </c>
      <c r="D38" s="25" t="s">
        <v>51</v>
      </c>
      <c r="E38" s="30" t="s">
        <v>180</v>
      </c>
      <c r="F38" s="31" t="s">
        <v>137</v>
      </c>
      <c r="G38" s="32">
        <v>809</v>
      </c>
      <c r="H38" s="33">
        <v>0</v>
      </c>
      <c r="I38" s="34">
        <f>ROUND(ROUND(H38,2)*ROUND(G38,3),2)</f>
      </c>
      <c r="O38">
        <f>(I38*21)/100</f>
      </c>
      <c r="P38" t="s">
        <v>23</v>
      </c>
    </row>
    <row r="39" spans="1:5" ht="12.75">
      <c r="A39" s="35" t="s">
        <v>50</v>
      </c>
      <c r="E39" s="36" t="s">
        <v>547</v>
      </c>
    </row>
    <row r="40" spans="1:5" ht="12.75">
      <c r="A40" s="37" t="s">
        <v>52</v>
      </c>
      <c r="E40" s="38" t="s">
        <v>548</v>
      </c>
    </row>
    <row r="41" spans="1:5" ht="191.25">
      <c r="A41" t="s">
        <v>54</v>
      </c>
      <c r="E41" s="36" t="s">
        <v>182</v>
      </c>
    </row>
    <row r="42" spans="1:16" ht="12.75">
      <c r="A42" s="25" t="s">
        <v>45</v>
      </c>
      <c r="B42" s="29" t="s">
        <v>40</v>
      </c>
      <c r="C42" s="29" t="s">
        <v>239</v>
      </c>
      <c r="D42" s="25" t="s">
        <v>51</v>
      </c>
      <c r="E42" s="30" t="s">
        <v>240</v>
      </c>
      <c r="F42" s="31" t="s">
        <v>137</v>
      </c>
      <c r="G42" s="32">
        <v>546</v>
      </c>
      <c r="H42" s="33">
        <v>0</v>
      </c>
      <c r="I42" s="34">
        <f>ROUND(ROUND(H42,2)*ROUND(G42,3),2)</f>
      </c>
      <c r="O42">
        <f>(I42*21)/100</f>
      </c>
      <c r="P42" t="s">
        <v>23</v>
      </c>
    </row>
    <row r="43" spans="1:5" ht="12.75">
      <c r="A43" s="35" t="s">
        <v>50</v>
      </c>
      <c r="E43" s="36" t="s">
        <v>235</v>
      </c>
    </row>
    <row r="44" spans="1:5" ht="12.75">
      <c r="A44" s="37" t="s">
        <v>52</v>
      </c>
      <c r="E44" s="38" t="s">
        <v>549</v>
      </c>
    </row>
    <row r="45" spans="1:5" ht="267.75">
      <c r="A45" t="s">
        <v>54</v>
      </c>
      <c r="E45" s="36" t="s">
        <v>237</v>
      </c>
    </row>
    <row r="46" spans="1:16" ht="12.75">
      <c r="A46" s="25" t="s">
        <v>45</v>
      </c>
      <c r="B46" s="29" t="s">
        <v>42</v>
      </c>
      <c r="C46" s="29" t="s">
        <v>247</v>
      </c>
      <c r="D46" s="25" t="s">
        <v>51</v>
      </c>
      <c r="E46" s="30" t="s">
        <v>248</v>
      </c>
      <c r="F46" s="31" t="s">
        <v>137</v>
      </c>
      <c r="G46" s="32">
        <v>62</v>
      </c>
      <c r="H46" s="33">
        <v>0</v>
      </c>
      <c r="I46" s="34">
        <f>ROUND(ROUND(H46,2)*ROUND(G46,3),2)</f>
      </c>
      <c r="O46">
        <f>(I46*21)/100</f>
      </c>
      <c r="P46" t="s">
        <v>23</v>
      </c>
    </row>
    <row r="47" spans="1:5" ht="12.75">
      <c r="A47" s="35" t="s">
        <v>50</v>
      </c>
      <c r="E47" s="36" t="s">
        <v>51</v>
      </c>
    </row>
    <row r="48" spans="1:5" ht="12.75">
      <c r="A48" s="37" t="s">
        <v>52</v>
      </c>
      <c r="E48" s="38" t="s">
        <v>550</v>
      </c>
    </row>
    <row r="49" spans="1:5" ht="242.25">
      <c r="A49" t="s">
        <v>54</v>
      </c>
      <c r="E49" s="36" t="s">
        <v>250</v>
      </c>
    </row>
    <row r="50" spans="1:16" ht="12.75">
      <c r="A50" s="25" t="s">
        <v>45</v>
      </c>
      <c r="B50" s="29" t="s">
        <v>85</v>
      </c>
      <c r="C50" s="29" t="s">
        <v>510</v>
      </c>
      <c r="D50" s="25" t="s">
        <v>51</v>
      </c>
      <c r="E50" s="30" t="s">
        <v>511</v>
      </c>
      <c r="F50" s="31" t="s">
        <v>111</v>
      </c>
      <c r="G50" s="32">
        <v>1092</v>
      </c>
      <c r="H50" s="33">
        <v>0</v>
      </c>
      <c r="I50" s="34">
        <f>ROUND(ROUND(H50,2)*ROUND(G50,3),2)</f>
      </c>
      <c r="O50">
        <f>(I50*21)/100</f>
      </c>
      <c r="P50" t="s">
        <v>23</v>
      </c>
    </row>
    <row r="51" spans="1:5" ht="12.75">
      <c r="A51" s="35" t="s">
        <v>50</v>
      </c>
      <c r="E51" s="36" t="s">
        <v>51</v>
      </c>
    </row>
    <row r="52" spans="1:5" ht="12.75">
      <c r="A52" s="37" t="s">
        <v>52</v>
      </c>
      <c r="E52" s="38" t="s">
        <v>551</v>
      </c>
    </row>
    <row r="53" spans="1:5" ht="25.5">
      <c r="A53" t="s">
        <v>54</v>
      </c>
      <c r="E53" s="36" t="s">
        <v>513</v>
      </c>
    </row>
    <row r="54" spans="1:16" ht="12.75">
      <c r="A54" s="25" t="s">
        <v>45</v>
      </c>
      <c r="B54" s="29" t="s">
        <v>88</v>
      </c>
      <c r="C54" s="29" t="s">
        <v>265</v>
      </c>
      <c r="D54" s="25" t="s">
        <v>51</v>
      </c>
      <c r="E54" s="30" t="s">
        <v>266</v>
      </c>
      <c r="F54" s="31" t="s">
        <v>111</v>
      </c>
      <c r="G54" s="32">
        <v>1289.52</v>
      </c>
      <c r="H54" s="33">
        <v>0</v>
      </c>
      <c r="I54" s="34">
        <f>ROUND(ROUND(H54,2)*ROUND(G54,3),2)</f>
      </c>
      <c r="O54">
        <f>(I54*21)/100</f>
      </c>
      <c r="P54" t="s">
        <v>23</v>
      </c>
    </row>
    <row r="55" spans="1:5" ht="12.75">
      <c r="A55" s="35" t="s">
        <v>50</v>
      </c>
      <c r="E55" s="36" t="s">
        <v>514</v>
      </c>
    </row>
    <row r="56" spans="1:5" ht="12.75">
      <c r="A56" s="37" t="s">
        <v>52</v>
      </c>
      <c r="E56" s="38" t="s">
        <v>552</v>
      </c>
    </row>
    <row r="57" spans="1:5" ht="38.25">
      <c r="A57" t="s">
        <v>54</v>
      </c>
      <c r="E57" s="36" t="s">
        <v>516</v>
      </c>
    </row>
    <row r="58" spans="1:18" ht="12.75" customHeight="1">
      <c r="A58" s="6" t="s">
        <v>43</v>
      </c>
      <c r="B58" s="6"/>
      <c r="C58" s="41" t="s">
        <v>23</v>
      </c>
      <c r="D58" s="6"/>
      <c r="E58" s="27" t="s">
        <v>274</v>
      </c>
      <c r="F58" s="6"/>
      <c r="G58" s="6"/>
      <c r="H58" s="6"/>
      <c r="I58" s="42">
        <f>0+Q58</f>
      </c>
      <c r="O58">
        <f>0+R58</f>
      </c>
      <c r="Q58">
        <f>0+I59+I63</f>
      </c>
      <c r="R58">
        <f>0+O59+O63</f>
      </c>
    </row>
    <row r="59" spans="1:16" ht="12.75">
      <c r="A59" s="25" t="s">
        <v>45</v>
      </c>
      <c r="B59" s="29" t="s">
        <v>94</v>
      </c>
      <c r="C59" s="29" t="s">
        <v>282</v>
      </c>
      <c r="D59" s="25" t="s">
        <v>51</v>
      </c>
      <c r="E59" s="30" t="s">
        <v>283</v>
      </c>
      <c r="F59" s="31" t="s">
        <v>137</v>
      </c>
      <c r="G59" s="32">
        <v>1037</v>
      </c>
      <c r="H59" s="33">
        <v>0</v>
      </c>
      <c r="I59" s="34">
        <f>ROUND(ROUND(H59,2)*ROUND(G59,3),2)</f>
      </c>
      <c r="O59">
        <f>(I59*21)/100</f>
      </c>
      <c r="P59" t="s">
        <v>23</v>
      </c>
    </row>
    <row r="60" spans="1:5" ht="12.75">
      <c r="A60" s="35" t="s">
        <v>50</v>
      </c>
      <c r="E60" s="36" t="s">
        <v>284</v>
      </c>
    </row>
    <row r="61" spans="1:5" ht="12.75">
      <c r="A61" s="37" t="s">
        <v>52</v>
      </c>
      <c r="E61" s="38" t="s">
        <v>553</v>
      </c>
    </row>
    <row r="62" spans="1:5" ht="38.25">
      <c r="A62" t="s">
        <v>54</v>
      </c>
      <c r="E62" s="36" t="s">
        <v>286</v>
      </c>
    </row>
    <row r="63" spans="1:16" ht="12.75">
      <c r="A63" s="25" t="s">
        <v>45</v>
      </c>
      <c r="B63" s="29" t="s">
        <v>157</v>
      </c>
      <c r="C63" s="29" t="s">
        <v>297</v>
      </c>
      <c r="D63" s="25" t="s">
        <v>51</v>
      </c>
      <c r="E63" s="30" t="s">
        <v>298</v>
      </c>
      <c r="F63" s="31" t="s">
        <v>111</v>
      </c>
      <c r="G63" s="32">
        <v>2074</v>
      </c>
      <c r="H63" s="33">
        <v>0</v>
      </c>
      <c r="I63" s="34">
        <f>ROUND(ROUND(H63,2)*ROUND(G63,3),2)</f>
      </c>
      <c r="O63">
        <f>(I63*21)/100</f>
      </c>
      <c r="P63" t="s">
        <v>23</v>
      </c>
    </row>
    <row r="64" spans="1:5" ht="12.75">
      <c r="A64" s="35" t="s">
        <v>50</v>
      </c>
      <c r="E64" s="36" t="s">
        <v>554</v>
      </c>
    </row>
    <row r="65" spans="1:5" ht="12.75">
      <c r="A65" s="37" t="s">
        <v>52</v>
      </c>
      <c r="E65" s="38" t="s">
        <v>555</v>
      </c>
    </row>
    <row r="66" spans="1:5" ht="102">
      <c r="A66" t="s">
        <v>54</v>
      </c>
      <c r="E66" s="36" t="s">
        <v>301</v>
      </c>
    </row>
    <row r="67" spans="1:18" ht="12.75" customHeight="1">
      <c r="A67" s="6" t="s">
        <v>43</v>
      </c>
      <c r="B67" s="6"/>
      <c r="C67" s="41" t="s">
        <v>35</v>
      </c>
      <c r="D67" s="6"/>
      <c r="E67" s="27" t="s">
        <v>336</v>
      </c>
      <c r="F67" s="6"/>
      <c r="G67" s="6"/>
      <c r="H67" s="6"/>
      <c r="I67" s="42">
        <f>0+Q67</f>
      </c>
      <c r="O67">
        <f>0+R67</f>
      </c>
      <c r="Q67">
        <f>0+I68+I72+I76+I80+I84+I88+I92+I96</f>
      </c>
      <c r="R67">
        <f>0+O68+O72+O76+O80+O84+O88+O92+O96</f>
      </c>
    </row>
    <row r="68" spans="1:16" ht="12.75">
      <c r="A68" s="25" t="s">
        <v>45</v>
      </c>
      <c r="B68" s="29" t="s">
        <v>161</v>
      </c>
      <c r="C68" s="29" t="s">
        <v>344</v>
      </c>
      <c r="D68" s="25" t="s">
        <v>51</v>
      </c>
      <c r="E68" s="30" t="s">
        <v>345</v>
      </c>
      <c r="F68" s="31" t="s">
        <v>137</v>
      </c>
      <c r="G68" s="32">
        <v>279.84</v>
      </c>
      <c r="H68" s="33">
        <v>0</v>
      </c>
      <c r="I68" s="34">
        <f>ROUND(ROUND(H68,2)*ROUND(G68,3),2)</f>
      </c>
      <c r="O68">
        <f>(I68*21)/100</f>
      </c>
      <c r="P68" t="s">
        <v>23</v>
      </c>
    </row>
    <row r="69" spans="1:5" ht="12.75">
      <c r="A69" s="35" t="s">
        <v>50</v>
      </c>
      <c r="E69" s="36" t="s">
        <v>51</v>
      </c>
    </row>
    <row r="70" spans="1:5" ht="12.75">
      <c r="A70" s="37" t="s">
        <v>52</v>
      </c>
      <c r="E70" s="38" t="s">
        <v>556</v>
      </c>
    </row>
    <row r="71" spans="1:5" ht="51">
      <c r="A71" t="s">
        <v>54</v>
      </c>
      <c r="E71" s="36" t="s">
        <v>348</v>
      </c>
    </row>
    <row r="72" spans="1:16" ht="12.75">
      <c r="A72" s="25" t="s">
        <v>45</v>
      </c>
      <c r="B72" s="29" t="s">
        <v>167</v>
      </c>
      <c r="C72" s="29" t="s">
        <v>350</v>
      </c>
      <c r="D72" s="25" t="s">
        <v>51</v>
      </c>
      <c r="E72" s="30" t="s">
        <v>351</v>
      </c>
      <c r="F72" s="31" t="s">
        <v>137</v>
      </c>
      <c r="G72" s="32">
        <v>330.72</v>
      </c>
      <c r="H72" s="33">
        <v>0</v>
      </c>
      <c r="I72" s="34">
        <f>ROUND(ROUND(H72,2)*ROUND(G72,3),2)</f>
      </c>
      <c r="O72">
        <f>(I72*21)/100</f>
      </c>
      <c r="P72" t="s">
        <v>23</v>
      </c>
    </row>
    <row r="73" spans="1:5" ht="12.75">
      <c r="A73" s="35" t="s">
        <v>50</v>
      </c>
      <c r="E73" s="36" t="s">
        <v>51</v>
      </c>
    </row>
    <row r="74" spans="1:5" ht="12.75">
      <c r="A74" s="37" t="s">
        <v>52</v>
      </c>
      <c r="E74" s="38" t="s">
        <v>557</v>
      </c>
    </row>
    <row r="75" spans="1:5" ht="51">
      <c r="A75" t="s">
        <v>54</v>
      </c>
      <c r="E75" s="36" t="s">
        <v>348</v>
      </c>
    </row>
    <row r="76" spans="1:16" ht="12.75">
      <c r="A76" s="25" t="s">
        <v>45</v>
      </c>
      <c r="B76" s="29" t="s">
        <v>173</v>
      </c>
      <c r="C76" s="29" t="s">
        <v>355</v>
      </c>
      <c r="D76" s="25" t="s">
        <v>51</v>
      </c>
      <c r="E76" s="30" t="s">
        <v>356</v>
      </c>
      <c r="F76" s="31" t="s">
        <v>111</v>
      </c>
      <c r="G76" s="32">
        <v>316.5</v>
      </c>
      <c r="H76" s="33">
        <v>0</v>
      </c>
      <c r="I76" s="34">
        <f>ROUND(ROUND(H76,2)*ROUND(G76,3),2)</f>
      </c>
      <c r="O76">
        <f>(I76*21)/100</f>
      </c>
      <c r="P76" t="s">
        <v>23</v>
      </c>
    </row>
    <row r="77" spans="1:5" ht="12.75">
      <c r="A77" s="35" t="s">
        <v>50</v>
      </c>
      <c r="E77" s="36" t="s">
        <v>51</v>
      </c>
    </row>
    <row r="78" spans="1:5" ht="38.25">
      <c r="A78" s="37" t="s">
        <v>52</v>
      </c>
      <c r="E78" s="38" t="s">
        <v>558</v>
      </c>
    </row>
    <row r="79" spans="1:5" ht="38.25">
      <c r="A79" t="s">
        <v>54</v>
      </c>
      <c r="E79" s="36" t="s">
        <v>359</v>
      </c>
    </row>
    <row r="80" spans="1:16" ht="12.75">
      <c r="A80" s="25" t="s">
        <v>45</v>
      </c>
      <c r="B80" s="29" t="s">
        <v>178</v>
      </c>
      <c r="C80" s="29" t="s">
        <v>361</v>
      </c>
      <c r="D80" s="25" t="s">
        <v>51</v>
      </c>
      <c r="E80" s="30" t="s">
        <v>362</v>
      </c>
      <c r="F80" s="31" t="s">
        <v>111</v>
      </c>
      <c r="G80" s="32">
        <v>1399.2</v>
      </c>
      <c r="H80" s="33">
        <v>0</v>
      </c>
      <c r="I80" s="34">
        <f>ROUND(ROUND(H80,2)*ROUND(G80,3),2)</f>
      </c>
      <c r="O80">
        <f>(I80*21)/100</f>
      </c>
      <c r="P80" t="s">
        <v>23</v>
      </c>
    </row>
    <row r="81" spans="1:5" ht="25.5">
      <c r="A81" s="35" t="s">
        <v>50</v>
      </c>
      <c r="E81" s="36" t="s">
        <v>559</v>
      </c>
    </row>
    <row r="82" spans="1:5" ht="12.75">
      <c r="A82" s="37" t="s">
        <v>52</v>
      </c>
      <c r="E82" s="38" t="s">
        <v>560</v>
      </c>
    </row>
    <row r="83" spans="1:5" ht="51">
      <c r="A83" t="s">
        <v>54</v>
      </c>
      <c r="E83" s="36" t="s">
        <v>365</v>
      </c>
    </row>
    <row r="84" spans="1:16" ht="12.75">
      <c r="A84" s="25" t="s">
        <v>45</v>
      </c>
      <c r="B84" s="29" t="s">
        <v>183</v>
      </c>
      <c r="C84" s="29" t="s">
        <v>367</v>
      </c>
      <c r="D84" s="25" t="s">
        <v>51</v>
      </c>
      <c r="E84" s="30" t="s">
        <v>368</v>
      </c>
      <c r="F84" s="31" t="s">
        <v>111</v>
      </c>
      <c r="G84" s="32">
        <v>2607.6</v>
      </c>
      <c r="H84" s="33">
        <v>0</v>
      </c>
      <c r="I84" s="34">
        <f>ROUND(ROUND(H84,2)*ROUND(G84,3),2)</f>
      </c>
      <c r="O84">
        <f>(I84*21)/100</f>
      </c>
      <c r="P84" t="s">
        <v>23</v>
      </c>
    </row>
    <row r="85" spans="1:5" ht="38.25">
      <c r="A85" s="35" t="s">
        <v>50</v>
      </c>
      <c r="E85" s="36" t="s">
        <v>561</v>
      </c>
    </row>
    <row r="86" spans="1:5" ht="38.25">
      <c r="A86" s="37" t="s">
        <v>52</v>
      </c>
      <c r="E86" s="38" t="s">
        <v>562</v>
      </c>
    </row>
    <row r="87" spans="1:5" ht="51">
      <c r="A87" t="s">
        <v>54</v>
      </c>
      <c r="E87" s="36" t="s">
        <v>365</v>
      </c>
    </row>
    <row r="88" spans="1:16" ht="12.75">
      <c r="A88" s="25" t="s">
        <v>45</v>
      </c>
      <c r="B88" s="29" t="s">
        <v>186</v>
      </c>
      <c r="C88" s="29" t="s">
        <v>563</v>
      </c>
      <c r="D88" s="25" t="s">
        <v>51</v>
      </c>
      <c r="E88" s="30" t="s">
        <v>564</v>
      </c>
      <c r="F88" s="31" t="s">
        <v>111</v>
      </c>
      <c r="G88" s="32">
        <v>1272</v>
      </c>
      <c r="H88" s="33">
        <v>0</v>
      </c>
      <c r="I88" s="34">
        <f>ROUND(ROUND(H88,2)*ROUND(G88,3),2)</f>
      </c>
      <c r="O88">
        <f>(I88*21)/100</f>
      </c>
      <c r="P88" t="s">
        <v>23</v>
      </c>
    </row>
    <row r="89" spans="1:5" ht="12.75">
      <c r="A89" s="35" t="s">
        <v>50</v>
      </c>
      <c r="E89" s="36" t="s">
        <v>51</v>
      </c>
    </row>
    <row r="90" spans="1:5" ht="12.75">
      <c r="A90" s="37" t="s">
        <v>52</v>
      </c>
      <c r="E90" s="38" t="s">
        <v>565</v>
      </c>
    </row>
    <row r="91" spans="1:5" ht="140.25">
      <c r="A91" t="s">
        <v>54</v>
      </c>
      <c r="E91" s="36" t="s">
        <v>376</v>
      </c>
    </row>
    <row r="92" spans="1:16" ht="12.75">
      <c r="A92" s="25" t="s">
        <v>45</v>
      </c>
      <c r="B92" s="29" t="s">
        <v>192</v>
      </c>
      <c r="C92" s="29" t="s">
        <v>566</v>
      </c>
      <c r="D92" s="25" t="s">
        <v>51</v>
      </c>
      <c r="E92" s="30" t="s">
        <v>567</v>
      </c>
      <c r="F92" s="31" t="s">
        <v>111</v>
      </c>
      <c r="G92" s="32">
        <v>1297.44</v>
      </c>
      <c r="H92" s="33">
        <v>0</v>
      </c>
      <c r="I92" s="34">
        <f>ROUND(ROUND(H92,2)*ROUND(G92,3),2)</f>
      </c>
      <c r="O92">
        <f>(I92*21)/100</f>
      </c>
      <c r="P92" t="s">
        <v>23</v>
      </c>
    </row>
    <row r="93" spans="1:5" ht="12.75">
      <c r="A93" s="35" t="s">
        <v>50</v>
      </c>
      <c r="E93" s="36" t="s">
        <v>51</v>
      </c>
    </row>
    <row r="94" spans="1:5" ht="12.75">
      <c r="A94" s="37" t="s">
        <v>52</v>
      </c>
      <c r="E94" s="38" t="s">
        <v>568</v>
      </c>
    </row>
    <row r="95" spans="1:5" ht="140.25">
      <c r="A95" t="s">
        <v>54</v>
      </c>
      <c r="E95" s="36" t="s">
        <v>376</v>
      </c>
    </row>
    <row r="96" spans="1:16" ht="12.75">
      <c r="A96" s="25" t="s">
        <v>45</v>
      </c>
      <c r="B96" s="29" t="s">
        <v>281</v>
      </c>
      <c r="C96" s="29" t="s">
        <v>569</v>
      </c>
      <c r="D96" s="25" t="s">
        <v>51</v>
      </c>
      <c r="E96" s="30" t="s">
        <v>570</v>
      </c>
      <c r="F96" s="31" t="s">
        <v>111</v>
      </c>
      <c r="G96" s="32">
        <v>1310.16</v>
      </c>
      <c r="H96" s="33">
        <v>0</v>
      </c>
      <c r="I96" s="34">
        <f>ROUND(ROUND(H96,2)*ROUND(G96,3),2)</f>
      </c>
      <c r="O96">
        <f>(I96*21)/100</f>
      </c>
      <c r="P96" t="s">
        <v>23</v>
      </c>
    </row>
    <row r="97" spans="1:5" ht="12.75">
      <c r="A97" s="35" t="s">
        <v>50</v>
      </c>
      <c r="E97" s="36" t="s">
        <v>51</v>
      </c>
    </row>
    <row r="98" spans="1:5" ht="12.75">
      <c r="A98" s="37" t="s">
        <v>52</v>
      </c>
      <c r="E98" s="38" t="s">
        <v>571</v>
      </c>
    </row>
    <row r="99" spans="1:5" ht="140.25">
      <c r="A99" t="s">
        <v>54</v>
      </c>
      <c r="E99" s="36" t="s">
        <v>376</v>
      </c>
    </row>
    <row r="100" spans="1:18" ht="12.75" customHeight="1">
      <c r="A100" s="6" t="s">
        <v>43</v>
      </c>
      <c r="B100" s="6"/>
      <c r="C100" s="41" t="s">
        <v>40</v>
      </c>
      <c r="D100" s="6"/>
      <c r="E100" s="27" t="s">
        <v>191</v>
      </c>
      <c r="F100" s="6"/>
      <c r="G100" s="6"/>
      <c r="H100" s="6"/>
      <c r="I100" s="42">
        <f>0+Q100</f>
      </c>
      <c r="O100">
        <f>0+R100</f>
      </c>
      <c r="Q100">
        <f>0+I101+I105+I109</f>
      </c>
      <c r="R100">
        <f>0+O101+O105+O109</f>
      </c>
    </row>
    <row r="101" spans="1:16" ht="25.5">
      <c r="A101" s="25" t="s">
        <v>45</v>
      </c>
      <c r="B101" s="29" t="s">
        <v>287</v>
      </c>
      <c r="C101" s="29" t="s">
        <v>426</v>
      </c>
      <c r="D101" s="25" t="s">
        <v>51</v>
      </c>
      <c r="E101" s="30" t="s">
        <v>427</v>
      </c>
      <c r="F101" s="31" t="s">
        <v>277</v>
      </c>
      <c r="G101" s="32">
        <v>112</v>
      </c>
      <c r="H101" s="33">
        <v>0</v>
      </c>
      <c r="I101" s="34">
        <f>ROUND(ROUND(H101,2)*ROUND(G101,3),2)</f>
      </c>
      <c r="O101">
        <f>(I101*21)/100</f>
      </c>
      <c r="P101" t="s">
        <v>23</v>
      </c>
    </row>
    <row r="102" spans="1:5" ht="12.75">
      <c r="A102" s="35" t="s">
        <v>50</v>
      </c>
      <c r="E102" s="36" t="s">
        <v>51</v>
      </c>
    </row>
    <row r="103" spans="1:5" ht="12.75">
      <c r="A103" s="37" t="s">
        <v>52</v>
      </c>
      <c r="E103" s="38" t="s">
        <v>572</v>
      </c>
    </row>
    <row r="104" spans="1:5" ht="140.25">
      <c r="A104" t="s">
        <v>54</v>
      </c>
      <c r="E104" s="36" t="s">
        <v>429</v>
      </c>
    </row>
    <row r="105" spans="1:16" ht="12.75">
      <c r="A105" s="25" t="s">
        <v>45</v>
      </c>
      <c r="B105" s="29" t="s">
        <v>293</v>
      </c>
      <c r="C105" s="29" t="s">
        <v>435</v>
      </c>
      <c r="D105" s="25" t="s">
        <v>51</v>
      </c>
      <c r="E105" s="30" t="s">
        <v>436</v>
      </c>
      <c r="F105" s="31" t="s">
        <v>67</v>
      </c>
      <c r="G105" s="32">
        <v>15.5</v>
      </c>
      <c r="H105" s="33">
        <v>0</v>
      </c>
      <c r="I105" s="34">
        <f>ROUND(ROUND(H105,2)*ROUND(G105,3),2)</f>
      </c>
      <c r="O105">
        <f>(I105*21)/100</f>
      </c>
      <c r="P105" t="s">
        <v>23</v>
      </c>
    </row>
    <row r="106" spans="1:5" ht="12.75">
      <c r="A106" s="35" t="s">
        <v>50</v>
      </c>
      <c r="E106" s="36" t="s">
        <v>51</v>
      </c>
    </row>
    <row r="107" spans="1:5" ht="12.75">
      <c r="A107" s="37" t="s">
        <v>52</v>
      </c>
      <c r="E107" s="38" t="s">
        <v>573</v>
      </c>
    </row>
    <row r="108" spans="1:5" ht="51">
      <c r="A108" t="s">
        <v>54</v>
      </c>
      <c r="E108" s="36" t="s">
        <v>438</v>
      </c>
    </row>
    <row r="109" spans="1:16" ht="12.75">
      <c r="A109" s="25" t="s">
        <v>45</v>
      </c>
      <c r="B109" s="29" t="s">
        <v>296</v>
      </c>
      <c r="C109" s="29" t="s">
        <v>476</v>
      </c>
      <c r="D109" s="25" t="s">
        <v>51</v>
      </c>
      <c r="E109" s="30" t="s">
        <v>477</v>
      </c>
      <c r="F109" s="31" t="s">
        <v>277</v>
      </c>
      <c r="G109" s="32">
        <v>24</v>
      </c>
      <c r="H109" s="33">
        <v>0</v>
      </c>
      <c r="I109" s="34">
        <f>ROUND(ROUND(H109,2)*ROUND(G109,3),2)</f>
      </c>
      <c r="O109">
        <f>(I109*21)/100</f>
      </c>
      <c r="P109" t="s">
        <v>23</v>
      </c>
    </row>
    <row r="110" spans="1:5" ht="12.75">
      <c r="A110" s="35" t="s">
        <v>50</v>
      </c>
      <c r="E110" s="36" t="s">
        <v>51</v>
      </c>
    </row>
    <row r="111" spans="1:5" ht="12.75">
      <c r="A111" s="37" t="s">
        <v>52</v>
      </c>
      <c r="E111" s="38" t="s">
        <v>574</v>
      </c>
    </row>
    <row r="112" spans="1:5" ht="89.25">
      <c r="A112" t="s">
        <v>54</v>
      </c>
      <c r="E112" s="36" t="s">
        <v>479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11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0+O8+O17+O58+O67+O72+O105</f>
      </c>
      <c r="P2" t="s">
        <v>22</v>
      </c>
    </row>
    <row r="3" spans="1:16" ht="15" customHeight="1">
      <c r="A3" t="s">
        <v>12</v>
      </c>
      <c r="B3" s="12" t="s">
        <v>14</v>
      </c>
      <c r="C3" s="13" t="s">
        <v>15</v>
      </c>
      <c r="D3" s="1"/>
      <c r="E3" s="14" t="s">
        <v>16</v>
      </c>
      <c r="F3" s="1"/>
      <c r="G3" s="9"/>
      <c r="H3" s="8" t="s">
        <v>575</v>
      </c>
      <c r="I3" s="39">
        <f>0+I8+I17+I58+I67+I72+I105</f>
      </c>
      <c r="O3" t="s">
        <v>19</v>
      </c>
      <c r="P3" t="s">
        <v>23</v>
      </c>
    </row>
    <row r="4" spans="1:16" ht="15" customHeight="1">
      <c r="A4" t="s">
        <v>17</v>
      </c>
      <c r="B4" s="16" t="s">
        <v>18</v>
      </c>
      <c r="C4" s="17" t="s">
        <v>575</v>
      </c>
      <c r="D4" s="6"/>
      <c r="E4" s="18" t="s">
        <v>576</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16390</v>
      </c>
      <c r="H9" s="33">
        <v>0</v>
      </c>
      <c r="I9" s="34">
        <f>ROUND(ROUND(H9,2)*ROUND(G9,3),2)</f>
      </c>
      <c r="O9">
        <f>(I9*21)/100</f>
      </c>
      <c r="P9" t="s">
        <v>23</v>
      </c>
    </row>
    <row r="10" spans="1:5" ht="51">
      <c r="A10" s="35" t="s">
        <v>50</v>
      </c>
      <c r="E10" s="36" t="s">
        <v>102</v>
      </c>
    </row>
    <row r="11" spans="1:5" ht="25.5">
      <c r="A11" s="37" t="s">
        <v>52</v>
      </c>
      <c r="E11" s="38" t="s">
        <v>577</v>
      </c>
    </row>
    <row r="12" spans="1:5" ht="76.5">
      <c r="A12" t="s">
        <v>54</v>
      </c>
      <c r="E12" s="36" t="s">
        <v>104</v>
      </c>
    </row>
    <row r="13" spans="1:16" ht="12.75">
      <c r="A13" s="25" t="s">
        <v>45</v>
      </c>
      <c r="B13" s="29" t="s">
        <v>23</v>
      </c>
      <c r="C13" s="29" t="s">
        <v>200</v>
      </c>
      <c r="D13" s="25" t="s">
        <v>51</v>
      </c>
      <c r="E13" s="30" t="s">
        <v>201</v>
      </c>
      <c r="F13" s="31" t="s">
        <v>137</v>
      </c>
      <c r="G13" s="32">
        <v>1266</v>
      </c>
      <c r="H13" s="33">
        <v>0</v>
      </c>
      <c r="I13" s="34">
        <f>ROUND(ROUND(H13,2)*ROUND(G13,3),2)</f>
      </c>
      <c r="O13">
        <f>(I13*21)/100</f>
      </c>
      <c r="P13" t="s">
        <v>23</v>
      </c>
    </row>
    <row r="14" spans="1:5" ht="12.75">
      <c r="A14" s="35" t="s">
        <v>50</v>
      </c>
      <c r="E14" s="36" t="s">
        <v>578</v>
      </c>
    </row>
    <row r="15" spans="1:5" ht="12.75">
      <c r="A15" s="37" t="s">
        <v>52</v>
      </c>
      <c r="E15" s="38" t="s">
        <v>579</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0+I18+I22+I26+I30+I34+I38+I42+I46+I50+I54</f>
      </c>
      <c r="R17">
        <f>0+O18+O22+O26+O30+O34+O38+O42+O46+O50+O54</f>
      </c>
    </row>
    <row r="18" spans="1:16" ht="12.75">
      <c r="A18" s="25" t="s">
        <v>45</v>
      </c>
      <c r="B18" s="29" t="s">
        <v>22</v>
      </c>
      <c r="C18" s="29" t="s">
        <v>205</v>
      </c>
      <c r="D18" s="25" t="s">
        <v>51</v>
      </c>
      <c r="E18" s="30" t="s">
        <v>206</v>
      </c>
      <c r="F18" s="31" t="s">
        <v>137</v>
      </c>
      <c r="G18" s="32">
        <v>8195</v>
      </c>
      <c r="H18" s="33">
        <v>0</v>
      </c>
      <c r="I18" s="34">
        <f>ROUND(ROUND(H18,2)*ROUND(G18,3),2)</f>
      </c>
      <c r="O18">
        <f>(I18*21)/100</f>
      </c>
      <c r="P18" t="s">
        <v>23</v>
      </c>
    </row>
    <row r="19" spans="1:5" ht="12.75">
      <c r="A19" s="35" t="s">
        <v>50</v>
      </c>
      <c r="E19" s="36" t="s">
        <v>117</v>
      </c>
    </row>
    <row r="20" spans="1:5" ht="12.75">
      <c r="A20" s="37" t="s">
        <v>52</v>
      </c>
      <c r="E20" s="38" t="s">
        <v>580</v>
      </c>
    </row>
    <row r="21" spans="1:5" ht="369.75">
      <c r="A21" t="s">
        <v>54</v>
      </c>
      <c r="E21" s="36" t="s">
        <v>209</v>
      </c>
    </row>
    <row r="22" spans="1:16" ht="12.75">
      <c r="A22" s="25" t="s">
        <v>45</v>
      </c>
      <c r="B22" s="29" t="s">
        <v>33</v>
      </c>
      <c r="C22" s="29" t="s">
        <v>210</v>
      </c>
      <c r="D22" s="25" t="s">
        <v>51</v>
      </c>
      <c r="E22" s="30" t="s">
        <v>211</v>
      </c>
      <c r="F22" s="31" t="s">
        <v>137</v>
      </c>
      <c r="G22" s="32">
        <v>81950</v>
      </c>
      <c r="H22" s="33">
        <v>0</v>
      </c>
      <c r="I22" s="34">
        <f>ROUND(ROUND(H22,2)*ROUND(G22,3),2)</f>
      </c>
      <c r="O22">
        <f>(I22*21)/100</f>
      </c>
      <c r="P22" t="s">
        <v>23</v>
      </c>
    </row>
    <row r="23" spans="1:5" ht="12.75">
      <c r="A23" s="35" t="s">
        <v>50</v>
      </c>
      <c r="E23" s="36" t="s">
        <v>51</v>
      </c>
    </row>
    <row r="24" spans="1:5" ht="12.75">
      <c r="A24" s="37" t="s">
        <v>52</v>
      </c>
      <c r="E24" s="38" t="s">
        <v>581</v>
      </c>
    </row>
    <row r="25" spans="1:5" ht="25.5">
      <c r="A25" t="s">
        <v>54</v>
      </c>
      <c r="E25" s="36" t="s">
        <v>213</v>
      </c>
    </row>
    <row r="26" spans="1:16" ht="12.75">
      <c r="A26" s="25" t="s">
        <v>45</v>
      </c>
      <c r="B26" s="29" t="s">
        <v>35</v>
      </c>
      <c r="C26" s="29" t="s">
        <v>214</v>
      </c>
      <c r="D26" s="25" t="s">
        <v>51</v>
      </c>
      <c r="E26" s="30" t="s">
        <v>215</v>
      </c>
      <c r="F26" s="31" t="s">
        <v>137</v>
      </c>
      <c r="G26" s="32">
        <v>393.498</v>
      </c>
      <c r="H26" s="33">
        <v>0</v>
      </c>
      <c r="I26" s="34">
        <f>ROUND(ROUND(H26,2)*ROUND(G26,3),2)</f>
      </c>
      <c r="O26">
        <f>(I26*21)/100</f>
      </c>
      <c r="P26" t="s">
        <v>23</v>
      </c>
    </row>
    <row r="27" spans="1:5" ht="12.75">
      <c r="A27" s="35" t="s">
        <v>50</v>
      </c>
      <c r="E27" s="36" t="s">
        <v>493</v>
      </c>
    </row>
    <row r="28" spans="1:5" ht="12.75">
      <c r="A28" s="37" t="s">
        <v>52</v>
      </c>
      <c r="E28" s="38" t="s">
        <v>582</v>
      </c>
    </row>
    <row r="29" spans="1:5" ht="306">
      <c r="A29" t="s">
        <v>54</v>
      </c>
      <c r="E29" s="36" t="s">
        <v>495</v>
      </c>
    </row>
    <row r="30" spans="1:16" ht="12.75">
      <c r="A30" s="25" t="s">
        <v>45</v>
      </c>
      <c r="B30" s="29" t="s">
        <v>37</v>
      </c>
      <c r="C30" s="29" t="s">
        <v>214</v>
      </c>
      <c r="D30" s="25" t="s">
        <v>218</v>
      </c>
      <c r="E30" s="30" t="s">
        <v>215</v>
      </c>
      <c r="F30" s="31" t="s">
        <v>137</v>
      </c>
      <c r="G30" s="32">
        <v>1266</v>
      </c>
      <c r="H30" s="33">
        <v>0</v>
      </c>
      <c r="I30" s="34">
        <f>ROUND(ROUND(H30,2)*ROUND(G30,3),2)</f>
      </c>
      <c r="O30">
        <f>(I30*21)/100</f>
      </c>
      <c r="P30" t="s">
        <v>23</v>
      </c>
    </row>
    <row r="31" spans="1:5" ht="12.75">
      <c r="A31" s="35" t="s">
        <v>50</v>
      </c>
      <c r="E31" s="36" t="s">
        <v>51</v>
      </c>
    </row>
    <row r="32" spans="1:5" ht="51">
      <c r="A32" s="37" t="s">
        <v>52</v>
      </c>
      <c r="E32" s="38" t="s">
        <v>583</v>
      </c>
    </row>
    <row r="33" spans="1:5" ht="306">
      <c r="A33" t="s">
        <v>54</v>
      </c>
      <c r="E33" s="36" t="s">
        <v>177</v>
      </c>
    </row>
    <row r="34" spans="1:16" ht="12.75">
      <c r="A34" s="25" t="s">
        <v>45</v>
      </c>
      <c r="B34" s="29" t="s">
        <v>72</v>
      </c>
      <c r="C34" s="29" t="s">
        <v>233</v>
      </c>
      <c r="D34" s="25" t="s">
        <v>51</v>
      </c>
      <c r="E34" s="30" t="s">
        <v>234</v>
      </c>
      <c r="F34" s="31" t="s">
        <v>137</v>
      </c>
      <c r="G34" s="32">
        <v>32</v>
      </c>
      <c r="H34" s="33">
        <v>0</v>
      </c>
      <c r="I34" s="34">
        <f>ROUND(ROUND(H34,2)*ROUND(G34,3),2)</f>
      </c>
      <c r="O34">
        <f>(I34*21)/100</f>
      </c>
      <c r="P34" t="s">
        <v>23</v>
      </c>
    </row>
    <row r="35" spans="1:5" ht="12.75">
      <c r="A35" s="35" t="s">
        <v>50</v>
      </c>
      <c r="E35" s="36" t="s">
        <v>235</v>
      </c>
    </row>
    <row r="36" spans="1:5" ht="12.75">
      <c r="A36" s="37" t="s">
        <v>52</v>
      </c>
      <c r="E36" s="38" t="s">
        <v>584</v>
      </c>
    </row>
    <row r="37" spans="1:5" ht="267.75">
      <c r="A37" t="s">
        <v>54</v>
      </c>
      <c r="E37" s="36" t="s">
        <v>237</v>
      </c>
    </row>
    <row r="38" spans="1:16" ht="12.75">
      <c r="A38" s="25" t="s">
        <v>45</v>
      </c>
      <c r="B38" s="29" t="s">
        <v>75</v>
      </c>
      <c r="C38" s="29" t="s">
        <v>179</v>
      </c>
      <c r="D38" s="25" t="s">
        <v>51</v>
      </c>
      <c r="E38" s="30" t="s">
        <v>180</v>
      </c>
      <c r="F38" s="31" t="s">
        <v>137</v>
      </c>
      <c r="G38" s="32">
        <v>8195</v>
      </c>
      <c r="H38" s="33">
        <v>0</v>
      </c>
      <c r="I38" s="34">
        <f>ROUND(ROUND(H38,2)*ROUND(G38,3),2)</f>
      </c>
      <c r="O38">
        <f>(I38*21)/100</f>
      </c>
      <c r="P38" t="s">
        <v>23</v>
      </c>
    </row>
    <row r="39" spans="1:5" ht="12.75">
      <c r="A39" s="35" t="s">
        <v>50</v>
      </c>
      <c r="E39" s="36" t="s">
        <v>547</v>
      </c>
    </row>
    <row r="40" spans="1:5" ht="12.75">
      <c r="A40" s="37" t="s">
        <v>52</v>
      </c>
      <c r="E40" s="38" t="s">
        <v>585</v>
      </c>
    </row>
    <row r="41" spans="1:5" ht="191.25">
      <c r="A41" t="s">
        <v>54</v>
      </c>
      <c r="E41" s="36" t="s">
        <v>182</v>
      </c>
    </row>
    <row r="42" spans="1:16" ht="12.75">
      <c r="A42" s="25" t="s">
        <v>45</v>
      </c>
      <c r="B42" s="29" t="s">
        <v>40</v>
      </c>
      <c r="C42" s="29" t="s">
        <v>239</v>
      </c>
      <c r="D42" s="25" t="s">
        <v>51</v>
      </c>
      <c r="E42" s="30" t="s">
        <v>240</v>
      </c>
      <c r="F42" s="31" t="s">
        <v>137</v>
      </c>
      <c r="G42" s="32">
        <v>1164</v>
      </c>
      <c r="H42" s="33">
        <v>0</v>
      </c>
      <c r="I42" s="34">
        <f>ROUND(ROUND(H42,2)*ROUND(G42,3),2)</f>
      </c>
      <c r="O42">
        <f>(I42*21)/100</f>
      </c>
      <c r="P42" t="s">
        <v>23</v>
      </c>
    </row>
    <row r="43" spans="1:5" ht="12.75">
      <c r="A43" s="35" t="s">
        <v>50</v>
      </c>
      <c r="E43" s="36" t="s">
        <v>235</v>
      </c>
    </row>
    <row r="44" spans="1:5" ht="12.75">
      <c r="A44" s="37" t="s">
        <v>52</v>
      </c>
      <c r="E44" s="38" t="s">
        <v>586</v>
      </c>
    </row>
    <row r="45" spans="1:5" ht="267.75">
      <c r="A45" t="s">
        <v>54</v>
      </c>
      <c r="E45" s="36" t="s">
        <v>237</v>
      </c>
    </row>
    <row r="46" spans="1:16" ht="12.75">
      <c r="A46" s="25" t="s">
        <v>45</v>
      </c>
      <c r="B46" s="29" t="s">
        <v>42</v>
      </c>
      <c r="C46" s="29" t="s">
        <v>247</v>
      </c>
      <c r="D46" s="25" t="s">
        <v>51</v>
      </c>
      <c r="E46" s="30" t="s">
        <v>248</v>
      </c>
      <c r="F46" s="31" t="s">
        <v>137</v>
      </c>
      <c r="G46" s="32">
        <v>70</v>
      </c>
      <c r="H46" s="33">
        <v>0</v>
      </c>
      <c r="I46" s="34">
        <f>ROUND(ROUND(H46,2)*ROUND(G46,3),2)</f>
      </c>
      <c r="O46">
        <f>(I46*21)/100</f>
      </c>
      <c r="P46" t="s">
        <v>23</v>
      </c>
    </row>
    <row r="47" spans="1:5" ht="12.75">
      <c r="A47" s="35" t="s">
        <v>50</v>
      </c>
      <c r="E47" s="36" t="s">
        <v>51</v>
      </c>
    </row>
    <row r="48" spans="1:5" ht="12.75">
      <c r="A48" s="37" t="s">
        <v>52</v>
      </c>
      <c r="E48" s="38" t="s">
        <v>587</v>
      </c>
    </row>
    <row r="49" spans="1:5" ht="242.25">
      <c r="A49" t="s">
        <v>54</v>
      </c>
      <c r="E49" s="36" t="s">
        <v>250</v>
      </c>
    </row>
    <row r="50" spans="1:16" ht="12.75">
      <c r="A50" s="25" t="s">
        <v>45</v>
      </c>
      <c r="B50" s="29" t="s">
        <v>85</v>
      </c>
      <c r="C50" s="29" t="s">
        <v>510</v>
      </c>
      <c r="D50" s="25" t="s">
        <v>51</v>
      </c>
      <c r="E50" s="30" t="s">
        <v>511</v>
      </c>
      <c r="F50" s="31" t="s">
        <v>111</v>
      </c>
      <c r="G50" s="32">
        <v>2328</v>
      </c>
      <c r="H50" s="33">
        <v>0</v>
      </c>
      <c r="I50" s="34">
        <f>ROUND(ROUND(H50,2)*ROUND(G50,3),2)</f>
      </c>
      <c r="O50">
        <f>(I50*21)/100</f>
      </c>
      <c r="P50" t="s">
        <v>23</v>
      </c>
    </row>
    <row r="51" spans="1:5" ht="12.75">
      <c r="A51" s="35" t="s">
        <v>50</v>
      </c>
      <c r="E51" s="36" t="s">
        <v>51</v>
      </c>
    </row>
    <row r="52" spans="1:5" ht="12.75">
      <c r="A52" s="37" t="s">
        <v>52</v>
      </c>
      <c r="E52" s="38" t="s">
        <v>588</v>
      </c>
    </row>
    <row r="53" spans="1:5" ht="25.5">
      <c r="A53" t="s">
        <v>54</v>
      </c>
      <c r="E53" s="36" t="s">
        <v>513</v>
      </c>
    </row>
    <row r="54" spans="1:16" ht="12.75">
      <c r="A54" s="25" t="s">
        <v>45</v>
      </c>
      <c r="B54" s="29" t="s">
        <v>88</v>
      </c>
      <c r="C54" s="29" t="s">
        <v>265</v>
      </c>
      <c r="D54" s="25" t="s">
        <v>51</v>
      </c>
      <c r="E54" s="30" t="s">
        <v>266</v>
      </c>
      <c r="F54" s="31" t="s">
        <v>111</v>
      </c>
      <c r="G54" s="32">
        <v>2623.32</v>
      </c>
      <c r="H54" s="33">
        <v>0</v>
      </c>
      <c r="I54" s="34">
        <f>ROUND(ROUND(H54,2)*ROUND(G54,3),2)</f>
      </c>
      <c r="O54">
        <f>(I54*21)/100</f>
      </c>
      <c r="P54" t="s">
        <v>23</v>
      </c>
    </row>
    <row r="55" spans="1:5" ht="12.75">
      <c r="A55" s="35" t="s">
        <v>50</v>
      </c>
      <c r="E55" s="36" t="s">
        <v>514</v>
      </c>
    </row>
    <row r="56" spans="1:5" ht="12.75">
      <c r="A56" s="37" t="s">
        <v>52</v>
      </c>
      <c r="E56" s="38" t="s">
        <v>589</v>
      </c>
    </row>
    <row r="57" spans="1:5" ht="38.25">
      <c r="A57" t="s">
        <v>54</v>
      </c>
      <c r="E57" s="36" t="s">
        <v>516</v>
      </c>
    </row>
    <row r="58" spans="1:18" ht="12.75" customHeight="1">
      <c r="A58" s="6" t="s">
        <v>43</v>
      </c>
      <c r="B58" s="6"/>
      <c r="C58" s="41" t="s">
        <v>23</v>
      </c>
      <c r="D58" s="6"/>
      <c r="E58" s="27" t="s">
        <v>274</v>
      </c>
      <c r="F58" s="6"/>
      <c r="G58" s="6"/>
      <c r="H58" s="6"/>
      <c r="I58" s="42">
        <f>0+Q58</f>
      </c>
      <c r="O58">
        <f>0+R58</f>
      </c>
      <c r="Q58">
        <f>0+I59+I63</f>
      </c>
      <c r="R58">
        <f>0+O59+O63</f>
      </c>
    </row>
    <row r="59" spans="1:16" ht="12.75">
      <c r="A59" s="25" t="s">
        <v>45</v>
      </c>
      <c r="B59" s="29" t="s">
        <v>94</v>
      </c>
      <c r="C59" s="29" t="s">
        <v>275</v>
      </c>
      <c r="D59" s="25" t="s">
        <v>51</v>
      </c>
      <c r="E59" s="30" t="s">
        <v>276</v>
      </c>
      <c r="F59" s="31" t="s">
        <v>277</v>
      </c>
      <c r="G59" s="32">
        <v>106</v>
      </c>
      <c r="H59" s="33">
        <v>0</v>
      </c>
      <c r="I59" s="34">
        <f>ROUND(ROUND(H59,2)*ROUND(G59,3),2)</f>
      </c>
      <c r="O59">
        <f>(I59*21)/100</f>
      </c>
      <c r="P59" t="s">
        <v>23</v>
      </c>
    </row>
    <row r="60" spans="1:5" ht="12.75">
      <c r="A60" s="35" t="s">
        <v>50</v>
      </c>
      <c r="E60" s="36" t="s">
        <v>278</v>
      </c>
    </row>
    <row r="61" spans="1:5" ht="12.75">
      <c r="A61" s="37" t="s">
        <v>52</v>
      </c>
      <c r="E61" s="38" t="s">
        <v>590</v>
      </c>
    </row>
    <row r="62" spans="1:5" ht="165.75">
      <c r="A62" t="s">
        <v>54</v>
      </c>
      <c r="E62" s="36" t="s">
        <v>280</v>
      </c>
    </row>
    <row r="63" spans="1:16" ht="12.75">
      <c r="A63" s="25" t="s">
        <v>45</v>
      </c>
      <c r="B63" s="29" t="s">
        <v>157</v>
      </c>
      <c r="C63" s="29" t="s">
        <v>303</v>
      </c>
      <c r="D63" s="25" t="s">
        <v>51</v>
      </c>
      <c r="E63" s="30" t="s">
        <v>304</v>
      </c>
      <c r="F63" s="31" t="s">
        <v>111</v>
      </c>
      <c r="G63" s="32">
        <v>169.6</v>
      </c>
      <c r="H63" s="33">
        <v>0</v>
      </c>
      <c r="I63" s="34">
        <f>ROUND(ROUND(H63,2)*ROUND(G63,3),2)</f>
      </c>
      <c r="O63">
        <f>(I63*21)/100</f>
      </c>
      <c r="P63" t="s">
        <v>23</v>
      </c>
    </row>
    <row r="64" spans="1:5" ht="12.75">
      <c r="A64" s="35" t="s">
        <v>50</v>
      </c>
      <c r="E64" s="36" t="s">
        <v>51</v>
      </c>
    </row>
    <row r="65" spans="1:5" ht="12.75">
      <c r="A65" s="37" t="s">
        <v>52</v>
      </c>
      <c r="E65" s="38" t="s">
        <v>591</v>
      </c>
    </row>
    <row r="66" spans="1:5" ht="102">
      <c r="A66" t="s">
        <v>54</v>
      </c>
      <c r="E66" s="36" t="s">
        <v>301</v>
      </c>
    </row>
    <row r="67" spans="1:18" ht="12.75" customHeight="1">
      <c r="A67" s="6" t="s">
        <v>43</v>
      </c>
      <c r="B67" s="6"/>
      <c r="C67" s="41" t="s">
        <v>33</v>
      </c>
      <c r="D67" s="6"/>
      <c r="E67" s="27" t="s">
        <v>306</v>
      </c>
      <c r="F67" s="6"/>
      <c r="G67" s="6"/>
      <c r="H67" s="6"/>
      <c r="I67" s="42">
        <f>0+Q67</f>
      </c>
      <c r="O67">
        <f>0+R67</f>
      </c>
      <c r="Q67">
        <f>0+I68</f>
      </c>
      <c r="R67">
        <f>0+O68</f>
      </c>
    </row>
    <row r="68" spans="1:16" ht="12.75">
      <c r="A68" s="25" t="s">
        <v>45</v>
      </c>
      <c r="B68" s="29" t="s">
        <v>161</v>
      </c>
      <c r="C68" s="29" t="s">
        <v>325</v>
      </c>
      <c r="D68" s="25" t="s">
        <v>51</v>
      </c>
      <c r="E68" s="30" t="s">
        <v>326</v>
      </c>
      <c r="F68" s="31" t="s">
        <v>111</v>
      </c>
      <c r="G68" s="32">
        <v>17.25</v>
      </c>
      <c r="H68" s="33">
        <v>0</v>
      </c>
      <c r="I68" s="34">
        <f>ROUND(ROUND(H68,2)*ROUND(G68,3),2)</f>
      </c>
      <c r="O68">
        <f>(I68*21)/100</f>
      </c>
      <c r="P68" t="s">
        <v>23</v>
      </c>
    </row>
    <row r="69" spans="1:5" ht="12.75">
      <c r="A69" s="35" t="s">
        <v>50</v>
      </c>
      <c r="E69" s="36" t="s">
        <v>592</v>
      </c>
    </row>
    <row r="70" spans="1:5" ht="12.75">
      <c r="A70" s="37" t="s">
        <v>52</v>
      </c>
      <c r="E70" s="38" t="s">
        <v>593</v>
      </c>
    </row>
    <row r="71" spans="1:5" ht="127.5">
      <c r="A71" t="s">
        <v>54</v>
      </c>
      <c r="E71" s="36" t="s">
        <v>329</v>
      </c>
    </row>
    <row r="72" spans="1:18" ht="12.75" customHeight="1">
      <c r="A72" s="6" t="s">
        <v>43</v>
      </c>
      <c r="B72" s="6"/>
      <c r="C72" s="41" t="s">
        <v>35</v>
      </c>
      <c r="D72" s="6"/>
      <c r="E72" s="27" t="s">
        <v>336</v>
      </c>
      <c r="F72" s="6"/>
      <c r="G72" s="6"/>
      <c r="H72" s="6"/>
      <c r="I72" s="42">
        <f>0+Q72</f>
      </c>
      <c r="O72">
        <f>0+R72</f>
      </c>
      <c r="Q72">
        <f>0+I73+I77+I81+I85+I89+I93+I97+I101</f>
      </c>
      <c r="R72">
        <f>0+O73+O77+O81+O85+O89+O93+O97+O101</f>
      </c>
    </row>
    <row r="73" spans="1:16" ht="12.75">
      <c r="A73" s="25" t="s">
        <v>45</v>
      </c>
      <c r="B73" s="29" t="s">
        <v>167</v>
      </c>
      <c r="C73" s="29" t="s">
        <v>344</v>
      </c>
      <c r="D73" s="25" t="s">
        <v>51</v>
      </c>
      <c r="E73" s="30" t="s">
        <v>345</v>
      </c>
      <c r="F73" s="31" t="s">
        <v>137</v>
      </c>
      <c r="G73" s="32">
        <v>286.88</v>
      </c>
      <c r="H73" s="33">
        <v>0</v>
      </c>
      <c r="I73" s="34">
        <f>ROUND(ROUND(H73,2)*ROUND(G73,3),2)</f>
      </c>
      <c r="O73">
        <f>(I73*21)/100</f>
      </c>
      <c r="P73" t="s">
        <v>23</v>
      </c>
    </row>
    <row r="74" spans="1:5" ht="12.75">
      <c r="A74" s="35" t="s">
        <v>50</v>
      </c>
      <c r="E74" s="36" t="s">
        <v>51</v>
      </c>
    </row>
    <row r="75" spans="1:5" ht="12.75">
      <c r="A75" s="37" t="s">
        <v>52</v>
      </c>
      <c r="E75" s="38" t="s">
        <v>594</v>
      </c>
    </row>
    <row r="76" spans="1:5" ht="51">
      <c r="A76" t="s">
        <v>54</v>
      </c>
      <c r="E76" s="36" t="s">
        <v>348</v>
      </c>
    </row>
    <row r="77" spans="1:16" ht="12.75">
      <c r="A77" s="25" t="s">
        <v>45</v>
      </c>
      <c r="B77" s="29" t="s">
        <v>173</v>
      </c>
      <c r="C77" s="29" t="s">
        <v>350</v>
      </c>
      <c r="D77" s="25" t="s">
        <v>51</v>
      </c>
      <c r="E77" s="30" t="s">
        <v>351</v>
      </c>
      <c r="F77" s="31" t="s">
        <v>137</v>
      </c>
      <c r="G77" s="32">
        <v>339.04</v>
      </c>
      <c r="H77" s="33">
        <v>0</v>
      </c>
      <c r="I77" s="34">
        <f>ROUND(ROUND(H77,2)*ROUND(G77,3),2)</f>
      </c>
      <c r="O77">
        <f>(I77*21)/100</f>
      </c>
      <c r="P77" t="s">
        <v>23</v>
      </c>
    </row>
    <row r="78" spans="1:5" ht="12.75">
      <c r="A78" s="35" t="s">
        <v>50</v>
      </c>
      <c r="E78" s="36" t="s">
        <v>51</v>
      </c>
    </row>
    <row r="79" spans="1:5" ht="12.75">
      <c r="A79" s="37" t="s">
        <v>52</v>
      </c>
      <c r="E79" s="38" t="s">
        <v>595</v>
      </c>
    </row>
    <row r="80" spans="1:5" ht="51">
      <c r="A80" t="s">
        <v>54</v>
      </c>
      <c r="E80" s="36" t="s">
        <v>348</v>
      </c>
    </row>
    <row r="81" spans="1:16" ht="12.75">
      <c r="A81" s="25" t="s">
        <v>45</v>
      </c>
      <c r="B81" s="29" t="s">
        <v>178</v>
      </c>
      <c r="C81" s="29" t="s">
        <v>355</v>
      </c>
      <c r="D81" s="25" t="s">
        <v>51</v>
      </c>
      <c r="E81" s="30" t="s">
        <v>356</v>
      </c>
      <c r="F81" s="31" t="s">
        <v>111</v>
      </c>
      <c r="G81" s="32">
        <v>262.5</v>
      </c>
      <c r="H81" s="33">
        <v>0</v>
      </c>
      <c r="I81" s="34">
        <f>ROUND(ROUND(H81,2)*ROUND(G81,3),2)</f>
      </c>
      <c r="O81">
        <f>(I81*21)/100</f>
      </c>
      <c r="P81" t="s">
        <v>23</v>
      </c>
    </row>
    <row r="82" spans="1:5" ht="12.75">
      <c r="A82" s="35" t="s">
        <v>50</v>
      </c>
      <c r="E82" s="36" t="s">
        <v>51</v>
      </c>
    </row>
    <row r="83" spans="1:5" ht="12.75">
      <c r="A83" s="37" t="s">
        <v>52</v>
      </c>
      <c r="E83" s="38" t="s">
        <v>596</v>
      </c>
    </row>
    <row r="84" spans="1:5" ht="38.25">
      <c r="A84" t="s">
        <v>54</v>
      </c>
      <c r="E84" s="36" t="s">
        <v>359</v>
      </c>
    </row>
    <row r="85" spans="1:16" ht="12.75">
      <c r="A85" s="25" t="s">
        <v>45</v>
      </c>
      <c r="B85" s="29" t="s">
        <v>183</v>
      </c>
      <c r="C85" s="29" t="s">
        <v>361</v>
      </c>
      <c r="D85" s="25" t="s">
        <v>51</v>
      </c>
      <c r="E85" s="30" t="s">
        <v>362</v>
      </c>
      <c r="F85" s="31" t="s">
        <v>111</v>
      </c>
      <c r="G85" s="32">
        <v>1434.4</v>
      </c>
      <c r="H85" s="33">
        <v>0</v>
      </c>
      <c r="I85" s="34">
        <f>ROUND(ROUND(H85,2)*ROUND(G85,3),2)</f>
      </c>
      <c r="O85">
        <f>(I85*21)/100</f>
      </c>
      <c r="P85" t="s">
        <v>23</v>
      </c>
    </row>
    <row r="86" spans="1:5" ht="25.5">
      <c r="A86" s="35" t="s">
        <v>50</v>
      </c>
      <c r="E86" s="36" t="s">
        <v>559</v>
      </c>
    </row>
    <row r="87" spans="1:5" ht="12.75">
      <c r="A87" s="37" t="s">
        <v>52</v>
      </c>
      <c r="E87" s="38" t="s">
        <v>597</v>
      </c>
    </row>
    <row r="88" spans="1:5" ht="51">
      <c r="A88" t="s">
        <v>54</v>
      </c>
      <c r="E88" s="36" t="s">
        <v>365</v>
      </c>
    </row>
    <row r="89" spans="1:16" ht="12.75">
      <c r="A89" s="25" t="s">
        <v>45</v>
      </c>
      <c r="B89" s="29" t="s">
        <v>186</v>
      </c>
      <c r="C89" s="29" t="s">
        <v>367</v>
      </c>
      <c r="D89" s="25" t="s">
        <v>51</v>
      </c>
      <c r="E89" s="30" t="s">
        <v>368</v>
      </c>
      <c r="F89" s="31" t="s">
        <v>111</v>
      </c>
      <c r="G89" s="32">
        <v>2673.2</v>
      </c>
      <c r="H89" s="33">
        <v>0</v>
      </c>
      <c r="I89" s="34">
        <f>ROUND(ROUND(H89,2)*ROUND(G89,3),2)</f>
      </c>
      <c r="O89">
        <f>(I89*21)/100</f>
      </c>
      <c r="P89" t="s">
        <v>23</v>
      </c>
    </row>
    <row r="90" spans="1:5" ht="38.25">
      <c r="A90" s="35" t="s">
        <v>50</v>
      </c>
      <c r="E90" s="36" t="s">
        <v>561</v>
      </c>
    </row>
    <row r="91" spans="1:5" ht="38.25">
      <c r="A91" s="37" t="s">
        <v>52</v>
      </c>
      <c r="E91" s="38" t="s">
        <v>598</v>
      </c>
    </row>
    <row r="92" spans="1:5" ht="51">
      <c r="A92" t="s">
        <v>54</v>
      </c>
      <c r="E92" s="36" t="s">
        <v>365</v>
      </c>
    </row>
    <row r="93" spans="1:16" ht="12.75">
      <c r="A93" s="25" t="s">
        <v>45</v>
      </c>
      <c r="B93" s="29" t="s">
        <v>192</v>
      </c>
      <c r="C93" s="29" t="s">
        <v>563</v>
      </c>
      <c r="D93" s="25" t="s">
        <v>51</v>
      </c>
      <c r="E93" s="30" t="s">
        <v>564</v>
      </c>
      <c r="F93" s="31" t="s">
        <v>111</v>
      </c>
      <c r="G93" s="32">
        <v>1304</v>
      </c>
      <c r="H93" s="33">
        <v>0</v>
      </c>
      <c r="I93" s="34">
        <f>ROUND(ROUND(H93,2)*ROUND(G93,3),2)</f>
      </c>
      <c r="O93">
        <f>(I93*21)/100</f>
      </c>
      <c r="P93" t="s">
        <v>23</v>
      </c>
    </row>
    <row r="94" spans="1:5" ht="12.75">
      <c r="A94" s="35" t="s">
        <v>50</v>
      </c>
      <c r="E94" s="36" t="s">
        <v>51</v>
      </c>
    </row>
    <row r="95" spans="1:5" ht="12.75">
      <c r="A95" s="37" t="s">
        <v>52</v>
      </c>
      <c r="E95" s="38" t="s">
        <v>599</v>
      </c>
    </row>
    <row r="96" spans="1:5" ht="140.25">
      <c r="A96" t="s">
        <v>54</v>
      </c>
      <c r="E96" s="36" t="s">
        <v>376</v>
      </c>
    </row>
    <row r="97" spans="1:16" ht="12.75">
      <c r="A97" s="25" t="s">
        <v>45</v>
      </c>
      <c r="B97" s="29" t="s">
        <v>281</v>
      </c>
      <c r="C97" s="29" t="s">
        <v>566</v>
      </c>
      <c r="D97" s="25" t="s">
        <v>51</v>
      </c>
      <c r="E97" s="30" t="s">
        <v>567</v>
      </c>
      <c r="F97" s="31" t="s">
        <v>111</v>
      </c>
      <c r="G97" s="32">
        <v>1330.08</v>
      </c>
      <c r="H97" s="33">
        <v>0</v>
      </c>
      <c r="I97" s="34">
        <f>ROUND(ROUND(H97,2)*ROUND(G97,3),2)</f>
      </c>
      <c r="O97">
        <f>(I97*21)/100</f>
      </c>
      <c r="P97" t="s">
        <v>23</v>
      </c>
    </row>
    <row r="98" spans="1:5" ht="12.75">
      <c r="A98" s="35" t="s">
        <v>50</v>
      </c>
      <c r="E98" s="36" t="s">
        <v>51</v>
      </c>
    </row>
    <row r="99" spans="1:5" ht="12.75">
      <c r="A99" s="37" t="s">
        <v>52</v>
      </c>
      <c r="E99" s="38" t="s">
        <v>600</v>
      </c>
    </row>
    <row r="100" spans="1:5" ht="140.25">
      <c r="A100" t="s">
        <v>54</v>
      </c>
      <c r="E100" s="36" t="s">
        <v>376</v>
      </c>
    </row>
    <row r="101" spans="1:16" ht="12.75">
      <c r="A101" s="25" t="s">
        <v>45</v>
      </c>
      <c r="B101" s="29" t="s">
        <v>287</v>
      </c>
      <c r="C101" s="29" t="s">
        <v>601</v>
      </c>
      <c r="D101" s="25" t="s">
        <v>51</v>
      </c>
      <c r="E101" s="30" t="s">
        <v>602</v>
      </c>
      <c r="F101" s="31" t="s">
        <v>111</v>
      </c>
      <c r="G101" s="32">
        <v>1343.12</v>
      </c>
      <c r="H101" s="33">
        <v>0</v>
      </c>
      <c r="I101" s="34">
        <f>ROUND(ROUND(H101,2)*ROUND(G101,3),2)</f>
      </c>
      <c r="O101">
        <f>(I101*21)/100</f>
      </c>
      <c r="P101" t="s">
        <v>23</v>
      </c>
    </row>
    <row r="102" spans="1:5" ht="12.75">
      <c r="A102" s="35" t="s">
        <v>50</v>
      </c>
      <c r="E102" s="36" t="s">
        <v>51</v>
      </c>
    </row>
    <row r="103" spans="1:5" ht="12.75">
      <c r="A103" s="37" t="s">
        <v>52</v>
      </c>
      <c r="E103" s="38" t="s">
        <v>603</v>
      </c>
    </row>
    <row r="104" spans="1:5" ht="140.25">
      <c r="A104" t="s">
        <v>54</v>
      </c>
      <c r="E104" s="36" t="s">
        <v>376</v>
      </c>
    </row>
    <row r="105" spans="1:18" ht="12.75" customHeight="1">
      <c r="A105" s="6" t="s">
        <v>43</v>
      </c>
      <c r="B105" s="6"/>
      <c r="C105" s="41" t="s">
        <v>40</v>
      </c>
      <c r="D105" s="6"/>
      <c r="E105" s="27" t="s">
        <v>191</v>
      </c>
      <c r="F105" s="6"/>
      <c r="G105" s="6"/>
      <c r="H105" s="6"/>
      <c r="I105" s="42">
        <f>0+Q105</f>
      </c>
      <c r="O105">
        <f>0+R105</f>
      </c>
      <c r="Q105">
        <f>0+I106+I110+I114</f>
      </c>
      <c r="R105">
        <f>0+O106+O110+O114</f>
      </c>
    </row>
    <row r="106" spans="1:16" ht="12.75">
      <c r="A106" s="25" t="s">
        <v>45</v>
      </c>
      <c r="B106" s="29" t="s">
        <v>293</v>
      </c>
      <c r="C106" s="29" t="s">
        <v>435</v>
      </c>
      <c r="D106" s="25" t="s">
        <v>51</v>
      </c>
      <c r="E106" s="30" t="s">
        <v>436</v>
      </c>
      <c r="F106" s="31" t="s">
        <v>67</v>
      </c>
      <c r="G106" s="32">
        <v>17.5</v>
      </c>
      <c r="H106" s="33">
        <v>0</v>
      </c>
      <c r="I106" s="34">
        <f>ROUND(ROUND(H106,2)*ROUND(G106,3),2)</f>
      </c>
      <c r="O106">
        <f>(I106*21)/100</f>
      </c>
      <c r="P106" t="s">
        <v>23</v>
      </c>
    </row>
    <row r="107" spans="1:5" ht="12.75">
      <c r="A107" s="35" t="s">
        <v>50</v>
      </c>
      <c r="E107" s="36" t="s">
        <v>51</v>
      </c>
    </row>
    <row r="108" spans="1:5" ht="12.75">
      <c r="A108" s="37" t="s">
        <v>52</v>
      </c>
      <c r="E108" s="38" t="s">
        <v>604</v>
      </c>
    </row>
    <row r="109" spans="1:5" ht="51">
      <c r="A109" t="s">
        <v>54</v>
      </c>
      <c r="E109" s="36" t="s">
        <v>438</v>
      </c>
    </row>
    <row r="110" spans="1:16" ht="12.75">
      <c r="A110" s="25" t="s">
        <v>45</v>
      </c>
      <c r="B110" s="29" t="s">
        <v>296</v>
      </c>
      <c r="C110" s="29" t="s">
        <v>444</v>
      </c>
      <c r="D110" s="25" t="s">
        <v>51</v>
      </c>
      <c r="E110" s="30" t="s">
        <v>445</v>
      </c>
      <c r="F110" s="31" t="s">
        <v>277</v>
      </c>
      <c r="G110" s="32">
        <v>23</v>
      </c>
      <c r="H110" s="33">
        <v>0</v>
      </c>
      <c r="I110" s="34">
        <f>ROUND(ROUND(H110,2)*ROUND(G110,3),2)</f>
      </c>
      <c r="O110">
        <f>(I110*21)/100</f>
      </c>
      <c r="P110" t="s">
        <v>23</v>
      </c>
    </row>
    <row r="111" spans="1:5" ht="12.75">
      <c r="A111" s="35" t="s">
        <v>50</v>
      </c>
      <c r="E111" s="36" t="s">
        <v>446</v>
      </c>
    </row>
    <row r="112" spans="1:5" ht="12.75">
      <c r="A112" s="37" t="s">
        <v>52</v>
      </c>
      <c r="E112" s="38" t="s">
        <v>605</v>
      </c>
    </row>
    <row r="113" spans="1:5" ht="38.25">
      <c r="A113" t="s">
        <v>54</v>
      </c>
      <c r="E113" s="36" t="s">
        <v>448</v>
      </c>
    </row>
    <row r="114" spans="1:16" ht="12.75">
      <c r="A114" s="25" t="s">
        <v>45</v>
      </c>
      <c r="B114" s="29" t="s">
        <v>302</v>
      </c>
      <c r="C114" s="29" t="s">
        <v>476</v>
      </c>
      <c r="D114" s="25" t="s">
        <v>51</v>
      </c>
      <c r="E114" s="30" t="s">
        <v>477</v>
      </c>
      <c r="F114" s="31" t="s">
        <v>277</v>
      </c>
      <c r="G114" s="32">
        <v>182</v>
      </c>
      <c r="H114" s="33">
        <v>0</v>
      </c>
      <c r="I114" s="34">
        <f>ROUND(ROUND(H114,2)*ROUND(G114,3),2)</f>
      </c>
      <c r="O114">
        <f>(I114*21)/100</f>
      </c>
      <c r="P114" t="s">
        <v>23</v>
      </c>
    </row>
    <row r="115" spans="1:5" ht="12.75">
      <c r="A115" s="35" t="s">
        <v>50</v>
      </c>
      <c r="E115" s="36" t="s">
        <v>51</v>
      </c>
    </row>
    <row r="116" spans="1:5" ht="12.75">
      <c r="A116" s="37" t="s">
        <v>52</v>
      </c>
      <c r="E116" s="38" t="s">
        <v>606</v>
      </c>
    </row>
    <row r="117" spans="1:5" ht="89.25">
      <c r="A117" t="s">
        <v>54</v>
      </c>
      <c r="E117" s="36" t="s">
        <v>479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0+O8+O17+O62+O95</f>
      </c>
      <c r="P2" t="s">
        <v>22</v>
      </c>
    </row>
    <row r="3" spans="1:16" ht="15" customHeight="1">
      <c r="A3" t="s">
        <v>12</v>
      </c>
      <c r="B3" s="12" t="s">
        <v>14</v>
      </c>
      <c r="C3" s="13" t="s">
        <v>15</v>
      </c>
      <c r="D3" s="1"/>
      <c r="E3" s="14" t="s">
        <v>16</v>
      </c>
      <c r="F3" s="1"/>
      <c r="G3" s="9"/>
      <c r="H3" s="8" t="s">
        <v>607</v>
      </c>
      <c r="I3" s="39">
        <f>0+I8+I17+I62+I95</f>
      </c>
      <c r="O3" t="s">
        <v>19</v>
      </c>
      <c r="P3" t="s">
        <v>23</v>
      </c>
    </row>
    <row r="4" spans="1:16" ht="15" customHeight="1">
      <c r="A4" t="s">
        <v>17</v>
      </c>
      <c r="B4" s="16" t="s">
        <v>18</v>
      </c>
      <c r="C4" s="17" t="s">
        <v>607</v>
      </c>
      <c r="D4" s="6"/>
      <c r="E4" s="18" t="s">
        <v>608</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964</v>
      </c>
      <c r="H9" s="33">
        <v>0</v>
      </c>
      <c r="I9" s="34">
        <f>ROUND(ROUND(H9,2)*ROUND(G9,3),2)</f>
      </c>
      <c r="O9">
        <f>(I9*21)/100</f>
      </c>
      <c r="P9" t="s">
        <v>23</v>
      </c>
    </row>
    <row r="10" spans="1:5" ht="51">
      <c r="A10" s="35" t="s">
        <v>50</v>
      </c>
      <c r="E10" s="36" t="s">
        <v>102</v>
      </c>
    </row>
    <row r="11" spans="1:5" ht="25.5">
      <c r="A11" s="37" t="s">
        <v>52</v>
      </c>
      <c r="E11" s="38" t="s">
        <v>609</v>
      </c>
    </row>
    <row r="12" spans="1:5" ht="76.5">
      <c r="A12" t="s">
        <v>54</v>
      </c>
      <c r="E12" s="36" t="s">
        <v>104</v>
      </c>
    </row>
    <row r="13" spans="1:16" ht="12.75">
      <c r="A13" s="25" t="s">
        <v>45</v>
      </c>
      <c r="B13" s="29" t="s">
        <v>23</v>
      </c>
      <c r="C13" s="29" t="s">
        <v>200</v>
      </c>
      <c r="D13" s="25" t="s">
        <v>51</v>
      </c>
      <c r="E13" s="30" t="s">
        <v>201</v>
      </c>
      <c r="F13" s="31" t="s">
        <v>137</v>
      </c>
      <c r="G13" s="32">
        <v>913</v>
      </c>
      <c r="H13" s="33">
        <v>0</v>
      </c>
      <c r="I13" s="34">
        <f>ROUND(ROUND(H13,2)*ROUND(G13,3),2)</f>
      </c>
      <c r="O13">
        <f>(I13*21)/100</f>
      </c>
      <c r="P13" t="s">
        <v>23</v>
      </c>
    </row>
    <row r="14" spans="1:5" ht="12.75">
      <c r="A14" s="35" t="s">
        <v>50</v>
      </c>
      <c r="E14" s="36" t="s">
        <v>202</v>
      </c>
    </row>
    <row r="15" spans="1:5" ht="12.75">
      <c r="A15" s="37" t="s">
        <v>52</v>
      </c>
      <c r="E15" s="38" t="s">
        <v>610</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0+I18+I22+I26+I30+I34+I38+I42+I46+I50+I54+I58</f>
      </c>
      <c r="R17">
        <f>0+O18+O22+O26+O30+O34+O38+O42+O46+O50+O54+O58</f>
      </c>
    </row>
    <row r="18" spans="1:16" ht="12.75">
      <c r="A18" s="25" t="s">
        <v>45</v>
      </c>
      <c r="B18" s="29" t="s">
        <v>22</v>
      </c>
      <c r="C18" s="29" t="s">
        <v>205</v>
      </c>
      <c r="D18" s="25" t="s">
        <v>51</v>
      </c>
      <c r="E18" s="30" t="s">
        <v>206</v>
      </c>
      <c r="F18" s="31" t="s">
        <v>137</v>
      </c>
      <c r="G18" s="32">
        <v>482</v>
      </c>
      <c r="H18" s="33">
        <v>0</v>
      </c>
      <c r="I18" s="34">
        <f>ROUND(ROUND(H18,2)*ROUND(G18,3),2)</f>
      </c>
      <c r="O18">
        <f>(I18*21)/100</f>
      </c>
      <c r="P18" t="s">
        <v>23</v>
      </c>
    </row>
    <row r="19" spans="1:5" ht="12.75">
      <c r="A19" s="35" t="s">
        <v>50</v>
      </c>
      <c r="E19" s="36" t="s">
        <v>611</v>
      </c>
    </row>
    <row r="20" spans="1:5" ht="12.75">
      <c r="A20" s="37" t="s">
        <v>52</v>
      </c>
      <c r="E20" s="38" t="s">
        <v>612</v>
      </c>
    </row>
    <row r="21" spans="1:5" ht="369.75">
      <c r="A21" t="s">
        <v>54</v>
      </c>
      <c r="E21" s="36" t="s">
        <v>209</v>
      </c>
    </row>
    <row r="22" spans="1:16" ht="12.75">
      <c r="A22" s="25" t="s">
        <v>45</v>
      </c>
      <c r="B22" s="29" t="s">
        <v>33</v>
      </c>
      <c r="C22" s="29" t="s">
        <v>210</v>
      </c>
      <c r="D22" s="25" t="s">
        <v>51</v>
      </c>
      <c r="E22" s="30" t="s">
        <v>211</v>
      </c>
      <c r="F22" s="31" t="s">
        <v>137</v>
      </c>
      <c r="G22" s="32">
        <v>4820</v>
      </c>
      <c r="H22" s="33">
        <v>0</v>
      </c>
      <c r="I22" s="34">
        <f>ROUND(ROUND(H22,2)*ROUND(G22,3),2)</f>
      </c>
      <c r="O22">
        <f>(I22*21)/100</f>
      </c>
      <c r="P22" t="s">
        <v>23</v>
      </c>
    </row>
    <row r="23" spans="1:5" ht="12.75">
      <c r="A23" s="35" t="s">
        <v>50</v>
      </c>
      <c r="E23" s="36" t="s">
        <v>51</v>
      </c>
    </row>
    <row r="24" spans="1:5" ht="12.75">
      <c r="A24" s="37" t="s">
        <v>52</v>
      </c>
      <c r="E24" s="38" t="s">
        <v>613</v>
      </c>
    </row>
    <row r="25" spans="1:5" ht="25.5">
      <c r="A25" t="s">
        <v>54</v>
      </c>
      <c r="E25" s="36" t="s">
        <v>213</v>
      </c>
    </row>
    <row r="26" spans="1:16" ht="12.75">
      <c r="A26" s="25" t="s">
        <v>45</v>
      </c>
      <c r="B26" s="29" t="s">
        <v>35</v>
      </c>
      <c r="C26" s="29" t="s">
        <v>214</v>
      </c>
      <c r="D26" s="25" t="s">
        <v>51</v>
      </c>
      <c r="E26" s="30" t="s">
        <v>215</v>
      </c>
      <c r="F26" s="31" t="s">
        <v>137</v>
      </c>
      <c r="G26" s="32">
        <v>216.918</v>
      </c>
      <c r="H26" s="33">
        <v>0</v>
      </c>
      <c r="I26" s="34">
        <f>ROUND(ROUND(H26,2)*ROUND(G26,3),2)</f>
      </c>
      <c r="O26">
        <f>(I26*21)/100</f>
      </c>
      <c r="P26" t="s">
        <v>23</v>
      </c>
    </row>
    <row r="27" spans="1:5" ht="12.75">
      <c r="A27" s="35" t="s">
        <v>50</v>
      </c>
      <c r="E27" s="36" t="s">
        <v>493</v>
      </c>
    </row>
    <row r="28" spans="1:5" ht="12.75">
      <c r="A28" s="37" t="s">
        <v>52</v>
      </c>
      <c r="E28" s="38" t="s">
        <v>614</v>
      </c>
    </row>
    <row r="29" spans="1:5" ht="306">
      <c r="A29" t="s">
        <v>54</v>
      </c>
      <c r="E29" s="36" t="s">
        <v>495</v>
      </c>
    </row>
    <row r="30" spans="1:16" ht="12.75">
      <c r="A30" s="25" t="s">
        <v>45</v>
      </c>
      <c r="B30" s="29" t="s">
        <v>37</v>
      </c>
      <c r="C30" s="29" t="s">
        <v>214</v>
      </c>
      <c r="D30" s="25" t="s">
        <v>218</v>
      </c>
      <c r="E30" s="30" t="s">
        <v>215</v>
      </c>
      <c r="F30" s="31" t="s">
        <v>137</v>
      </c>
      <c r="G30" s="32">
        <v>913</v>
      </c>
      <c r="H30" s="33">
        <v>0</v>
      </c>
      <c r="I30" s="34">
        <f>ROUND(ROUND(H30,2)*ROUND(G30,3),2)</f>
      </c>
      <c r="O30">
        <f>(I30*21)/100</f>
      </c>
      <c r="P30" t="s">
        <v>23</v>
      </c>
    </row>
    <row r="31" spans="1:5" ht="12.75">
      <c r="A31" s="35" t="s">
        <v>50</v>
      </c>
      <c r="E31" s="36" t="s">
        <v>51</v>
      </c>
    </row>
    <row r="32" spans="1:5" ht="51">
      <c r="A32" s="37" t="s">
        <v>52</v>
      </c>
      <c r="E32" s="38" t="s">
        <v>615</v>
      </c>
    </row>
    <row r="33" spans="1:5" ht="306">
      <c r="A33" t="s">
        <v>54</v>
      </c>
      <c r="E33" s="36" t="s">
        <v>177</v>
      </c>
    </row>
    <row r="34" spans="1:16" ht="12.75">
      <c r="A34" s="25" t="s">
        <v>45</v>
      </c>
      <c r="B34" s="29" t="s">
        <v>72</v>
      </c>
      <c r="C34" s="29" t="s">
        <v>616</v>
      </c>
      <c r="D34" s="25" t="s">
        <v>51</v>
      </c>
      <c r="E34" s="30" t="s">
        <v>617</v>
      </c>
      <c r="F34" s="31" t="s">
        <v>277</v>
      </c>
      <c r="G34" s="32">
        <v>120</v>
      </c>
      <c r="H34" s="33">
        <v>0</v>
      </c>
      <c r="I34" s="34">
        <f>ROUND(ROUND(H34,2)*ROUND(G34,3),2)</f>
      </c>
      <c r="O34">
        <f>(I34*21)/100</f>
      </c>
      <c r="P34" t="s">
        <v>23</v>
      </c>
    </row>
    <row r="35" spans="1:5" ht="12.75">
      <c r="A35" s="35" t="s">
        <v>50</v>
      </c>
      <c r="E35" s="36" t="s">
        <v>51</v>
      </c>
    </row>
    <row r="36" spans="1:5" ht="12.75">
      <c r="A36" s="37" t="s">
        <v>52</v>
      </c>
      <c r="E36" s="38" t="s">
        <v>618</v>
      </c>
    </row>
    <row r="37" spans="1:5" ht="63.75">
      <c r="A37" t="s">
        <v>54</v>
      </c>
      <c r="E37" s="36" t="s">
        <v>619</v>
      </c>
    </row>
    <row r="38" spans="1:16" ht="12.75">
      <c r="A38" s="25" t="s">
        <v>45</v>
      </c>
      <c r="B38" s="29" t="s">
        <v>75</v>
      </c>
      <c r="C38" s="29" t="s">
        <v>233</v>
      </c>
      <c r="D38" s="25" t="s">
        <v>51</v>
      </c>
      <c r="E38" s="30" t="s">
        <v>234</v>
      </c>
      <c r="F38" s="31" t="s">
        <v>137</v>
      </c>
      <c r="G38" s="32">
        <v>493</v>
      </c>
      <c r="H38" s="33">
        <v>0</v>
      </c>
      <c r="I38" s="34">
        <f>ROUND(ROUND(H38,2)*ROUND(G38,3),2)</f>
      </c>
      <c r="O38">
        <f>(I38*21)/100</f>
      </c>
      <c r="P38" t="s">
        <v>23</v>
      </c>
    </row>
    <row r="39" spans="1:5" ht="12.75">
      <c r="A39" s="35" t="s">
        <v>50</v>
      </c>
      <c r="E39" s="36" t="s">
        <v>620</v>
      </c>
    </row>
    <row r="40" spans="1:5" ht="12.75">
      <c r="A40" s="37" t="s">
        <v>52</v>
      </c>
      <c r="E40" s="38" t="s">
        <v>517</v>
      </c>
    </row>
    <row r="41" spans="1:5" ht="267.75">
      <c r="A41" t="s">
        <v>54</v>
      </c>
      <c r="E41" s="36" t="s">
        <v>237</v>
      </c>
    </row>
    <row r="42" spans="1:16" ht="12.75">
      <c r="A42" s="25" t="s">
        <v>45</v>
      </c>
      <c r="B42" s="29" t="s">
        <v>40</v>
      </c>
      <c r="C42" s="29" t="s">
        <v>179</v>
      </c>
      <c r="D42" s="25" t="s">
        <v>51</v>
      </c>
      <c r="E42" s="30" t="s">
        <v>180</v>
      </c>
      <c r="F42" s="31" t="s">
        <v>137</v>
      </c>
      <c r="G42" s="32">
        <v>482</v>
      </c>
      <c r="H42" s="33">
        <v>0</v>
      </c>
      <c r="I42" s="34">
        <f>ROUND(ROUND(H42,2)*ROUND(G42,3),2)</f>
      </c>
      <c r="O42">
        <f>(I42*21)/100</f>
      </c>
      <c r="P42" t="s">
        <v>23</v>
      </c>
    </row>
    <row r="43" spans="1:5" ht="12.75">
      <c r="A43" s="35" t="s">
        <v>50</v>
      </c>
      <c r="E43" s="36" t="s">
        <v>547</v>
      </c>
    </row>
    <row r="44" spans="1:5" ht="12.75">
      <c r="A44" s="37" t="s">
        <v>52</v>
      </c>
      <c r="E44" s="38" t="s">
        <v>612</v>
      </c>
    </row>
    <row r="45" spans="1:5" ht="191.25">
      <c r="A45" t="s">
        <v>54</v>
      </c>
      <c r="E45" s="36" t="s">
        <v>182</v>
      </c>
    </row>
    <row r="46" spans="1:16" ht="12.75">
      <c r="A46" s="25" t="s">
        <v>45</v>
      </c>
      <c r="B46" s="29" t="s">
        <v>42</v>
      </c>
      <c r="C46" s="29" t="s">
        <v>239</v>
      </c>
      <c r="D46" s="25" t="s">
        <v>51</v>
      </c>
      <c r="E46" s="30" t="s">
        <v>240</v>
      </c>
      <c r="F46" s="31" t="s">
        <v>137</v>
      </c>
      <c r="G46" s="32">
        <v>350</v>
      </c>
      <c r="H46" s="33">
        <v>0</v>
      </c>
      <c r="I46" s="34">
        <f>ROUND(ROUND(H46,2)*ROUND(G46,3),2)</f>
      </c>
      <c r="O46">
        <f>(I46*21)/100</f>
      </c>
      <c r="P46" t="s">
        <v>23</v>
      </c>
    </row>
    <row r="47" spans="1:5" ht="12.75">
      <c r="A47" s="35" t="s">
        <v>50</v>
      </c>
      <c r="E47" s="36" t="s">
        <v>621</v>
      </c>
    </row>
    <row r="48" spans="1:5" ht="12.75">
      <c r="A48" s="37" t="s">
        <v>52</v>
      </c>
      <c r="E48" s="38" t="s">
        <v>622</v>
      </c>
    </row>
    <row r="49" spans="1:5" ht="267.75">
      <c r="A49" t="s">
        <v>54</v>
      </c>
      <c r="E49" s="36" t="s">
        <v>237</v>
      </c>
    </row>
    <row r="50" spans="1:16" ht="12.75">
      <c r="A50" s="25" t="s">
        <v>45</v>
      </c>
      <c r="B50" s="29" t="s">
        <v>85</v>
      </c>
      <c r="C50" s="29" t="s">
        <v>247</v>
      </c>
      <c r="D50" s="25" t="s">
        <v>51</v>
      </c>
      <c r="E50" s="30" t="s">
        <v>248</v>
      </c>
      <c r="F50" s="31" t="s">
        <v>137</v>
      </c>
      <c r="G50" s="32">
        <v>70</v>
      </c>
      <c r="H50" s="33">
        <v>0</v>
      </c>
      <c r="I50" s="34">
        <f>ROUND(ROUND(H50,2)*ROUND(G50,3),2)</f>
      </c>
      <c r="O50">
        <f>(I50*21)/100</f>
      </c>
      <c r="P50" t="s">
        <v>23</v>
      </c>
    </row>
    <row r="51" spans="1:5" ht="12.75">
      <c r="A51" s="35" t="s">
        <v>50</v>
      </c>
      <c r="E51" s="36" t="s">
        <v>51</v>
      </c>
    </row>
    <row r="52" spans="1:5" ht="12.75">
      <c r="A52" s="37" t="s">
        <v>52</v>
      </c>
      <c r="E52" s="38" t="s">
        <v>623</v>
      </c>
    </row>
    <row r="53" spans="1:5" ht="242.25">
      <c r="A53" t="s">
        <v>54</v>
      </c>
      <c r="E53" s="36" t="s">
        <v>250</v>
      </c>
    </row>
    <row r="54" spans="1:16" ht="12.75">
      <c r="A54" s="25" t="s">
        <v>45</v>
      </c>
      <c r="B54" s="29" t="s">
        <v>88</v>
      </c>
      <c r="C54" s="29" t="s">
        <v>510</v>
      </c>
      <c r="D54" s="25" t="s">
        <v>51</v>
      </c>
      <c r="E54" s="30" t="s">
        <v>511</v>
      </c>
      <c r="F54" s="31" t="s">
        <v>111</v>
      </c>
      <c r="G54" s="32">
        <v>700</v>
      </c>
      <c r="H54" s="33">
        <v>0</v>
      </c>
      <c r="I54" s="34">
        <f>ROUND(ROUND(H54,2)*ROUND(G54,3),2)</f>
      </c>
      <c r="O54">
        <f>(I54*21)/100</f>
      </c>
      <c r="P54" t="s">
        <v>23</v>
      </c>
    </row>
    <row r="55" spans="1:5" ht="12.75">
      <c r="A55" s="35" t="s">
        <v>50</v>
      </c>
      <c r="E55" s="36" t="s">
        <v>51</v>
      </c>
    </row>
    <row r="56" spans="1:5" ht="12.75">
      <c r="A56" s="37" t="s">
        <v>52</v>
      </c>
      <c r="E56" s="38" t="s">
        <v>624</v>
      </c>
    </row>
    <row r="57" spans="1:5" ht="25.5">
      <c r="A57" t="s">
        <v>54</v>
      </c>
      <c r="E57" s="36" t="s">
        <v>513</v>
      </c>
    </row>
    <row r="58" spans="1:16" ht="12.75">
      <c r="A58" s="25" t="s">
        <v>45</v>
      </c>
      <c r="B58" s="29" t="s">
        <v>94</v>
      </c>
      <c r="C58" s="29" t="s">
        <v>265</v>
      </c>
      <c r="D58" s="25" t="s">
        <v>51</v>
      </c>
      <c r="E58" s="30" t="s">
        <v>266</v>
      </c>
      <c r="F58" s="31" t="s">
        <v>111</v>
      </c>
      <c r="G58" s="32">
        <v>1446.12</v>
      </c>
      <c r="H58" s="33">
        <v>0</v>
      </c>
      <c r="I58" s="34">
        <f>ROUND(ROUND(H58,2)*ROUND(G58,3),2)</f>
      </c>
      <c r="O58">
        <f>(I58*21)/100</f>
      </c>
      <c r="P58" t="s">
        <v>23</v>
      </c>
    </row>
    <row r="59" spans="1:5" ht="12.75">
      <c r="A59" s="35" t="s">
        <v>50</v>
      </c>
      <c r="E59" s="36" t="s">
        <v>514</v>
      </c>
    </row>
    <row r="60" spans="1:5" ht="12.75">
      <c r="A60" s="37" t="s">
        <v>52</v>
      </c>
      <c r="E60" s="38" t="s">
        <v>625</v>
      </c>
    </row>
    <row r="61" spans="1:5" ht="38.25">
      <c r="A61" t="s">
        <v>54</v>
      </c>
      <c r="E61" s="36" t="s">
        <v>516</v>
      </c>
    </row>
    <row r="62" spans="1:18" ht="12.75" customHeight="1">
      <c r="A62" s="6" t="s">
        <v>43</v>
      </c>
      <c r="B62" s="6"/>
      <c r="C62" s="41" t="s">
        <v>35</v>
      </c>
      <c r="D62" s="6"/>
      <c r="E62" s="27" t="s">
        <v>336</v>
      </c>
      <c r="F62" s="6"/>
      <c r="G62" s="6"/>
      <c r="H62" s="6"/>
      <c r="I62" s="42">
        <f>0+Q62</f>
      </c>
      <c r="O62">
        <f>0+R62</f>
      </c>
      <c r="Q62">
        <f>0+I63+I67+I71+I75+I79+I83+I87+I91</f>
      </c>
      <c r="R62">
        <f>0+O63+O67+O71+O75+O79+O83+O87+O91</f>
      </c>
    </row>
    <row r="63" spans="1:16" ht="12.75">
      <c r="A63" s="25" t="s">
        <v>45</v>
      </c>
      <c r="B63" s="29" t="s">
        <v>157</v>
      </c>
      <c r="C63" s="29" t="s">
        <v>338</v>
      </c>
      <c r="D63" s="25" t="s">
        <v>51</v>
      </c>
      <c r="E63" s="30" t="s">
        <v>339</v>
      </c>
      <c r="F63" s="31" t="s">
        <v>137</v>
      </c>
      <c r="G63" s="32">
        <v>236.477</v>
      </c>
      <c r="H63" s="33">
        <v>0</v>
      </c>
      <c r="I63" s="34">
        <f>ROUND(ROUND(H63,2)*ROUND(G63,3),2)</f>
      </c>
      <c r="O63">
        <f>(I63*21)/100</f>
      </c>
      <c r="P63" t="s">
        <v>23</v>
      </c>
    </row>
    <row r="64" spans="1:5" ht="38.25">
      <c r="A64" s="35" t="s">
        <v>50</v>
      </c>
      <c r="E64" s="36" t="s">
        <v>521</v>
      </c>
    </row>
    <row r="65" spans="1:5" ht="12.75">
      <c r="A65" s="37" t="s">
        <v>52</v>
      </c>
      <c r="E65" s="38" t="s">
        <v>626</v>
      </c>
    </row>
    <row r="66" spans="1:5" ht="127.5">
      <c r="A66" t="s">
        <v>54</v>
      </c>
      <c r="E66" s="36" t="s">
        <v>342</v>
      </c>
    </row>
    <row r="67" spans="1:16" ht="12.75">
      <c r="A67" s="25" t="s">
        <v>45</v>
      </c>
      <c r="B67" s="29" t="s">
        <v>161</v>
      </c>
      <c r="C67" s="29" t="s">
        <v>350</v>
      </c>
      <c r="D67" s="25" t="s">
        <v>51</v>
      </c>
      <c r="E67" s="30" t="s">
        <v>351</v>
      </c>
      <c r="F67" s="31" t="s">
        <v>137</v>
      </c>
      <c r="G67" s="32">
        <v>381.225</v>
      </c>
      <c r="H67" s="33">
        <v>0</v>
      </c>
      <c r="I67" s="34">
        <f>ROUND(ROUND(H67,2)*ROUND(G67,3),2)</f>
      </c>
      <c r="O67">
        <f>(I67*21)/100</f>
      </c>
      <c r="P67" t="s">
        <v>23</v>
      </c>
    </row>
    <row r="68" spans="1:5" ht="12.75">
      <c r="A68" s="35" t="s">
        <v>50</v>
      </c>
      <c r="E68" s="36" t="s">
        <v>523</v>
      </c>
    </row>
    <row r="69" spans="1:5" ht="12.75">
      <c r="A69" s="37" t="s">
        <v>52</v>
      </c>
      <c r="E69" s="38" t="s">
        <v>627</v>
      </c>
    </row>
    <row r="70" spans="1:5" ht="51">
      <c r="A70" t="s">
        <v>54</v>
      </c>
      <c r="E70" s="36" t="s">
        <v>348</v>
      </c>
    </row>
    <row r="71" spans="1:16" ht="12.75">
      <c r="A71" s="25" t="s">
        <v>45</v>
      </c>
      <c r="B71" s="29" t="s">
        <v>167</v>
      </c>
      <c r="C71" s="29" t="s">
        <v>355</v>
      </c>
      <c r="D71" s="25" t="s">
        <v>51</v>
      </c>
      <c r="E71" s="30" t="s">
        <v>356</v>
      </c>
      <c r="F71" s="31" t="s">
        <v>111</v>
      </c>
      <c r="G71" s="32">
        <v>277.5</v>
      </c>
      <c r="H71" s="33">
        <v>0</v>
      </c>
      <c r="I71" s="34">
        <f>ROUND(ROUND(H71,2)*ROUND(G71,3),2)</f>
      </c>
      <c r="O71">
        <f>(I71*21)/100</f>
      </c>
      <c r="P71" t="s">
        <v>23</v>
      </c>
    </row>
    <row r="72" spans="1:5" ht="12.75">
      <c r="A72" s="35" t="s">
        <v>50</v>
      </c>
      <c r="E72" s="36" t="s">
        <v>51</v>
      </c>
    </row>
    <row r="73" spans="1:5" ht="38.25">
      <c r="A73" s="37" t="s">
        <v>52</v>
      </c>
      <c r="E73" s="38" t="s">
        <v>628</v>
      </c>
    </row>
    <row r="74" spans="1:5" ht="38.25">
      <c r="A74" t="s">
        <v>54</v>
      </c>
      <c r="E74" s="36" t="s">
        <v>359</v>
      </c>
    </row>
    <row r="75" spans="1:16" ht="12.75">
      <c r="A75" s="25" t="s">
        <v>45</v>
      </c>
      <c r="B75" s="29" t="s">
        <v>173</v>
      </c>
      <c r="C75" s="29" t="s">
        <v>361</v>
      </c>
      <c r="D75" s="25" t="s">
        <v>51</v>
      </c>
      <c r="E75" s="30" t="s">
        <v>362</v>
      </c>
      <c r="F75" s="31" t="s">
        <v>111</v>
      </c>
      <c r="G75" s="32">
        <v>1313.76</v>
      </c>
      <c r="H75" s="33">
        <v>0</v>
      </c>
      <c r="I75" s="34">
        <f>ROUND(ROUND(H75,2)*ROUND(G75,3),2)</f>
      </c>
      <c r="O75">
        <f>(I75*21)/100</f>
      </c>
      <c r="P75" t="s">
        <v>23</v>
      </c>
    </row>
    <row r="76" spans="1:5" ht="12.75">
      <c r="A76" s="35" t="s">
        <v>50</v>
      </c>
      <c r="E76" s="36" t="s">
        <v>526</v>
      </c>
    </row>
    <row r="77" spans="1:5" ht="12.75">
      <c r="A77" s="37" t="s">
        <v>52</v>
      </c>
      <c r="E77" s="38" t="s">
        <v>629</v>
      </c>
    </row>
    <row r="78" spans="1:5" ht="51">
      <c r="A78" t="s">
        <v>54</v>
      </c>
      <c r="E78" s="36" t="s">
        <v>365</v>
      </c>
    </row>
    <row r="79" spans="1:16" ht="12.75">
      <c r="A79" s="25" t="s">
        <v>45</v>
      </c>
      <c r="B79" s="29" t="s">
        <v>178</v>
      </c>
      <c r="C79" s="29" t="s">
        <v>367</v>
      </c>
      <c r="D79" s="25" t="s">
        <v>51</v>
      </c>
      <c r="E79" s="30" t="s">
        <v>368</v>
      </c>
      <c r="F79" s="31" t="s">
        <v>111</v>
      </c>
      <c r="G79" s="32">
        <v>2451.57</v>
      </c>
      <c r="H79" s="33">
        <v>0</v>
      </c>
      <c r="I79" s="34">
        <f>ROUND(ROUND(H79,2)*ROUND(G79,3),2)</f>
      </c>
      <c r="O79">
        <f>(I79*21)/100</f>
      </c>
      <c r="P79" t="s">
        <v>23</v>
      </c>
    </row>
    <row r="80" spans="1:5" ht="25.5">
      <c r="A80" s="35" t="s">
        <v>50</v>
      </c>
      <c r="E80" s="36" t="s">
        <v>528</v>
      </c>
    </row>
    <row r="81" spans="1:5" ht="38.25">
      <c r="A81" s="37" t="s">
        <v>52</v>
      </c>
      <c r="E81" s="38" t="s">
        <v>630</v>
      </c>
    </row>
    <row r="82" spans="1:5" ht="51">
      <c r="A82" t="s">
        <v>54</v>
      </c>
      <c r="E82" s="36" t="s">
        <v>365</v>
      </c>
    </row>
    <row r="83" spans="1:16" ht="12.75">
      <c r="A83" s="25" t="s">
        <v>45</v>
      </c>
      <c r="B83" s="29" t="s">
        <v>183</v>
      </c>
      <c r="C83" s="29" t="s">
        <v>372</v>
      </c>
      <c r="D83" s="25" t="s">
        <v>51</v>
      </c>
      <c r="E83" s="30" t="s">
        <v>373</v>
      </c>
      <c r="F83" s="31" t="s">
        <v>111</v>
      </c>
      <c r="G83" s="32">
        <v>1196.46</v>
      </c>
      <c r="H83" s="33">
        <v>0</v>
      </c>
      <c r="I83" s="34">
        <f>ROUND(ROUND(H83,2)*ROUND(G83,3),2)</f>
      </c>
      <c r="O83">
        <f>(I83*21)/100</f>
      </c>
      <c r="P83" t="s">
        <v>23</v>
      </c>
    </row>
    <row r="84" spans="1:5" ht="12.75">
      <c r="A84" s="35" t="s">
        <v>50</v>
      </c>
      <c r="E84" s="36" t="s">
        <v>51</v>
      </c>
    </row>
    <row r="85" spans="1:5" ht="12.75">
      <c r="A85" s="37" t="s">
        <v>52</v>
      </c>
      <c r="E85" s="38" t="s">
        <v>631</v>
      </c>
    </row>
    <row r="86" spans="1:5" ht="140.25">
      <c r="A86" t="s">
        <v>54</v>
      </c>
      <c r="E86" s="36" t="s">
        <v>376</v>
      </c>
    </row>
    <row r="87" spans="1:16" ht="12.75">
      <c r="A87" s="25" t="s">
        <v>45</v>
      </c>
      <c r="B87" s="29" t="s">
        <v>186</v>
      </c>
      <c r="C87" s="29" t="s">
        <v>378</v>
      </c>
      <c r="D87" s="25" t="s">
        <v>51</v>
      </c>
      <c r="E87" s="30" t="s">
        <v>379</v>
      </c>
      <c r="F87" s="31" t="s">
        <v>111</v>
      </c>
      <c r="G87" s="32">
        <v>2510.22</v>
      </c>
      <c r="H87" s="33">
        <v>0</v>
      </c>
      <c r="I87" s="34">
        <f>ROUND(ROUND(H87,2)*ROUND(G87,3),2)</f>
      </c>
      <c r="O87">
        <f>(I87*21)/100</f>
      </c>
      <c r="P87" t="s">
        <v>23</v>
      </c>
    </row>
    <row r="88" spans="1:5" ht="12.75">
      <c r="A88" s="35" t="s">
        <v>50</v>
      </c>
      <c r="E88" s="36" t="s">
        <v>531</v>
      </c>
    </row>
    <row r="89" spans="1:5" ht="12.75">
      <c r="A89" s="37" t="s">
        <v>52</v>
      </c>
      <c r="E89" s="38" t="s">
        <v>632</v>
      </c>
    </row>
    <row r="90" spans="1:5" ht="140.25">
      <c r="A90" t="s">
        <v>54</v>
      </c>
      <c r="E90" s="36" t="s">
        <v>376</v>
      </c>
    </row>
    <row r="91" spans="1:16" ht="12.75">
      <c r="A91" s="25" t="s">
        <v>45</v>
      </c>
      <c r="B91" s="29" t="s">
        <v>192</v>
      </c>
      <c r="C91" s="29" t="s">
        <v>383</v>
      </c>
      <c r="D91" s="25" t="s">
        <v>51</v>
      </c>
      <c r="E91" s="30" t="s">
        <v>384</v>
      </c>
      <c r="F91" s="31" t="s">
        <v>111</v>
      </c>
      <c r="G91" s="32">
        <v>1173</v>
      </c>
      <c r="H91" s="33">
        <v>0</v>
      </c>
      <c r="I91" s="34">
        <f>ROUND(ROUND(H91,2)*ROUND(G91,3),2)</f>
      </c>
      <c r="O91">
        <f>(I91*21)/100</f>
      </c>
      <c r="P91" t="s">
        <v>23</v>
      </c>
    </row>
    <row r="92" spans="1:5" ht="12.75">
      <c r="A92" s="35" t="s">
        <v>50</v>
      </c>
      <c r="E92" s="36" t="s">
        <v>51</v>
      </c>
    </row>
    <row r="93" spans="1:5" ht="12.75">
      <c r="A93" s="37" t="s">
        <v>52</v>
      </c>
      <c r="E93" s="38" t="s">
        <v>633</v>
      </c>
    </row>
    <row r="94" spans="1:5" ht="140.25">
      <c r="A94" t="s">
        <v>54</v>
      </c>
      <c r="E94" s="36" t="s">
        <v>376</v>
      </c>
    </row>
    <row r="95" spans="1:18" ht="12.75" customHeight="1">
      <c r="A95" s="6" t="s">
        <v>43</v>
      </c>
      <c r="B95" s="6"/>
      <c r="C95" s="41" t="s">
        <v>40</v>
      </c>
      <c r="D95" s="6"/>
      <c r="E95" s="27" t="s">
        <v>191</v>
      </c>
      <c r="F95" s="6"/>
      <c r="G95" s="6"/>
      <c r="H95" s="6"/>
      <c r="I95" s="42">
        <f>0+Q95</f>
      </c>
      <c r="O95">
        <f>0+R95</f>
      </c>
      <c r="Q95">
        <f>0+I96+I100</f>
      </c>
      <c r="R95">
        <f>0+O96+O100</f>
      </c>
    </row>
    <row r="96" spans="1:16" ht="12.75">
      <c r="A96" s="25" t="s">
        <v>45</v>
      </c>
      <c r="B96" s="29" t="s">
        <v>281</v>
      </c>
      <c r="C96" s="29" t="s">
        <v>435</v>
      </c>
      <c r="D96" s="25" t="s">
        <v>51</v>
      </c>
      <c r="E96" s="30" t="s">
        <v>436</v>
      </c>
      <c r="F96" s="31" t="s">
        <v>67</v>
      </c>
      <c r="G96" s="32">
        <v>35</v>
      </c>
      <c r="H96" s="33">
        <v>0</v>
      </c>
      <c r="I96" s="34">
        <f>ROUND(ROUND(H96,2)*ROUND(G96,3),2)</f>
      </c>
      <c r="O96">
        <f>(I96*21)/100</f>
      </c>
      <c r="P96" t="s">
        <v>23</v>
      </c>
    </row>
    <row r="97" spans="1:5" ht="12.75">
      <c r="A97" s="35" t="s">
        <v>50</v>
      </c>
      <c r="E97" s="36" t="s">
        <v>51</v>
      </c>
    </row>
    <row r="98" spans="1:5" ht="12.75">
      <c r="A98" s="37" t="s">
        <v>52</v>
      </c>
      <c r="E98" s="38" t="s">
        <v>634</v>
      </c>
    </row>
    <row r="99" spans="1:5" ht="51">
      <c r="A99" t="s">
        <v>54</v>
      </c>
      <c r="E99" s="36" t="s">
        <v>438</v>
      </c>
    </row>
    <row r="100" spans="1:16" ht="12.75">
      <c r="A100" s="25" t="s">
        <v>45</v>
      </c>
      <c r="B100" s="29" t="s">
        <v>287</v>
      </c>
      <c r="C100" s="29" t="s">
        <v>440</v>
      </c>
      <c r="D100" s="25" t="s">
        <v>51</v>
      </c>
      <c r="E100" s="30" t="s">
        <v>441</v>
      </c>
      <c r="F100" s="31" t="s">
        <v>67</v>
      </c>
      <c r="G100" s="32">
        <v>2</v>
      </c>
      <c r="H100" s="33">
        <v>0</v>
      </c>
      <c r="I100" s="34">
        <f>ROUND(ROUND(H100,2)*ROUND(G100,3),2)</f>
      </c>
      <c r="O100">
        <f>(I100*21)/100</f>
      </c>
      <c r="P100" t="s">
        <v>23</v>
      </c>
    </row>
    <row r="101" spans="1:5" ht="12.75">
      <c r="A101" s="35" t="s">
        <v>50</v>
      </c>
      <c r="E101" s="36" t="s">
        <v>51</v>
      </c>
    </row>
    <row r="102" spans="1:5" ht="12.75">
      <c r="A102" s="37" t="s">
        <v>52</v>
      </c>
      <c r="E102" s="38" t="s">
        <v>635</v>
      </c>
    </row>
    <row r="103" spans="1:5" ht="51">
      <c r="A103" t="s">
        <v>54</v>
      </c>
      <c r="E103" s="36" t="s">
        <v>438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0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0+O8+O17+O62+O67+O92</f>
      </c>
      <c r="P2" t="s">
        <v>22</v>
      </c>
    </row>
    <row r="3" spans="1:16" ht="15" customHeight="1">
      <c r="A3" t="s">
        <v>12</v>
      </c>
      <c r="B3" s="12" t="s">
        <v>14</v>
      </c>
      <c r="C3" s="13" t="s">
        <v>15</v>
      </c>
      <c r="D3" s="1"/>
      <c r="E3" s="14" t="s">
        <v>16</v>
      </c>
      <c r="F3" s="1"/>
      <c r="G3" s="9"/>
      <c r="H3" s="8" t="s">
        <v>636</v>
      </c>
      <c r="I3" s="39">
        <f>0+I8+I17+I62+I67+I92</f>
      </c>
      <c r="O3" t="s">
        <v>19</v>
      </c>
      <c r="P3" t="s">
        <v>23</v>
      </c>
    </row>
    <row r="4" spans="1:16" ht="15" customHeight="1">
      <c r="A4" t="s">
        <v>17</v>
      </c>
      <c r="B4" s="16" t="s">
        <v>18</v>
      </c>
      <c r="C4" s="17" t="s">
        <v>636</v>
      </c>
      <c r="D4" s="6"/>
      <c r="E4" s="18" t="s">
        <v>637</v>
      </c>
      <c r="F4" s="6"/>
      <c r="G4" s="6"/>
      <c r="H4" s="19"/>
      <c r="I4" s="19"/>
      <c r="O4" t="s">
        <v>20</v>
      </c>
      <c r="P4" t="s">
        <v>23</v>
      </c>
    </row>
    <row r="5" spans="1:16" ht="12.75" customHeight="1">
      <c r="A5" s="15" t="s">
        <v>27</v>
      </c>
      <c r="B5" s="15" t="s">
        <v>29</v>
      </c>
      <c r="C5" s="15" t="s">
        <v>30</v>
      </c>
      <c r="D5" s="15" t="s">
        <v>31</v>
      </c>
      <c r="E5" s="15" t="s">
        <v>32</v>
      </c>
      <c r="F5" s="15" t="s">
        <v>34</v>
      </c>
      <c r="G5" s="15" t="s">
        <v>36</v>
      </c>
      <c r="H5" s="15" t="s">
        <v>38</v>
      </c>
      <c r="I5" s="15"/>
      <c r="O5" t="s">
        <v>21</v>
      </c>
      <c r="P5" t="s">
        <v>24</v>
      </c>
    </row>
    <row r="6" spans="1:9" ht="12.75" customHeight="1">
      <c r="A6" s="15"/>
      <c r="B6" s="15"/>
      <c r="C6" s="15"/>
      <c r="D6" s="15"/>
      <c r="E6" s="15"/>
      <c r="F6" s="15"/>
      <c r="G6" s="15"/>
      <c r="H6" s="15" t="s">
        <v>39</v>
      </c>
      <c r="I6" s="15" t="s">
        <v>41</v>
      </c>
    </row>
    <row r="7" spans="1:9" ht="12.75" customHeight="1">
      <c r="A7" s="15" t="s">
        <v>28</v>
      </c>
      <c r="B7" s="15" t="s">
        <v>24</v>
      </c>
      <c r="C7" s="15" t="s">
        <v>23</v>
      </c>
      <c r="D7" s="15" t="s">
        <v>22</v>
      </c>
      <c r="E7" s="15" t="s">
        <v>33</v>
      </c>
      <c r="F7" s="15" t="s">
        <v>35</v>
      </c>
      <c r="G7" s="15" t="s">
        <v>37</v>
      </c>
      <c r="H7" s="15" t="s">
        <v>40</v>
      </c>
      <c r="I7" s="15" t="s">
        <v>42</v>
      </c>
    </row>
    <row r="8" spans="1:18" ht="12.75" customHeight="1">
      <c r="A8" s="19" t="s">
        <v>43</v>
      </c>
      <c r="B8" s="19"/>
      <c r="C8" s="26" t="s">
        <v>28</v>
      </c>
      <c r="D8" s="19"/>
      <c r="E8" s="27" t="s">
        <v>44</v>
      </c>
      <c r="F8" s="19"/>
      <c r="G8" s="19"/>
      <c r="H8" s="19"/>
      <c r="I8" s="28">
        <f>0+Q8</f>
      </c>
      <c r="O8">
        <f>0+R8</f>
      </c>
      <c r="Q8">
        <f>0+I9+I13</f>
      </c>
      <c r="R8">
        <f>0+O9+O13</f>
      </c>
    </row>
    <row r="9" spans="1:16" ht="25.5">
      <c r="A9" s="25" t="s">
        <v>45</v>
      </c>
      <c r="B9" s="29" t="s">
        <v>24</v>
      </c>
      <c r="C9" s="29" t="s">
        <v>99</v>
      </c>
      <c r="D9" s="25" t="s">
        <v>51</v>
      </c>
      <c r="E9" s="30" t="s">
        <v>100</v>
      </c>
      <c r="F9" s="31" t="s">
        <v>101</v>
      </c>
      <c r="G9" s="32">
        <v>715.94</v>
      </c>
      <c r="H9" s="33">
        <v>0</v>
      </c>
      <c r="I9" s="34">
        <f>ROUND(ROUND(H9,2)*ROUND(G9,3),2)</f>
      </c>
      <c r="O9">
        <f>(I9*21)/100</f>
      </c>
      <c r="P9" t="s">
        <v>23</v>
      </c>
    </row>
    <row r="10" spans="1:5" ht="51">
      <c r="A10" s="35" t="s">
        <v>50</v>
      </c>
      <c r="E10" s="36" t="s">
        <v>102</v>
      </c>
    </row>
    <row r="11" spans="1:5" ht="12.75">
      <c r="A11" s="37" t="s">
        <v>52</v>
      </c>
      <c r="E11" s="38" t="s">
        <v>638</v>
      </c>
    </row>
    <row r="12" spans="1:5" ht="76.5">
      <c r="A12" t="s">
        <v>54</v>
      </c>
      <c r="E12" s="36" t="s">
        <v>104</v>
      </c>
    </row>
    <row r="13" spans="1:16" ht="12.75">
      <c r="A13" s="25" t="s">
        <v>45</v>
      </c>
      <c r="B13" s="29" t="s">
        <v>23</v>
      </c>
      <c r="C13" s="29" t="s">
        <v>200</v>
      </c>
      <c r="D13" s="25" t="s">
        <v>51</v>
      </c>
      <c r="E13" s="30" t="s">
        <v>201</v>
      </c>
      <c r="F13" s="31" t="s">
        <v>137</v>
      </c>
      <c r="G13" s="32">
        <v>2681.7</v>
      </c>
      <c r="H13" s="33">
        <v>0</v>
      </c>
      <c r="I13" s="34">
        <f>ROUND(ROUND(H13,2)*ROUND(G13,3),2)</f>
      </c>
      <c r="O13">
        <f>(I13*21)/100</f>
      </c>
      <c r="P13" t="s">
        <v>23</v>
      </c>
    </row>
    <row r="14" spans="1:5" ht="12.75">
      <c r="A14" s="35" t="s">
        <v>50</v>
      </c>
      <c r="E14" s="36" t="s">
        <v>202</v>
      </c>
    </row>
    <row r="15" spans="1:5" ht="12.75">
      <c r="A15" s="37" t="s">
        <v>52</v>
      </c>
      <c r="E15" s="38" t="s">
        <v>639</v>
      </c>
    </row>
    <row r="16" spans="1:5" ht="25.5">
      <c r="A16" t="s">
        <v>54</v>
      </c>
      <c r="E16" s="36" t="s">
        <v>204</v>
      </c>
    </row>
    <row r="17" spans="1:18" ht="12.75" customHeight="1">
      <c r="A17" s="6" t="s">
        <v>43</v>
      </c>
      <c r="B17" s="6"/>
      <c r="C17" s="41" t="s">
        <v>24</v>
      </c>
      <c r="D17" s="6"/>
      <c r="E17" s="27" t="s">
        <v>108</v>
      </c>
      <c r="F17" s="6"/>
      <c r="G17" s="6"/>
      <c r="H17" s="6"/>
      <c r="I17" s="42">
        <f>0+Q17</f>
      </c>
      <c r="O17">
        <f>0+R17</f>
      </c>
      <c r="Q17">
        <f>0+I18+I22+I26+I30+I34+I38+I42+I46+I50+I54+I58</f>
      </c>
      <c r="R17">
        <f>0+O18+O22+O26+O30+O34+O38+O42+O46+O50+O54+O58</f>
      </c>
    </row>
    <row r="18" spans="1:16" ht="12.75">
      <c r="A18" s="25" t="s">
        <v>45</v>
      </c>
      <c r="B18" s="29" t="s">
        <v>22</v>
      </c>
      <c r="C18" s="29" t="s">
        <v>205</v>
      </c>
      <c r="D18" s="25" t="s">
        <v>51</v>
      </c>
      <c r="E18" s="30" t="s">
        <v>206</v>
      </c>
      <c r="F18" s="31" t="s">
        <v>137</v>
      </c>
      <c r="G18" s="32">
        <v>357.97</v>
      </c>
      <c r="H18" s="33">
        <v>0</v>
      </c>
      <c r="I18" s="34">
        <f>ROUND(ROUND(H18,2)*ROUND(G18,3),2)</f>
      </c>
      <c r="O18">
        <f>(I18*21)/100</f>
      </c>
      <c r="P18" t="s">
        <v>23</v>
      </c>
    </row>
    <row r="19" spans="1:5" ht="12.75">
      <c r="A19" s="35" t="s">
        <v>50</v>
      </c>
      <c r="E19" s="36" t="s">
        <v>117</v>
      </c>
    </row>
    <row r="20" spans="1:5" ht="12.75">
      <c r="A20" s="37" t="s">
        <v>52</v>
      </c>
      <c r="E20" s="38" t="s">
        <v>640</v>
      </c>
    </row>
    <row r="21" spans="1:5" ht="369.75">
      <c r="A21" t="s">
        <v>54</v>
      </c>
      <c r="E21" s="36" t="s">
        <v>209</v>
      </c>
    </row>
    <row r="22" spans="1:16" ht="12.75">
      <c r="A22" s="25" t="s">
        <v>45</v>
      </c>
      <c r="B22" s="29" t="s">
        <v>33</v>
      </c>
      <c r="C22" s="29" t="s">
        <v>210</v>
      </c>
      <c r="D22" s="25" t="s">
        <v>51</v>
      </c>
      <c r="E22" s="30" t="s">
        <v>211</v>
      </c>
      <c r="F22" s="31" t="s">
        <v>137</v>
      </c>
      <c r="G22" s="32">
        <v>3579.7</v>
      </c>
      <c r="H22" s="33">
        <v>0</v>
      </c>
      <c r="I22" s="34">
        <f>ROUND(ROUND(H22,2)*ROUND(G22,3),2)</f>
      </c>
      <c r="O22">
        <f>(I22*21)/100</f>
      </c>
      <c r="P22" t="s">
        <v>23</v>
      </c>
    </row>
    <row r="23" spans="1:5" ht="12.75">
      <c r="A23" s="35" t="s">
        <v>50</v>
      </c>
      <c r="E23" s="36" t="s">
        <v>51</v>
      </c>
    </row>
    <row r="24" spans="1:5" ht="12.75">
      <c r="A24" s="37" t="s">
        <v>52</v>
      </c>
      <c r="E24" s="38" t="s">
        <v>641</v>
      </c>
    </row>
    <row r="25" spans="1:5" ht="25.5">
      <c r="A25" t="s">
        <v>54</v>
      </c>
      <c r="E25" s="36" t="s">
        <v>213</v>
      </c>
    </row>
    <row r="26" spans="1:16" ht="12.75">
      <c r="A26" s="25" t="s">
        <v>45</v>
      </c>
      <c r="B26" s="29" t="s">
        <v>35</v>
      </c>
      <c r="C26" s="29" t="s">
        <v>214</v>
      </c>
      <c r="D26" s="25" t="s">
        <v>51</v>
      </c>
      <c r="E26" s="30" t="s">
        <v>215</v>
      </c>
      <c r="F26" s="31" t="s">
        <v>137</v>
      </c>
      <c r="G26" s="32">
        <v>178.2</v>
      </c>
      <c r="H26" s="33">
        <v>0</v>
      </c>
      <c r="I26" s="34">
        <f>ROUND(ROUND(H26,2)*ROUND(G26,3),2)</f>
      </c>
      <c r="O26">
        <f>(I26*21)/100</f>
      </c>
      <c r="P26" t="s">
        <v>23</v>
      </c>
    </row>
    <row r="27" spans="1:5" ht="12.75">
      <c r="A27" s="35" t="s">
        <v>50</v>
      </c>
      <c r="E27" s="36" t="s">
        <v>493</v>
      </c>
    </row>
    <row r="28" spans="1:5" ht="12.75">
      <c r="A28" s="37" t="s">
        <v>52</v>
      </c>
      <c r="E28" s="38" t="s">
        <v>642</v>
      </c>
    </row>
    <row r="29" spans="1:5" ht="306">
      <c r="A29" t="s">
        <v>54</v>
      </c>
      <c r="E29" s="36" t="s">
        <v>495</v>
      </c>
    </row>
    <row r="30" spans="1:16" ht="12.75">
      <c r="A30" s="25" t="s">
        <v>45</v>
      </c>
      <c r="B30" s="29" t="s">
        <v>37</v>
      </c>
      <c r="C30" s="29" t="s">
        <v>214</v>
      </c>
      <c r="D30" s="25" t="s">
        <v>218</v>
      </c>
      <c r="E30" s="30" t="s">
        <v>215</v>
      </c>
      <c r="F30" s="31" t="s">
        <v>137</v>
      </c>
      <c r="G30" s="32">
        <v>2681.7</v>
      </c>
      <c r="H30" s="33">
        <v>0</v>
      </c>
      <c r="I30" s="34">
        <f>ROUND(ROUND(H30,2)*ROUND(G30,3),2)</f>
      </c>
      <c r="O30">
        <f>(I30*21)/100</f>
      </c>
      <c r="P30" t="s">
        <v>23</v>
      </c>
    </row>
    <row r="31" spans="1:5" ht="12.75">
      <c r="A31" s="35" t="s">
        <v>50</v>
      </c>
      <c r="E31" s="36" t="s">
        <v>51</v>
      </c>
    </row>
    <row r="32" spans="1:5" ht="38.25">
      <c r="A32" s="37" t="s">
        <v>52</v>
      </c>
      <c r="E32" s="38" t="s">
        <v>643</v>
      </c>
    </row>
    <row r="33" spans="1:5" ht="306">
      <c r="A33" t="s">
        <v>54</v>
      </c>
      <c r="E33" s="36" t="s">
        <v>177</v>
      </c>
    </row>
    <row r="34" spans="1:16" ht="12.75">
      <c r="A34" s="25" t="s">
        <v>45</v>
      </c>
      <c r="B34" s="29" t="s">
        <v>72</v>
      </c>
      <c r="C34" s="29" t="s">
        <v>233</v>
      </c>
      <c r="D34" s="25" t="s">
        <v>51</v>
      </c>
      <c r="E34" s="30" t="s">
        <v>234</v>
      </c>
      <c r="F34" s="31" t="s">
        <v>137</v>
      </c>
      <c r="G34" s="32">
        <v>2235.2</v>
      </c>
      <c r="H34" s="33">
        <v>0</v>
      </c>
      <c r="I34" s="34">
        <f>ROUND(ROUND(H34,2)*ROUND(G34,3),2)</f>
      </c>
      <c r="O34">
        <f>(I34*21)/100</f>
      </c>
      <c r="P34" t="s">
        <v>23</v>
      </c>
    </row>
    <row r="35" spans="1:5" ht="12.75">
      <c r="A35" s="35" t="s">
        <v>50</v>
      </c>
      <c r="E35" s="36" t="s">
        <v>235</v>
      </c>
    </row>
    <row r="36" spans="1:5" ht="12.75">
      <c r="A36" s="37" t="s">
        <v>52</v>
      </c>
      <c r="E36" s="38" t="s">
        <v>644</v>
      </c>
    </row>
    <row r="37" spans="1:5" ht="267.75">
      <c r="A37" t="s">
        <v>54</v>
      </c>
      <c r="E37" s="36" t="s">
        <v>237</v>
      </c>
    </row>
    <row r="38" spans="1:16" ht="12.75">
      <c r="A38" s="25" t="s">
        <v>45</v>
      </c>
      <c r="B38" s="29" t="s">
        <v>75</v>
      </c>
      <c r="C38" s="29" t="s">
        <v>179</v>
      </c>
      <c r="D38" s="25" t="s">
        <v>51</v>
      </c>
      <c r="E38" s="30" t="s">
        <v>180</v>
      </c>
      <c r="F38" s="31" t="s">
        <v>137</v>
      </c>
      <c r="G38" s="32">
        <v>357.97</v>
      </c>
      <c r="H38" s="33">
        <v>0</v>
      </c>
      <c r="I38" s="34">
        <f>ROUND(ROUND(H38,2)*ROUND(G38,3),2)</f>
      </c>
      <c r="O38">
        <f>(I38*21)/100</f>
      </c>
      <c r="P38" t="s">
        <v>23</v>
      </c>
    </row>
    <row r="39" spans="1:5" ht="12.75">
      <c r="A39" s="35" t="s">
        <v>50</v>
      </c>
      <c r="E39" s="36" t="s">
        <v>547</v>
      </c>
    </row>
    <row r="40" spans="1:5" ht="12.75">
      <c r="A40" s="37" t="s">
        <v>52</v>
      </c>
      <c r="E40" s="38" t="s">
        <v>645</v>
      </c>
    </row>
    <row r="41" spans="1:5" ht="191.25">
      <c r="A41" t="s">
        <v>54</v>
      </c>
      <c r="E41" s="36" t="s">
        <v>182</v>
      </c>
    </row>
    <row r="42" spans="1:16" ht="12.75">
      <c r="A42" s="25" t="s">
        <v>45</v>
      </c>
      <c r="B42" s="29" t="s">
        <v>40</v>
      </c>
      <c r="C42" s="29" t="s">
        <v>239</v>
      </c>
      <c r="D42" s="25" t="s">
        <v>51</v>
      </c>
      <c r="E42" s="30" t="s">
        <v>240</v>
      </c>
      <c r="F42" s="31" t="s">
        <v>137</v>
      </c>
      <c r="G42" s="32">
        <v>446.5</v>
      </c>
      <c r="H42" s="33">
        <v>0</v>
      </c>
      <c r="I42" s="34">
        <f>ROUND(ROUND(H42,2)*ROUND(G42,3),2)</f>
      </c>
      <c r="O42">
        <f>(I42*21)/100</f>
      </c>
      <c r="P42" t="s">
        <v>23</v>
      </c>
    </row>
    <row r="43" spans="1:5" ht="12.75">
      <c r="A43" s="35" t="s">
        <v>50</v>
      </c>
      <c r="E43" s="36" t="s">
        <v>235</v>
      </c>
    </row>
    <row r="44" spans="1:5" ht="12.75">
      <c r="A44" s="37" t="s">
        <v>52</v>
      </c>
      <c r="E44" s="38" t="s">
        <v>646</v>
      </c>
    </row>
    <row r="45" spans="1:5" ht="267.75">
      <c r="A45" t="s">
        <v>54</v>
      </c>
      <c r="E45" s="36" t="s">
        <v>237</v>
      </c>
    </row>
    <row r="46" spans="1:16" ht="12.75">
      <c r="A46" s="25" t="s">
        <v>45</v>
      </c>
      <c r="B46" s="29" t="s">
        <v>42</v>
      </c>
      <c r="C46" s="29" t="s">
        <v>242</v>
      </c>
      <c r="D46" s="25" t="s">
        <v>51</v>
      </c>
      <c r="E46" s="30" t="s">
        <v>243</v>
      </c>
      <c r="F46" s="31" t="s">
        <v>137</v>
      </c>
      <c r="G46" s="32">
        <v>733.75</v>
      </c>
      <c r="H46" s="33">
        <v>0</v>
      </c>
      <c r="I46" s="34">
        <f>ROUND(ROUND(H46,2)*ROUND(G46,3),2)</f>
      </c>
      <c r="O46">
        <f>(I46*21)/100</f>
      </c>
      <c r="P46" t="s">
        <v>23</v>
      </c>
    </row>
    <row r="47" spans="1:5" ht="12.75">
      <c r="A47" s="35" t="s">
        <v>50</v>
      </c>
      <c r="E47" s="36" t="s">
        <v>506</v>
      </c>
    </row>
    <row r="48" spans="1:5" ht="12.75">
      <c r="A48" s="37" t="s">
        <v>52</v>
      </c>
      <c r="E48" s="38" t="s">
        <v>647</v>
      </c>
    </row>
    <row r="49" spans="1:5" ht="280.5">
      <c r="A49" t="s">
        <v>54</v>
      </c>
      <c r="E49" s="36" t="s">
        <v>508</v>
      </c>
    </row>
    <row r="50" spans="1:16" ht="12.75">
      <c r="A50" s="25" t="s">
        <v>45</v>
      </c>
      <c r="B50" s="29" t="s">
        <v>85</v>
      </c>
      <c r="C50" s="29" t="s">
        <v>247</v>
      </c>
      <c r="D50" s="25" t="s">
        <v>51</v>
      </c>
      <c r="E50" s="30" t="s">
        <v>248</v>
      </c>
      <c r="F50" s="31" t="s">
        <v>137</v>
      </c>
      <c r="G50" s="32">
        <v>25.935</v>
      </c>
      <c r="H50" s="33">
        <v>0</v>
      </c>
      <c r="I50" s="34">
        <f>ROUND(ROUND(H50,2)*ROUND(G50,3),2)</f>
      </c>
      <c r="O50">
        <f>(I50*21)/100</f>
      </c>
      <c r="P50" t="s">
        <v>23</v>
      </c>
    </row>
    <row r="51" spans="1:5" ht="12.75">
      <c r="A51" s="35" t="s">
        <v>50</v>
      </c>
      <c r="E51" s="36" t="s">
        <v>51</v>
      </c>
    </row>
    <row r="52" spans="1:5" ht="12.75">
      <c r="A52" s="37" t="s">
        <v>52</v>
      </c>
      <c r="E52" s="38" t="s">
        <v>648</v>
      </c>
    </row>
    <row r="53" spans="1:5" ht="242.25">
      <c r="A53" t="s">
        <v>54</v>
      </c>
      <c r="E53" s="36" t="s">
        <v>250</v>
      </c>
    </row>
    <row r="54" spans="1:16" ht="12.75">
      <c r="A54" s="25" t="s">
        <v>45</v>
      </c>
      <c r="B54" s="29" t="s">
        <v>88</v>
      </c>
      <c r="C54" s="29" t="s">
        <v>510</v>
      </c>
      <c r="D54" s="25" t="s">
        <v>51</v>
      </c>
      <c r="E54" s="30" t="s">
        <v>511</v>
      </c>
      <c r="F54" s="31" t="s">
        <v>111</v>
      </c>
      <c r="G54" s="32">
        <v>1024</v>
      </c>
      <c r="H54" s="33">
        <v>0</v>
      </c>
      <c r="I54" s="34">
        <f>ROUND(ROUND(H54,2)*ROUND(G54,3),2)</f>
      </c>
      <c r="O54">
        <f>(I54*21)/100</f>
      </c>
      <c r="P54" t="s">
        <v>23</v>
      </c>
    </row>
    <row r="55" spans="1:5" ht="12.75">
      <c r="A55" s="35" t="s">
        <v>50</v>
      </c>
      <c r="E55" s="36" t="s">
        <v>51</v>
      </c>
    </row>
    <row r="56" spans="1:5" ht="12.75">
      <c r="A56" s="37" t="s">
        <v>52</v>
      </c>
      <c r="E56" s="38" t="s">
        <v>649</v>
      </c>
    </row>
    <row r="57" spans="1:5" ht="25.5">
      <c r="A57" t="s">
        <v>54</v>
      </c>
      <c r="E57" s="36" t="s">
        <v>513</v>
      </c>
    </row>
    <row r="58" spans="1:16" ht="12.75">
      <c r="A58" s="25" t="s">
        <v>45</v>
      </c>
      <c r="B58" s="29" t="s">
        <v>94</v>
      </c>
      <c r="C58" s="29" t="s">
        <v>265</v>
      </c>
      <c r="D58" s="25" t="s">
        <v>51</v>
      </c>
      <c r="E58" s="30" t="s">
        <v>266</v>
      </c>
      <c r="F58" s="31" t="s">
        <v>111</v>
      </c>
      <c r="G58" s="32">
        <v>1188</v>
      </c>
      <c r="H58" s="33">
        <v>0</v>
      </c>
      <c r="I58" s="34">
        <f>ROUND(ROUND(H58,2)*ROUND(G58,3),2)</f>
      </c>
      <c r="O58">
        <f>(I58*21)/100</f>
      </c>
      <c r="P58" t="s">
        <v>23</v>
      </c>
    </row>
    <row r="59" spans="1:5" ht="12.75">
      <c r="A59" s="35" t="s">
        <v>50</v>
      </c>
      <c r="E59" s="36" t="s">
        <v>514</v>
      </c>
    </row>
    <row r="60" spans="1:5" ht="12.75">
      <c r="A60" s="37" t="s">
        <v>52</v>
      </c>
      <c r="E60" s="38" t="s">
        <v>650</v>
      </c>
    </row>
    <row r="61" spans="1:5" ht="38.25">
      <c r="A61" t="s">
        <v>54</v>
      </c>
      <c r="E61" s="36" t="s">
        <v>516</v>
      </c>
    </row>
    <row r="62" spans="1:18" ht="12.75" customHeight="1">
      <c r="A62" s="6" t="s">
        <v>43</v>
      </c>
      <c r="B62" s="6"/>
      <c r="C62" s="41" t="s">
        <v>33</v>
      </c>
      <c r="D62" s="6"/>
      <c r="E62" s="27" t="s">
        <v>306</v>
      </c>
      <c r="F62" s="6"/>
      <c r="G62" s="6"/>
      <c r="H62" s="6"/>
      <c r="I62" s="42">
        <f>0+Q62</f>
      </c>
      <c r="O62">
        <f>0+R62</f>
      </c>
      <c r="Q62">
        <f>0+I63</f>
      </c>
      <c r="R62">
        <f>0+O63</f>
      </c>
    </row>
    <row r="63" spans="1:16" ht="12.75">
      <c r="A63" s="25" t="s">
        <v>45</v>
      </c>
      <c r="B63" s="29" t="s">
        <v>157</v>
      </c>
      <c r="C63" s="29" t="s">
        <v>651</v>
      </c>
      <c r="D63" s="25" t="s">
        <v>51</v>
      </c>
      <c r="E63" s="30" t="s">
        <v>652</v>
      </c>
      <c r="F63" s="31" t="s">
        <v>137</v>
      </c>
      <c r="G63" s="32">
        <v>15.12</v>
      </c>
      <c r="H63" s="33">
        <v>0</v>
      </c>
      <c r="I63" s="34">
        <f>ROUND(ROUND(H63,2)*ROUND(G63,3),2)</f>
      </c>
      <c r="O63">
        <f>(I63*21)/100</f>
      </c>
      <c r="P63" t="s">
        <v>23</v>
      </c>
    </row>
    <row r="64" spans="1:5" ht="12.75">
      <c r="A64" s="35" t="s">
        <v>50</v>
      </c>
      <c r="E64" s="36" t="s">
        <v>653</v>
      </c>
    </row>
    <row r="65" spans="1:5" ht="12.75">
      <c r="A65" s="37" t="s">
        <v>52</v>
      </c>
      <c r="E65" s="38" t="s">
        <v>654</v>
      </c>
    </row>
    <row r="66" spans="1:5" ht="38.25">
      <c r="A66" t="s">
        <v>54</v>
      </c>
      <c r="E66" s="36" t="s">
        <v>292</v>
      </c>
    </row>
    <row r="67" spans="1:18" ht="12.75" customHeight="1">
      <c r="A67" s="6" t="s">
        <v>43</v>
      </c>
      <c r="B67" s="6"/>
      <c r="C67" s="41" t="s">
        <v>35</v>
      </c>
      <c r="D67" s="6"/>
      <c r="E67" s="27" t="s">
        <v>336</v>
      </c>
      <c r="F67" s="6"/>
      <c r="G67" s="6"/>
      <c r="H67" s="6"/>
      <c r="I67" s="42">
        <f>0+Q67</f>
      </c>
      <c r="O67">
        <f>0+R67</f>
      </c>
      <c r="Q67">
        <f>0+I68+I72+I76+I80+I84+I88</f>
      </c>
      <c r="R67">
        <f>0+O68+O72+O76+O80+O84+O88</f>
      </c>
    </row>
    <row r="68" spans="1:16" ht="12.75">
      <c r="A68" s="25" t="s">
        <v>45</v>
      </c>
      <c r="B68" s="29" t="s">
        <v>161</v>
      </c>
      <c r="C68" s="29" t="s">
        <v>350</v>
      </c>
      <c r="D68" s="25" t="s">
        <v>51</v>
      </c>
      <c r="E68" s="30" t="s">
        <v>351</v>
      </c>
      <c r="F68" s="31" t="s">
        <v>137</v>
      </c>
      <c r="G68" s="32">
        <v>103.723</v>
      </c>
      <c r="H68" s="33">
        <v>0</v>
      </c>
      <c r="I68" s="34">
        <f>ROUND(ROUND(H68,2)*ROUND(G68,3),2)</f>
      </c>
      <c r="O68">
        <f>(I68*21)/100</f>
      </c>
      <c r="P68" t="s">
        <v>23</v>
      </c>
    </row>
    <row r="69" spans="1:5" ht="12.75">
      <c r="A69" s="35" t="s">
        <v>50</v>
      </c>
      <c r="E69" s="36" t="s">
        <v>655</v>
      </c>
    </row>
    <row r="70" spans="1:5" ht="12.75">
      <c r="A70" s="37" t="s">
        <v>52</v>
      </c>
      <c r="E70" s="38" t="s">
        <v>656</v>
      </c>
    </row>
    <row r="71" spans="1:5" ht="51">
      <c r="A71" t="s">
        <v>54</v>
      </c>
      <c r="E71" s="36" t="s">
        <v>657</v>
      </c>
    </row>
    <row r="72" spans="1:16" ht="12.75">
      <c r="A72" s="25" t="s">
        <v>45</v>
      </c>
      <c r="B72" s="29" t="s">
        <v>167</v>
      </c>
      <c r="C72" s="29" t="s">
        <v>658</v>
      </c>
      <c r="D72" s="25" t="s">
        <v>51</v>
      </c>
      <c r="E72" s="30" t="s">
        <v>659</v>
      </c>
      <c r="F72" s="31" t="s">
        <v>111</v>
      </c>
      <c r="G72" s="32">
        <v>623.574</v>
      </c>
      <c r="H72" s="33">
        <v>0</v>
      </c>
      <c r="I72" s="34">
        <f>ROUND(ROUND(H72,2)*ROUND(G72,3),2)</f>
      </c>
      <c r="O72">
        <f>(I72*21)/100</f>
      </c>
      <c r="P72" t="s">
        <v>23</v>
      </c>
    </row>
    <row r="73" spans="1:5" ht="12.75">
      <c r="A73" s="35" t="s">
        <v>50</v>
      </c>
      <c r="E73" s="36" t="s">
        <v>51</v>
      </c>
    </row>
    <row r="74" spans="1:5" ht="25.5">
      <c r="A74" s="37" t="s">
        <v>52</v>
      </c>
      <c r="E74" s="38" t="s">
        <v>660</v>
      </c>
    </row>
    <row r="75" spans="1:5" ht="102">
      <c r="A75" t="s">
        <v>54</v>
      </c>
      <c r="E75" s="36" t="s">
        <v>661</v>
      </c>
    </row>
    <row r="76" spans="1:16" ht="12.75">
      <c r="A76" s="25" t="s">
        <v>45</v>
      </c>
      <c r="B76" s="29" t="s">
        <v>173</v>
      </c>
      <c r="C76" s="29" t="s">
        <v>355</v>
      </c>
      <c r="D76" s="25" t="s">
        <v>51</v>
      </c>
      <c r="E76" s="30" t="s">
        <v>356</v>
      </c>
      <c r="F76" s="31" t="s">
        <v>111</v>
      </c>
      <c r="G76" s="32">
        <v>185.25</v>
      </c>
      <c r="H76" s="33">
        <v>0</v>
      </c>
      <c r="I76" s="34">
        <f>ROUND(ROUND(H76,2)*ROUND(G76,3),2)</f>
      </c>
      <c r="O76">
        <f>(I76*21)/100</f>
      </c>
      <c r="P76" t="s">
        <v>23</v>
      </c>
    </row>
    <row r="77" spans="1:5" ht="12.75">
      <c r="A77" s="35" t="s">
        <v>50</v>
      </c>
      <c r="E77" s="36" t="s">
        <v>51</v>
      </c>
    </row>
    <row r="78" spans="1:5" ht="12.75">
      <c r="A78" s="37" t="s">
        <v>52</v>
      </c>
      <c r="E78" s="38" t="s">
        <v>662</v>
      </c>
    </row>
    <row r="79" spans="1:5" ht="38.25">
      <c r="A79" t="s">
        <v>54</v>
      </c>
      <c r="E79" s="36" t="s">
        <v>359</v>
      </c>
    </row>
    <row r="80" spans="1:16" ht="12.75">
      <c r="A80" s="25" t="s">
        <v>45</v>
      </c>
      <c r="B80" s="29" t="s">
        <v>178</v>
      </c>
      <c r="C80" s="29" t="s">
        <v>361</v>
      </c>
      <c r="D80" s="25" t="s">
        <v>51</v>
      </c>
      <c r="E80" s="30" t="s">
        <v>362</v>
      </c>
      <c r="F80" s="31" t="s">
        <v>111</v>
      </c>
      <c r="G80" s="32">
        <v>623.574</v>
      </c>
      <c r="H80" s="33">
        <v>0</v>
      </c>
      <c r="I80" s="34">
        <f>ROUND(ROUND(H80,2)*ROUND(G80,3),2)</f>
      </c>
      <c r="O80">
        <f>(I80*21)/100</f>
      </c>
      <c r="P80" t="s">
        <v>23</v>
      </c>
    </row>
    <row r="81" spans="1:5" ht="12.75">
      <c r="A81" s="35" t="s">
        <v>50</v>
      </c>
      <c r="E81" s="36" t="s">
        <v>663</v>
      </c>
    </row>
    <row r="82" spans="1:5" ht="12.75">
      <c r="A82" s="37" t="s">
        <v>52</v>
      </c>
      <c r="E82" s="38" t="s">
        <v>664</v>
      </c>
    </row>
    <row r="83" spans="1:5" ht="51">
      <c r="A83" t="s">
        <v>54</v>
      </c>
      <c r="E83" s="36" t="s">
        <v>365</v>
      </c>
    </row>
    <row r="84" spans="1:16" ht="12.75">
      <c r="A84" s="25" t="s">
        <v>45</v>
      </c>
      <c r="B84" s="29" t="s">
        <v>183</v>
      </c>
      <c r="C84" s="29" t="s">
        <v>665</v>
      </c>
      <c r="D84" s="25" t="s">
        <v>51</v>
      </c>
      <c r="E84" s="30" t="s">
        <v>666</v>
      </c>
      <c r="F84" s="31" t="s">
        <v>111</v>
      </c>
      <c r="G84" s="32">
        <v>617.4</v>
      </c>
      <c r="H84" s="33">
        <v>0</v>
      </c>
      <c r="I84" s="34">
        <f>ROUND(ROUND(H84,2)*ROUND(G84,3),2)</f>
      </c>
      <c r="O84">
        <f>(I84*21)/100</f>
      </c>
      <c r="P84" t="s">
        <v>23</v>
      </c>
    </row>
    <row r="85" spans="1:5" ht="12.75">
      <c r="A85" s="35" t="s">
        <v>50</v>
      </c>
      <c r="E85" s="36" t="s">
        <v>51</v>
      </c>
    </row>
    <row r="86" spans="1:5" ht="38.25">
      <c r="A86" s="37" t="s">
        <v>52</v>
      </c>
      <c r="E86" s="38" t="s">
        <v>667</v>
      </c>
    </row>
    <row r="87" spans="1:5" ht="140.25">
      <c r="A87" t="s">
        <v>54</v>
      </c>
      <c r="E87" s="36" t="s">
        <v>668</v>
      </c>
    </row>
    <row r="88" spans="1:16" ht="12.75">
      <c r="A88" s="25" t="s">
        <v>45</v>
      </c>
      <c r="B88" s="29" t="s">
        <v>186</v>
      </c>
      <c r="C88" s="29" t="s">
        <v>669</v>
      </c>
      <c r="D88" s="25" t="s">
        <v>51</v>
      </c>
      <c r="E88" s="30" t="s">
        <v>670</v>
      </c>
      <c r="F88" s="31" t="s">
        <v>111</v>
      </c>
      <c r="G88" s="32">
        <v>623.574</v>
      </c>
      <c r="H88" s="33">
        <v>0</v>
      </c>
      <c r="I88" s="34">
        <f>ROUND(ROUND(H88,2)*ROUND(G88,3),2)</f>
      </c>
      <c r="O88">
        <f>(I88*21)/100</f>
      </c>
      <c r="P88" t="s">
        <v>23</v>
      </c>
    </row>
    <row r="89" spans="1:5" ht="12.75">
      <c r="A89" s="35" t="s">
        <v>50</v>
      </c>
      <c r="E89" s="36" t="s">
        <v>51</v>
      </c>
    </row>
    <row r="90" spans="1:5" ht="25.5">
      <c r="A90" s="37" t="s">
        <v>52</v>
      </c>
      <c r="E90" s="38" t="s">
        <v>671</v>
      </c>
    </row>
    <row r="91" spans="1:5" ht="25.5">
      <c r="A91" t="s">
        <v>54</v>
      </c>
      <c r="E91" s="36" t="s">
        <v>672</v>
      </c>
    </row>
    <row r="92" spans="1:18" ht="12.75" customHeight="1">
      <c r="A92" s="6" t="s">
        <v>43</v>
      </c>
      <c r="B92" s="6"/>
      <c r="C92" s="41" t="s">
        <v>40</v>
      </c>
      <c r="D92" s="6"/>
      <c r="E92" s="27" t="s">
        <v>191</v>
      </c>
      <c r="F92" s="6"/>
      <c r="G92" s="6"/>
      <c r="H92" s="6"/>
      <c r="I92" s="42">
        <f>0+Q92</f>
      </c>
      <c r="O92">
        <f>0+R92</f>
      </c>
      <c r="Q92">
        <f>0+I93+I97+I101</f>
      </c>
      <c r="R92">
        <f>0+O93+O97+O101</f>
      </c>
    </row>
    <row r="93" spans="1:16" ht="12.75">
      <c r="A93" s="25" t="s">
        <v>45</v>
      </c>
      <c r="B93" s="29" t="s">
        <v>192</v>
      </c>
      <c r="C93" s="29" t="s">
        <v>673</v>
      </c>
      <c r="D93" s="25" t="s">
        <v>51</v>
      </c>
      <c r="E93" s="30" t="s">
        <v>674</v>
      </c>
      <c r="F93" s="31" t="s">
        <v>277</v>
      </c>
      <c r="G93" s="32">
        <v>240</v>
      </c>
      <c r="H93" s="33">
        <v>0</v>
      </c>
      <c r="I93" s="34">
        <f>ROUND(ROUND(H93,2)*ROUND(G93,3),2)</f>
      </c>
      <c r="O93">
        <f>(I93*21)/100</f>
      </c>
      <c r="P93" t="s">
        <v>23</v>
      </c>
    </row>
    <row r="94" spans="1:5" ht="12.75">
      <c r="A94" s="35" t="s">
        <v>50</v>
      </c>
      <c r="E94" s="36" t="s">
        <v>675</v>
      </c>
    </row>
    <row r="95" spans="1:5" ht="12.75">
      <c r="A95" s="37" t="s">
        <v>52</v>
      </c>
      <c r="E95" s="38" t="s">
        <v>676</v>
      </c>
    </row>
    <row r="96" spans="1:5" ht="63.75">
      <c r="A96" t="s">
        <v>54</v>
      </c>
      <c r="E96" s="36" t="s">
        <v>677</v>
      </c>
    </row>
    <row r="97" spans="1:16" ht="12.75">
      <c r="A97" s="25" t="s">
        <v>45</v>
      </c>
      <c r="B97" s="29" t="s">
        <v>281</v>
      </c>
      <c r="C97" s="29" t="s">
        <v>476</v>
      </c>
      <c r="D97" s="25" t="s">
        <v>51</v>
      </c>
      <c r="E97" s="30" t="s">
        <v>477</v>
      </c>
      <c r="F97" s="31" t="s">
        <v>277</v>
      </c>
      <c r="G97" s="32">
        <v>15.8</v>
      </c>
      <c r="H97" s="33">
        <v>0</v>
      </c>
      <c r="I97" s="34">
        <f>ROUND(ROUND(H97,2)*ROUND(G97,3),2)</f>
      </c>
      <c r="O97">
        <f>(I97*21)/100</f>
      </c>
      <c r="P97" t="s">
        <v>23</v>
      </c>
    </row>
    <row r="98" spans="1:5" ht="12.75">
      <c r="A98" s="35" t="s">
        <v>50</v>
      </c>
      <c r="E98" s="36" t="s">
        <v>51</v>
      </c>
    </row>
    <row r="99" spans="1:5" ht="12.75">
      <c r="A99" s="37" t="s">
        <v>52</v>
      </c>
      <c r="E99" s="38" t="s">
        <v>678</v>
      </c>
    </row>
    <row r="100" spans="1:5" ht="89.25">
      <c r="A100" t="s">
        <v>54</v>
      </c>
      <c r="E100" s="36" t="s">
        <v>679</v>
      </c>
    </row>
    <row r="101" spans="1:16" ht="12.75">
      <c r="A101" s="25" t="s">
        <v>45</v>
      </c>
      <c r="B101" s="29" t="s">
        <v>287</v>
      </c>
      <c r="C101" s="29" t="s">
        <v>680</v>
      </c>
      <c r="D101" s="25" t="s">
        <v>51</v>
      </c>
      <c r="E101" s="30" t="s">
        <v>681</v>
      </c>
      <c r="F101" s="31" t="s">
        <v>67</v>
      </c>
      <c r="G101" s="32">
        <v>2</v>
      </c>
      <c r="H101" s="33">
        <v>0</v>
      </c>
      <c r="I101" s="34">
        <f>ROUND(ROUND(H101,2)*ROUND(G101,3),2)</f>
      </c>
      <c r="O101">
        <f>(I101*21)/100</f>
      </c>
      <c r="P101" t="s">
        <v>23</v>
      </c>
    </row>
    <row r="102" spans="1:5" ht="12.75">
      <c r="A102" s="35" t="s">
        <v>50</v>
      </c>
      <c r="E102" s="36" t="s">
        <v>51</v>
      </c>
    </row>
    <row r="103" spans="1:5" ht="12.75">
      <c r="A103" s="37" t="s">
        <v>52</v>
      </c>
      <c r="E103" s="38" t="s">
        <v>635</v>
      </c>
    </row>
    <row r="104" spans="1:5" ht="38.25">
      <c r="A104" t="s">
        <v>54</v>
      </c>
      <c r="E104" s="36" t="s">
        <v>682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