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KSUS\KSUS_Jerabek\AKCE_probihajici\00_INVESTICE_MT\Další projekty k přípravě\2019\503-004 Nymb_Labe_UD_SFDI\PD\PD_GeolMonitoring\PD_GeologickyMonitoring\PDPS_kompletFINAL2021_11\"/>
    </mc:Choice>
  </mc:AlternateContent>
  <bookViews>
    <workbookView xWindow="36" yWindow="192" windowWidth="16920" windowHeight="14052" activeTab="1"/>
  </bookViews>
  <sheets>
    <sheet name="REKAPITULACE" sheetId="7" r:id="rId1"/>
    <sheet name="GTM MERICSKA SIT" sheetId="3" r:id="rId2"/>
    <sheet name="GTM mereni" sheetId="5" r:id="rId3"/>
  </sheets>
  <definedNames>
    <definedName name="_xlnm._FilterDatabase" localSheetId="0" hidden="1">REKAPITULACE!$C$4:$D$19</definedName>
    <definedName name="_xlnm.Print_Titles" localSheetId="2">'GTM mereni'!$1:$7</definedName>
    <definedName name="_xlnm.Print_Titles" localSheetId="1">'GTM MERICSKA SIT'!$1:$7</definedName>
    <definedName name="_xlnm.Print_Titles" localSheetId="0">REKAPITULACE!$4:$4</definedName>
    <definedName name="_xlnm.Print_Area" localSheetId="2">'GTM mereni'!$A$1:$H$126</definedName>
    <definedName name="_xlnm.Print_Area" localSheetId="1">'GTM MERICSKA SIT'!$A$1:$H$55</definedName>
    <definedName name="_xlnm.Print_Area" localSheetId="0">REKAPITULACE!$A$1:$D$19</definedName>
  </definedNames>
  <calcPr calcId="162913"/>
</workbook>
</file>

<file path=xl/calcChain.xml><?xml version="1.0" encoding="utf-8"?>
<calcChain xmlns="http://schemas.openxmlformats.org/spreadsheetml/2006/main">
  <c r="C6" i="7" l="1"/>
  <c r="C5" i="7"/>
  <c r="H26" i="5"/>
  <c r="H119" i="5" l="1"/>
  <c r="H117" i="5"/>
  <c r="H112" i="5"/>
  <c r="H110" i="5"/>
  <c r="H105" i="5"/>
  <c r="H103" i="5"/>
  <c r="H107" i="5" s="1"/>
  <c r="H99" i="5"/>
  <c r="H97" i="5"/>
  <c r="H95" i="5"/>
  <c r="H93" i="5"/>
  <c r="H89" i="5"/>
  <c r="H88" i="5"/>
  <c r="H83" i="5"/>
  <c r="H81" i="5"/>
  <c r="H79" i="5"/>
  <c r="H77" i="5"/>
  <c r="H76" i="5"/>
  <c r="H75" i="5"/>
  <c r="H74" i="5"/>
  <c r="H73" i="5"/>
  <c r="H72" i="5"/>
  <c r="H71" i="5"/>
  <c r="H70" i="5"/>
  <c r="H68" i="5"/>
  <c r="H66" i="5"/>
  <c r="H65" i="5"/>
  <c r="H61" i="5"/>
  <c r="H60" i="5"/>
  <c r="H59" i="5"/>
  <c r="H58" i="5"/>
  <c r="H57" i="5"/>
  <c r="H53" i="5"/>
  <c r="H51" i="5"/>
  <c r="H49" i="5"/>
  <c r="H45" i="5"/>
  <c r="H44" i="5"/>
  <c r="H43" i="5"/>
  <c r="H42" i="5"/>
  <c r="H41" i="5"/>
  <c r="H40" i="5"/>
  <c r="H39" i="5"/>
  <c r="H38" i="5"/>
  <c r="H37" i="5"/>
  <c r="H33" i="5"/>
  <c r="H32" i="5"/>
  <c r="H31" i="5"/>
  <c r="H30" i="5"/>
  <c r="H25" i="5"/>
  <c r="H27" i="5" s="1"/>
  <c r="H21" i="5"/>
  <c r="H20" i="5"/>
  <c r="H19" i="5"/>
  <c r="H18" i="5"/>
  <c r="H17" i="5"/>
  <c r="H13" i="5"/>
  <c r="H12" i="5"/>
  <c r="H11" i="5"/>
  <c r="H10" i="5"/>
  <c r="H48" i="3"/>
  <c r="H43" i="3"/>
  <c r="H38" i="3"/>
  <c r="H33" i="3"/>
  <c r="H32" i="3"/>
  <c r="H31" i="3"/>
  <c r="H30" i="3"/>
  <c r="H29" i="3"/>
  <c r="H28" i="3"/>
  <c r="H24" i="3"/>
  <c r="H23" i="3"/>
  <c r="H22" i="3"/>
  <c r="H21" i="3"/>
  <c r="H17" i="3"/>
  <c r="H16" i="3"/>
  <c r="H11" i="3"/>
  <c r="H10" i="3"/>
  <c r="H9" i="3"/>
  <c r="H54" i="5" l="1"/>
  <c r="H62" i="5"/>
  <c r="H121" i="5"/>
  <c r="H34" i="5"/>
  <c r="H14" i="5"/>
  <c r="H22" i="5"/>
  <c r="H46" i="5"/>
  <c r="H114" i="5"/>
  <c r="H90" i="5"/>
  <c r="H100" i="5"/>
  <c r="H85" i="5"/>
  <c r="H25" i="3"/>
  <c r="H52" i="3" s="1"/>
  <c r="D5" i="7" s="1"/>
  <c r="H40" i="3"/>
  <c r="H50" i="3"/>
  <c r="H18" i="3"/>
  <c r="H12" i="3"/>
  <c r="H34" i="3"/>
  <c r="H45" i="3"/>
  <c r="H123" i="5" l="1"/>
  <c r="D6" i="7" s="1"/>
  <c r="D14" i="7" s="1"/>
  <c r="D15" i="7" s="1"/>
  <c r="D18" i="7" s="1"/>
  <c r="H53" i="3"/>
  <c r="H55" i="3" s="1"/>
  <c r="H124" i="5" l="1"/>
  <c r="H126" i="5" s="1"/>
  <c r="K84" i="5"/>
  <c r="K82" i="5"/>
  <c r="D19" i="7"/>
  <c r="K4" i="5"/>
  <c r="K5" i="5" l="1"/>
  <c r="K6" i="5" s="1"/>
  <c r="K7" i="5" s="1"/>
  <c r="K85" i="5"/>
</calcChain>
</file>

<file path=xl/sharedStrings.xml><?xml version="1.0" encoding="utf-8"?>
<sst xmlns="http://schemas.openxmlformats.org/spreadsheetml/2006/main" count="358" uniqueCount="170">
  <si>
    <t>Poř.
č.pol.</t>
  </si>
  <si>
    <t>1</t>
  </si>
  <si>
    <t>Kód
položky</t>
  </si>
  <si>
    <t>Varianta
položky</t>
  </si>
  <si>
    <t>Název položky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</si>
  <si>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</si>
  <si>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</si>
  <si>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</si>
  <si>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</si>
  <si>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</si>
  <si>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</si>
  <si>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</si>
  <si>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</si>
  <si>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</si>
  <si>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</si>
  <si>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</si>
  <si>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01</t>
  </si>
  <si>
    <t/>
  </si>
  <si>
    <t xml:space="preserve">Doprava vrtné soupravy, vrtného nářadí, materiál na vystrojení vrtu
doprava vrtné soupravy pro realizaci  inklinometrických vrtů  </t>
  </si>
  <si>
    <t xml:space="preserve">KPL       </t>
  </si>
  <si>
    <t xml:space="preserve">M         </t>
  </si>
  <si>
    <t xml:space="preserve">KS        </t>
  </si>
  <si>
    <t>03</t>
  </si>
  <si>
    <t>04</t>
  </si>
  <si>
    <t>05</t>
  </si>
  <si>
    <t>Sledování hladiny podzemní vody v hydrovrtech</t>
  </si>
  <si>
    <t>Sledování hladiny vody ve studních</t>
  </si>
  <si>
    <t>06</t>
  </si>
  <si>
    <t xml:space="preserve">MĚS       </t>
  </si>
  <si>
    <t>07</t>
  </si>
  <si>
    <t>Trhliny na objektech</t>
  </si>
  <si>
    <t>08</t>
  </si>
  <si>
    <t>09</t>
  </si>
  <si>
    <t>Sledování průtoků a hladiny povrchových vod</t>
  </si>
  <si>
    <t xml:space="preserve">SOUB      </t>
  </si>
  <si>
    <t>Všeobecné a přípravné práce</t>
  </si>
  <si>
    <t>Účast na jednání řídící skupiny RAMO a prohlídek stavby</t>
  </si>
  <si>
    <t>Geodetické práce</t>
  </si>
  <si>
    <t>MĚS</t>
  </si>
  <si>
    <t>KS</t>
  </si>
  <si>
    <r>
      <t>Roční a závěrečná vyhodnocovací zpráva,</t>
    </r>
    <r>
      <rPr>
        <b/>
        <i/>
        <sz val="10"/>
        <color rgb="FF002060"/>
        <rFont val="Arial"/>
        <family val="2"/>
        <charset val="238"/>
      </rPr>
      <t xml:space="preserve"> 6 paré</t>
    </r>
  </si>
  <si>
    <t>Sledování inženýrských sítí</t>
  </si>
  <si>
    <t xml:space="preserve">M3   </t>
  </si>
  <si>
    <t>Jednotka</t>
  </si>
  <si>
    <t>KOMPL</t>
  </si>
  <si>
    <t>Sledování objektů a terénu</t>
  </si>
  <si>
    <t>Vyhodnocování vodního režimu (operativně - 1x ročně zpráva + součást závěrečné zprávy GTM), zásahy stavby do vodního režimu, údaje o srážkách z ČHMÚ</t>
  </si>
  <si>
    <t>Sledování kvality vody - Chemický rozbor vody</t>
  </si>
  <si>
    <t>Sledování hladiny vody ve studních a sklepech</t>
  </si>
  <si>
    <t>Sledování objektů a terénu (vč. sesuvné oblasti)</t>
  </si>
  <si>
    <t>Provoz informačního systému pro veřejnost po dobu výstavby díla (1 den v měsíci, kontaktní osoba, aktualizace nástěnky, odborný průvodce exkurzí)</t>
  </si>
  <si>
    <t>Měření svislých posunů - Přesná nivelace (PN)</t>
  </si>
  <si>
    <t>Pravidelné zasílání výsledků měření a sledování dotčeným organizacím, pověřeným osobám</t>
  </si>
  <si>
    <t>Čerpací pokus pro ověření drenážních schopností horninového masivu (dle potřeby RAMO)</t>
  </si>
  <si>
    <t>02</t>
  </si>
  <si>
    <t>10</t>
  </si>
  <si>
    <t>11</t>
  </si>
  <si>
    <t>Sledování pH - vliv stříkaného betonu - orientační zkouška (cca 1x měsíčně během realizace) dle pokynů RAMO</t>
  </si>
  <si>
    <r>
      <t xml:space="preserve">Měsíční zprávy - podklad pro fakturaci GTM, </t>
    </r>
    <r>
      <rPr>
        <b/>
        <i/>
        <sz val="10"/>
        <color rgb="FF002060"/>
        <rFont val="Arial"/>
        <family val="2"/>
        <charset val="238"/>
      </rPr>
      <t>3 paré</t>
    </r>
  </si>
  <si>
    <t>Geodetické práce v průběhu výstavby, včetně bodů sledování sítí (průběžně, 1x ročně protokol + závěrečný)</t>
  </si>
  <si>
    <r>
      <t xml:space="preserve">Situace skutečného provedení měřících bodů a značek (1x ročně a závěrečná), </t>
    </r>
    <r>
      <rPr>
        <b/>
        <i/>
        <sz val="10"/>
        <color rgb="FF002060"/>
        <rFont val="Arial"/>
        <family val="2"/>
        <charset val="238"/>
      </rPr>
      <t>6 paré</t>
    </r>
  </si>
  <si>
    <t>12</t>
  </si>
  <si>
    <r>
      <t xml:space="preserve">Realizace podrobné pasportizace vybraných objektů (4 objektů), </t>
    </r>
    <r>
      <rPr>
        <b/>
        <i/>
        <sz val="10"/>
        <color rgb="FF002060"/>
        <rFont val="Arial"/>
        <family val="2"/>
        <charset val="238"/>
      </rPr>
      <t>6 paré</t>
    </r>
  </si>
  <si>
    <r>
      <t xml:space="preserve">Realizace podrobné pasportizace vybraných složitých objektů (7 objektů), včetně geotermálních vrtů, </t>
    </r>
    <r>
      <rPr>
        <b/>
        <i/>
        <sz val="10"/>
        <color rgb="FF002060"/>
        <rFont val="Arial"/>
        <family val="2"/>
        <charset val="238"/>
      </rPr>
      <t>6 paré</t>
    </r>
  </si>
  <si>
    <r>
      <t xml:space="preserve">Realizace repasportizace vybraných objektů na konci stavby vč. podkladů pro případné řešení soudních sporů  (11 objektů), </t>
    </r>
    <r>
      <rPr>
        <b/>
        <i/>
        <sz val="10"/>
        <color rgb="FF002060"/>
        <rFont val="Arial"/>
        <family val="2"/>
        <charset val="238"/>
      </rPr>
      <t>6 paré</t>
    </r>
  </si>
  <si>
    <t>Likvidace osazených bodů včetně sádrových pásků</t>
  </si>
  <si>
    <r>
      <t xml:space="preserve">Mimořádné zprávy při vzniku mimořádné události, </t>
    </r>
    <r>
      <rPr>
        <b/>
        <i/>
        <sz val="10"/>
        <color rgb="FF002060"/>
        <rFont val="Arial"/>
        <family val="2"/>
        <charset val="238"/>
      </rPr>
      <t>3 paré (odhad)</t>
    </r>
  </si>
  <si>
    <t xml:space="preserve">Sledování hladiny podzemní vody v hydrovrtech </t>
  </si>
  <si>
    <t>Likvidace vrtů v případě rozhodnutí RAMO</t>
  </si>
  <si>
    <t>Provedení hydrovrtů</t>
  </si>
  <si>
    <t>Vystrojení vrtu  (dodání, sestavení, osazení), zapaž. úpravy, jílocement. zálivka</t>
  </si>
  <si>
    <t>Vrtné práce v pokryvných útvarech do třídy pevnosti R3 (R2), jádrové vrty, včetně provedení případných předvýkopů a včetně vyhodnocení geologické skladby vrtu (2 ks dl. 26+22m)</t>
  </si>
  <si>
    <t>M</t>
  </si>
  <si>
    <t>Vyčištění prohloubených studní (vč. úpravy vody, desinfekce ) - (předpoklad - levý břeh)</t>
  </si>
  <si>
    <t>Vystrojení studny (dodání, sestavení, osazení, těsnění) včetně úpravy dna (předpoklad - levý břeh)</t>
  </si>
  <si>
    <t>Průběžné sledování hladiny vody ve studních, vzhledem k původní výšce (2 ks á 1 měsíc) 33 měsíců</t>
  </si>
  <si>
    <t>Konvergenční měření ve štole</t>
  </si>
  <si>
    <t>Instalace bodů s kulovým zhlavím k měření konvergencí</t>
  </si>
  <si>
    <t>Průběžné měření konvergencí vč. vyhodnocení</t>
  </si>
  <si>
    <t>Konvergenční měření ve štole (3 bodový profil)</t>
  </si>
  <si>
    <t>7*3 body</t>
  </si>
  <si>
    <t>Konvergenční měření v šachtách (3 bodový profil)</t>
  </si>
  <si>
    <t>(3+2)*3 body</t>
  </si>
  <si>
    <t>v průběhu hloubení a ražeb (před prováděním sekundárního ostění) - předpoklad 12 měsíců</t>
  </si>
  <si>
    <t>v průběhu ražeb (před prováděním sekundárního ostění) - předpoklad 10 měsíců</t>
  </si>
  <si>
    <t>Konvergenční měření v šachtách</t>
  </si>
  <si>
    <t>Dodávka a instalace geodetických bodů na mostech a zdech pro PN (16+9+8+8ks)</t>
  </si>
  <si>
    <t>Likvidace osazených bodů na terénu (10ks ponecháno)</t>
  </si>
  <si>
    <t>Likvidace osazených bodů na povrchových objektech (20ks ponecháno)</t>
  </si>
  <si>
    <t>Likvidace osazených bodů na mostech a zdech (20 ks ponecháno)</t>
  </si>
  <si>
    <t>Průběžné měření PN na mostech a zdech (41 bodů á 1 měsíc; počet měření 18+8 ks)</t>
  </si>
  <si>
    <t>Úplný chemický rozbor (na konci stavby - 2 vrty)</t>
  </si>
  <si>
    <t>Orientační chemický rozbor (4x ročně - 2 místa) + 1x 1 rok po dokončení stavby</t>
  </si>
  <si>
    <t>Stávající studně v případě oznámení znečištění - zkrácený chemický rozbor
(předpoklad 2 ks)</t>
  </si>
  <si>
    <t>Instalace destiček pro měření náklonu objektů</t>
  </si>
  <si>
    <t>4ks</t>
  </si>
  <si>
    <t>Měření náklonů objektů</t>
  </si>
  <si>
    <t>4 ks</t>
  </si>
  <si>
    <t>Průběžné měření náklonů objektů</t>
  </si>
  <si>
    <t>v průběhu hloubení a ražeb - předpoklad 12 měsíců</t>
  </si>
  <si>
    <t>Měření přítoků do šachet</t>
  </si>
  <si>
    <t>Sledování průtoků v Labi</t>
  </si>
  <si>
    <t>průběžně, průtok, hladina a rychlost</t>
  </si>
  <si>
    <t>šachty Š1, Š2 - předpoklad realizace 18 měsíců, průběžné měření</t>
  </si>
  <si>
    <t>Sledování vnějších znaků inženýrských sítí na armaturách v úrovni terénu</t>
  </si>
  <si>
    <t>Kontrolní prohlídky všech trubních sítí před uvedním do provozu</t>
  </si>
  <si>
    <t>Geofyzikální průzkum vč. zprávy</t>
  </si>
  <si>
    <t>Geofyzikální průzkum s dosahem do 10 m v oblasti šachet (využití v případě potřeby rozhodne RAMO) předpokald 1x / břeh</t>
  </si>
  <si>
    <t>m</t>
  </si>
  <si>
    <t>Kamerové prohlídky trubních vedení, vč. zprávy a proplachování potrubí</t>
  </si>
  <si>
    <t>kanalizace levý břeh 220 m, pravý břeh 50m</t>
  </si>
  <si>
    <t>vizuální kontrola povrchových znaků IS, vč. vyhodnocení</t>
  </si>
  <si>
    <t>Sledování potrubí geodeticky (měření na pokyn RAMO - předpoklad 8 bodů, 3x měření vč. osazení)</t>
  </si>
  <si>
    <t>1x / břeh</t>
  </si>
  <si>
    <t>Automatické sledování účinku trhacích prací v objektu - seismograf (komplet vč. dopravy a vyhodnocení)</t>
  </si>
  <si>
    <t>devět stanovišť, délka měření 6 měsíců</t>
  </si>
  <si>
    <t xml:space="preserve">Měřením akustického tlaku od odstřelu z těžní šachty </t>
  </si>
  <si>
    <t>u č.p. 274/8 + 1x rezerva vč. vyhodnocení</t>
  </si>
  <si>
    <t>šest stanovišť, délka měření 6 měsíců</t>
  </si>
  <si>
    <t>Poplatky za vstupy na pozemky (odhad)</t>
  </si>
  <si>
    <t>Služebnost pro umístění bodu, vrtu na objektu či pozemku (odhad)</t>
  </si>
  <si>
    <t>Omezení práva vlastníka z důvodu realizace GTM k plnohodnotnému užívání nemovitosti (odhad)</t>
  </si>
  <si>
    <t>Sledování účinku hluku v objektech - měření hluku (komplet vč. dopravy a vyhodnocení)</t>
  </si>
  <si>
    <t>Komplexní pravidelné vyhodnocování GTM, Administrace RAMO, zřízení a vedení elektronické sítě
(informačního portálu), centrální databáze, kanceláře geotechnického monitoringu, včetně pravidelného zveřejňování výsledků dotčeným osobám)</t>
  </si>
  <si>
    <t>Příprava a kompletace podkladů pro soudního znalce v případě zjištění poškození objektu</t>
  </si>
  <si>
    <t>odhadovaný počet  6 objektů</t>
  </si>
  <si>
    <t>Realizační dokumentace GTM</t>
  </si>
  <si>
    <t>Aktualizace podrobné pasportizace v průběhu výstavby</t>
  </si>
  <si>
    <t xml:space="preserve">Most ev.č. 503-004 přes Labe v Nymburce, Projekt GTGDM </t>
  </si>
  <si>
    <t>13</t>
  </si>
  <si>
    <t>14</t>
  </si>
  <si>
    <t>v případě potřeby, dle rozhodnutí RAMO</t>
  </si>
  <si>
    <t>CELKEM  bez DPH</t>
  </si>
  <si>
    <t>DPH (21%)</t>
  </si>
  <si>
    <t>CELKEM  s DPH</t>
  </si>
  <si>
    <t>Výkop pro prohloubení studny tř. II s odvozem do 5 km (odhad celková dl. 10m DN 1000)</t>
  </si>
  <si>
    <t>Průběžné měření PN povrchových objektů (50 bodů á 1 měsíc; počet měření 18+8 ks)</t>
  </si>
  <si>
    <t>Orientační chemický rozbor - voda z hydrovrtů (4x/vrt v době hloubení a ražeb)</t>
  </si>
  <si>
    <t>Průběžné měření hladiny podzemní vody ve vrtech (2vrty á 1 měsíc, počet měření 18+8 ks)</t>
  </si>
  <si>
    <t>Inženýrsko-geologické sledování hloubení šachet a ražeb (průběžně)</t>
  </si>
  <si>
    <t>Doba realizace GTM = Doba výstavby (18 měsíců) + předběžný GTM 3 měsíce před zahájením prací + 1 rok sledování po dokončení stavby (celkem 33 měsíců)</t>
  </si>
  <si>
    <t>Průběžné měření bodů pro sledování terénu (20 bodů á 1 měsíc; počet měření 18+8 ks)</t>
  </si>
  <si>
    <t>Dodávka a instalace geodetických bodů PN pro sledování terénu (předpoklad 20 ks)</t>
  </si>
  <si>
    <t>Dodávka a instalace geodetických bodů na povrchových objektech pro PN (50ks)</t>
  </si>
  <si>
    <t>Dodávka a instalace deformetrických bodů pro sledování trhlin (odhad - dle požadavků RAMO - 22 bodů)</t>
  </si>
  <si>
    <t>Mimořádné operativní osazení sádrových pásků (8 bodů - dle požadavků RAMO)</t>
  </si>
  <si>
    <t>Průběžné měření deformetrických bodů (20 bodů (trhlin), á 1 měsíc; počet měření 18+8 ks)</t>
  </si>
  <si>
    <t>Průběžné sledování trhlin, sádrových pásků (8 bodů á 1 měsíc; počet měření 18+8 ks)</t>
  </si>
  <si>
    <t xml:space="preserve">Nulté měření hladiny podzemní vody ve vrtech </t>
  </si>
  <si>
    <t>Nulté měření vody ve studních a sklepech (levý břeh - předpoklad)</t>
  </si>
  <si>
    <t>Nulté měření bodů na síti bodů pro sledování trhlin</t>
  </si>
  <si>
    <t>Nulté měření bodů PN na povrchových objektech</t>
  </si>
  <si>
    <t>Nulté měření bodů PN na mostech a zdech</t>
  </si>
  <si>
    <t>Nulté měření bodů PN pro sledování terénu</t>
  </si>
  <si>
    <t>Nulté měření konvergencí</t>
  </si>
  <si>
    <t>Nulté měření náklonů objektů</t>
  </si>
  <si>
    <t>Realizace a instrumentace nového vztažného bodu ZVS vč. Nultého měření (vrt 10m, beton, výztuž, geodetická měřicí deska) (umístnění dle RAMO)</t>
  </si>
  <si>
    <t xml:space="preserve">Inženýrsko-geologické vyhodnocení jádrových předvrtů </t>
  </si>
  <si>
    <t>REKAPITULACE</t>
  </si>
  <si>
    <t>SO</t>
  </si>
  <si>
    <t xml:space="preserve">NÁZEV SO </t>
  </si>
  <si>
    <t>CENA
BEZ DPH</t>
  </si>
  <si>
    <t>SO CELKEM</t>
  </si>
  <si>
    <t>STAVBA CELKEM bez DPH</t>
  </si>
  <si>
    <t>DPH 21%</t>
  </si>
  <si>
    <t>STAVBA CELKEM s DPH</t>
  </si>
  <si>
    <t xml:space="preserve">II/503 Nymburk, most ev. č. 503-004 přes Labe, Projekt GTGDM </t>
  </si>
  <si>
    <t>SO 001</t>
  </si>
  <si>
    <t>Geotechnický monitoring - zhotovení měřičské sítě</t>
  </si>
  <si>
    <t>Geotechnický monitoring - měření a vyhodnocování výsledků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</si>
</sst>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K_č_-;\-* #,##0.00\ _K_č_-;_-* &quot;-&quot;??\ _K_č_-;_-@_-"/>
    <numFmt numFmtId="165" formatCode="###\ ###\ ###\ ##0.00"/>
    <numFmt numFmtId="166" formatCode="###\ ###\ ###\ ##0.000"/>
    <numFmt numFmtId="167" formatCode="#,##0.00\ _K_č"/>
    <numFmt numFmtId="168" formatCode="#,##0\ &quot;Kč&quot;"/>
    <numFmt numFmtId="169" formatCode="_-* #,##0.00&quot; Kč&quot;_-;\-* #,##0.00&quot; Kč&quot;_-;_-* \-??&quot; Kč&quot;_-;_-@_-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0"/>
      <color rgb="FF002060"/>
      <name val="Arial"/>
      <family val="2"/>
      <charset val="238"/>
    </font>
    <font>
      <b/>
      <i/>
      <sz val="11"/>
      <color theme="9" tint="-0.249977111117893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1" fillId="0" borderId="0"/>
    <xf numFmtId="164" fontId="5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169" fontId="20" fillId="0" borderId="0" applyFill="0" applyBorder="0" applyAlignment="0" applyProtection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1" fillId="0" borderId="0"/>
    <xf numFmtId="0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5" fillId="0" borderId="0"/>
    <xf numFmtId="0" fontId="22" fillId="0" borderId="0"/>
    <xf numFmtId="0" fontId="24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1">
    <xf numFmtId="0" fontId="0" fillId="0" borderId="0" xfId="0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0" xfId="0" applyFont="1">
      <alignment vertical="center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165" fontId="0" fillId="0" borderId="1" xfId="0" applyNumberFormat="1" applyFill="1" applyBorder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3" fillId="3" borderId="3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horizontal="left" wrapText="1"/>
    </xf>
    <xf numFmtId="0" fontId="5" fillId="0" borderId="1" xfId="0" applyNumberFormat="1" applyFont="1" applyFill="1" applyBorder="1" applyAlignment="1" applyProtection="1">
      <alignment horizontal="left" wrapText="1"/>
    </xf>
    <xf numFmtId="0" fontId="5" fillId="0" borderId="1" xfId="0" applyNumberFormat="1" applyFont="1" applyFill="1" applyBorder="1" applyAlignment="1" applyProtection="1">
      <alignment wrapText="1"/>
    </xf>
    <xf numFmtId="165" fontId="4" fillId="2" borderId="0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165" fontId="6" fillId="2" borderId="0" xfId="0" applyNumberFormat="1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4" fillId="0" borderId="0" xfId="0" applyNumberFormat="1" applyFont="1" applyFill="1" applyBorder="1" applyAlignment="1" applyProtection="1">
      <alignment horizontal="left" wrapText="1"/>
    </xf>
    <xf numFmtId="165" fontId="4" fillId="2" borderId="0" xfId="0" applyNumberFormat="1" applyFont="1" applyFill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NumberFormat="1" applyFont="1" applyFill="1" applyBorder="1" applyAlignment="1" applyProtection="1">
      <alignment horizontal="left" wrapText="1"/>
    </xf>
    <xf numFmtId="165" fontId="0" fillId="0" borderId="1" xfId="0" applyNumberFormat="1" applyBorder="1" applyProtection="1">
      <alignment vertical="center"/>
      <protection locked="0"/>
    </xf>
    <xf numFmtId="49" fontId="5" fillId="0" borderId="1" xfId="0" applyNumberFormat="1" applyFont="1" applyFill="1" applyBorder="1" applyAlignment="1" applyProtection="1">
      <alignment vertical="center" wrapText="1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NumberFormat="1" applyFont="1" applyFill="1" applyBorder="1" applyAlignment="1" applyProtection="1">
      <alignment vertical="center" wrapText="1"/>
    </xf>
    <xf numFmtId="166" fontId="0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165" fontId="4" fillId="2" borderId="0" xfId="0" applyNumberFormat="1" applyFont="1" applyFill="1" applyBorder="1" applyAlignment="1" applyProtection="1">
      <alignment vertical="center"/>
    </xf>
    <xf numFmtId="4" fontId="0" fillId="0" borderId="0" xfId="0" applyNumberFormat="1" applyBorder="1">
      <alignment vertical="center"/>
    </xf>
    <xf numFmtId="0" fontId="0" fillId="0" borderId="0" xfId="0" applyNumberFormat="1" applyFont="1" applyFill="1" applyBorder="1" applyAlignment="1" applyProtection="1">
      <alignment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wrapText="1"/>
    </xf>
    <xf numFmtId="165" fontId="4" fillId="0" borderId="0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0" fillId="4" borderId="0" xfId="0" applyFill="1">
      <alignment vertical="center"/>
    </xf>
    <xf numFmtId="165" fontId="7" fillId="4" borderId="0" xfId="0" applyNumberFormat="1" applyFont="1" applyFill="1" applyBorder="1" applyAlignment="1" applyProtection="1">
      <alignment horizontal="left" wrapText="1"/>
    </xf>
    <xf numFmtId="165" fontId="7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Alignment="1">
      <alignment wrapText="1"/>
    </xf>
    <xf numFmtId="0" fontId="12" fillId="0" borderId="1" xfId="0" applyNumberFormat="1" applyFont="1" applyFill="1" applyBorder="1" applyAlignment="1" applyProtection="1">
      <alignment wrapText="1"/>
    </xf>
    <xf numFmtId="0" fontId="4" fillId="0" borderId="5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vertical="center"/>
    </xf>
    <xf numFmtId="49" fontId="4" fillId="0" borderId="6" xfId="0" applyNumberFormat="1" applyFont="1" applyFill="1" applyBorder="1" applyAlignment="1" applyProtection="1">
      <alignment horizontal="left" vertical="center"/>
    </xf>
    <xf numFmtId="0" fontId="5" fillId="0" borderId="6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vertical="center"/>
    </xf>
    <xf numFmtId="167" fontId="0" fillId="0" borderId="0" xfId="0" applyNumberFormat="1" applyBorder="1">
      <alignment vertical="center"/>
    </xf>
    <xf numFmtId="167" fontId="4" fillId="0" borderId="0" xfId="0" applyNumberFormat="1" applyFont="1" applyBorder="1">
      <alignment vertical="center"/>
    </xf>
    <xf numFmtId="165" fontId="5" fillId="0" borderId="0" xfId="0" applyNumberFormat="1" applyFont="1">
      <alignment vertical="center"/>
    </xf>
    <xf numFmtId="0" fontId="1" fillId="0" borderId="0" xfId="1"/>
    <xf numFmtId="0" fontId="13" fillId="0" borderId="0" xfId="1" applyNumberFormat="1" applyFont="1" applyAlignment="1">
      <alignment horizontal="left" vertical="center"/>
    </xf>
    <xf numFmtId="168" fontId="16" fillId="0" borderId="1" xfId="1" applyNumberFormat="1" applyFont="1" applyFill="1" applyBorder="1" applyAlignment="1">
      <alignment horizontal="left" vertical="center" indent="1"/>
    </xf>
    <xf numFmtId="168" fontId="16" fillId="0" borderId="1" xfId="1" applyNumberFormat="1" applyFont="1" applyFill="1" applyBorder="1" applyAlignment="1">
      <alignment horizontal="right" vertical="center" indent="1"/>
    </xf>
    <xf numFmtId="168" fontId="17" fillId="0" borderId="9" xfId="1" applyNumberFormat="1" applyFont="1" applyBorder="1" applyAlignment="1">
      <alignment horizontal="right" vertical="center" indent="1"/>
    </xf>
    <xf numFmtId="168" fontId="14" fillId="0" borderId="12" xfId="1" applyNumberFormat="1" applyFont="1" applyBorder="1" applyAlignment="1">
      <alignment horizontal="right" vertical="center" indent="2"/>
    </xf>
    <xf numFmtId="168" fontId="14" fillId="0" borderId="14" xfId="1" applyNumberFormat="1" applyFont="1" applyFill="1" applyBorder="1" applyAlignment="1">
      <alignment horizontal="right" vertical="center" indent="2"/>
    </xf>
    <xf numFmtId="168" fontId="14" fillId="0" borderId="14" xfId="1" applyNumberFormat="1" applyFont="1" applyBorder="1" applyAlignment="1">
      <alignment horizontal="right" vertical="center" indent="2"/>
    </xf>
    <xf numFmtId="168" fontId="14" fillId="0" borderId="17" xfId="1" applyNumberFormat="1" applyFont="1" applyBorder="1" applyAlignment="1">
      <alignment horizontal="right" vertical="center" indent="2"/>
    </xf>
    <xf numFmtId="168" fontId="18" fillId="0" borderId="17" xfId="1" applyNumberFormat="1" applyFont="1" applyBorder="1" applyAlignment="1">
      <alignment horizontal="right" vertical="center" indent="2"/>
    </xf>
    <xf numFmtId="0" fontId="19" fillId="0" borderId="0" xfId="1" applyFont="1"/>
    <xf numFmtId="168" fontId="25" fillId="0" borderId="1" xfId="1" applyNumberFormat="1" applyFont="1" applyFill="1" applyBorder="1" applyAlignment="1">
      <alignment horizontal="left" vertical="center" indent="1"/>
    </xf>
    <xf numFmtId="168" fontId="25" fillId="0" borderId="1" xfId="1" applyNumberFormat="1" applyFont="1" applyFill="1" applyBorder="1" applyAlignment="1">
      <alignment horizontal="right" vertical="center" indent="1"/>
    </xf>
    <xf numFmtId="0" fontId="26" fillId="5" borderId="1" xfId="1" applyNumberFormat="1" applyFont="1" applyFill="1" applyBorder="1" applyAlignment="1">
      <alignment horizontal="center" vertical="center"/>
    </xf>
    <xf numFmtId="0" fontId="26" fillId="5" borderId="1" xfId="1" applyNumberFormat="1" applyFont="1" applyFill="1" applyBorder="1" applyAlignment="1">
      <alignment horizontal="left" vertical="center" indent="2"/>
    </xf>
    <xf numFmtId="0" fontId="26" fillId="5" borderId="1" xfId="1" applyNumberFormat="1" applyFont="1" applyFill="1" applyBorder="1" applyAlignment="1">
      <alignment horizontal="right" vertical="center" wrapText="1" indent="1"/>
    </xf>
    <xf numFmtId="0" fontId="13" fillId="0" borderId="0" xfId="1" applyNumberFormat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4" fillId="0" borderId="0" xfId="1" applyNumberFormat="1" applyFont="1" applyAlignment="1">
      <alignment horizontal="center" vertical="center"/>
    </xf>
    <xf numFmtId="0" fontId="1" fillId="0" borderId="0" xfId="1" applyAlignment="1"/>
    <xf numFmtId="0" fontId="15" fillId="0" borderId="0" xfId="1" applyNumberFormat="1" applyFont="1" applyBorder="1" applyAlignment="1">
      <alignment horizontal="center" vertical="center"/>
    </xf>
    <xf numFmtId="0" fontId="17" fillId="0" borderId="7" xfId="1" applyFont="1" applyBorder="1" applyAlignment="1">
      <alignment horizontal="left" vertical="center" indent="2"/>
    </xf>
    <xf numFmtId="0" fontId="17" fillId="0" borderId="8" xfId="1" applyFont="1" applyBorder="1" applyAlignment="1">
      <alignment horizontal="left" vertical="center" indent="2"/>
    </xf>
    <xf numFmtId="0" fontId="14" fillId="0" borderId="10" xfId="1" applyFont="1" applyBorder="1" applyAlignment="1">
      <alignment horizontal="left" vertical="center" indent="2"/>
    </xf>
    <xf numFmtId="0" fontId="14" fillId="0" borderId="11" xfId="1" applyFont="1" applyBorder="1" applyAlignment="1">
      <alignment horizontal="left" vertical="center" indent="2"/>
    </xf>
    <xf numFmtId="0" fontId="14" fillId="0" borderId="13" xfId="1" applyFont="1" applyBorder="1" applyAlignment="1">
      <alignment horizontal="left" vertical="center" indent="2"/>
    </xf>
    <xf numFmtId="0" fontId="14" fillId="0" borderId="0" xfId="1" applyFont="1" applyBorder="1" applyAlignment="1">
      <alignment horizontal="left" vertical="center" indent="2"/>
    </xf>
    <xf numFmtId="0" fontId="14" fillId="0" borderId="15" xfId="1" applyFont="1" applyBorder="1" applyAlignment="1">
      <alignment horizontal="left" vertical="center" indent="2"/>
    </xf>
    <xf numFmtId="0" fontId="14" fillId="0" borderId="16" xfId="1" applyFont="1" applyBorder="1" applyAlignment="1">
      <alignment horizontal="left" vertical="center" indent="2"/>
    </xf>
    <xf numFmtId="0" fontId="18" fillId="0" borderId="15" xfId="1" applyFont="1" applyBorder="1" applyAlignment="1">
      <alignment horizontal="left" vertical="center" indent="2"/>
    </xf>
    <xf numFmtId="0" fontId="18" fillId="0" borderId="17" xfId="1" applyFont="1" applyBorder="1" applyAlignment="1">
      <alignment horizontal="left" vertical="center" indent="2"/>
    </xf>
    <xf numFmtId="0" fontId="10" fillId="0" borderId="0" xfId="0" applyFont="1" applyFill="1" applyBorder="1" applyAlignment="1">
      <alignment vertical="center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</cellXfs>
  <cellStyles count="49">
    <cellStyle name="čárky 2" xfId="2"/>
    <cellStyle name="Excel Built-in Normal" xfId="3"/>
    <cellStyle name="Hypertextový odkaz 2" xfId="4"/>
    <cellStyle name="Měna 2" xfId="5"/>
    <cellStyle name="Normální" xfId="0" builtinId="0"/>
    <cellStyle name="Normální 10" xfId="6"/>
    <cellStyle name="Normální 11" xfId="7"/>
    <cellStyle name="Normální 11 2" xfId="8"/>
    <cellStyle name="Normální 11 2 2" xfId="9"/>
    <cellStyle name="Normální 11 3" xfId="10"/>
    <cellStyle name="Normální 11 3 2" xfId="11"/>
    <cellStyle name="Normální 12" xfId="12"/>
    <cellStyle name="Normální 12 2" xfId="13"/>
    <cellStyle name="Normální 13" xfId="14"/>
    <cellStyle name="Normální 15" xfId="15"/>
    <cellStyle name="Normální 2" xfId="1"/>
    <cellStyle name="Normální 2 2" xfId="16"/>
    <cellStyle name="Normální 2 2 2" xfId="17"/>
    <cellStyle name="Normální 2 3" xfId="18"/>
    <cellStyle name="Normální 2 3 2" xfId="19"/>
    <cellStyle name="Normální 2 4" xfId="20"/>
    <cellStyle name="Normální 2 5" xfId="21"/>
    <cellStyle name="Normální 2 6" xfId="22"/>
    <cellStyle name="normální 3" xfId="23"/>
    <cellStyle name="Normální 3 2" xfId="24"/>
    <cellStyle name="Normální 3 2 2" xfId="25"/>
    <cellStyle name="Normální 3 2 3" xfId="26"/>
    <cellStyle name="Normální 3 3" xfId="27"/>
    <cellStyle name="Normální 3 4" xfId="28"/>
    <cellStyle name="Normální 3 5" xfId="29"/>
    <cellStyle name="Normální 3 6" xfId="30"/>
    <cellStyle name="Normální 4" xfId="31"/>
    <cellStyle name="Normální 4 2" xfId="32"/>
    <cellStyle name="Normální 4 2 2" xfId="33"/>
    <cellStyle name="Normální 4 3" xfId="34"/>
    <cellStyle name="Normální 5" xfId="35"/>
    <cellStyle name="Normální 5 2" xfId="36"/>
    <cellStyle name="Normální 5 3" xfId="37"/>
    <cellStyle name="Normální 6" xfId="38"/>
    <cellStyle name="Normální 6 2" xfId="39"/>
    <cellStyle name="Normální 7" xfId="40"/>
    <cellStyle name="Normální 8" xfId="41"/>
    <cellStyle name="Normální 9" xfId="42"/>
    <cellStyle name="Procenta 2" xfId="43"/>
    <cellStyle name="Procenta 3" xfId="44"/>
    <cellStyle name="Procenta 3 2" xfId="45"/>
    <cellStyle name="Procenta 3 2 2" xfId="46"/>
    <cellStyle name="Procenta 3 3" xfId="47"/>
    <cellStyle name="Procenta 3 3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="70" zoomScaleNormal="70" zoomScalePageLayoutView="40" workbookViewId="0">
      <selection activeCell="D25" sqref="D25"/>
    </sheetView>
  </sheetViews>
  <sheetFormatPr defaultColWidth="9.109375" defaultRowHeight="14.4" x14ac:dyDescent="0.3"/>
  <cols>
    <col min="1" max="1" width="9.109375" style="62"/>
    <col min="2" max="2" width="14.44140625" style="62" customWidth="1"/>
    <col min="3" max="3" width="95" style="62" customWidth="1"/>
    <col min="4" max="4" width="32" style="62" customWidth="1"/>
    <col min="5" max="15" width="9.109375" style="62"/>
    <col min="16" max="16" width="9.109375" style="62" customWidth="1"/>
    <col min="17" max="16384" width="9.109375" style="62"/>
  </cols>
  <sheetData>
    <row r="1" spans="2:8" ht="39.9" customHeight="1" x14ac:dyDescent="0.3">
      <c r="B1" s="78" t="s">
        <v>166</v>
      </c>
      <c r="C1" s="79"/>
      <c r="D1" s="79"/>
      <c r="E1" s="63"/>
      <c r="F1" s="63"/>
      <c r="G1" s="63"/>
      <c r="H1" s="63"/>
    </row>
    <row r="2" spans="2:8" ht="39.9" customHeight="1" x14ac:dyDescent="0.3">
      <c r="B2" s="80"/>
      <c r="C2" s="81"/>
      <c r="D2" s="81"/>
    </row>
    <row r="3" spans="2:8" ht="39.9" customHeight="1" x14ac:dyDescent="0.3">
      <c r="B3" s="82" t="s">
        <v>158</v>
      </c>
      <c r="C3" s="81"/>
      <c r="D3" s="81"/>
    </row>
    <row r="4" spans="2:8" ht="50.1" customHeight="1" x14ac:dyDescent="0.3">
      <c r="B4" s="75" t="s">
        <v>159</v>
      </c>
      <c r="C4" s="76" t="s">
        <v>160</v>
      </c>
      <c r="D4" s="77" t="s">
        <v>161</v>
      </c>
    </row>
    <row r="5" spans="2:8" ht="30" customHeight="1" x14ac:dyDescent="0.3">
      <c r="B5" s="73" t="s">
        <v>167</v>
      </c>
      <c r="C5" s="73" t="str">
        <f>'GTM MERICSKA SIT'!D2</f>
        <v>Geotechnický monitoring - zhotovení měřičské sítě</v>
      </c>
      <c r="D5" s="74">
        <f>'GTM MERICSKA SIT'!H52</f>
        <v>0</v>
      </c>
    </row>
    <row r="6" spans="2:8" ht="30" customHeight="1" x14ac:dyDescent="0.3">
      <c r="B6" s="73" t="s">
        <v>167</v>
      </c>
      <c r="C6" s="73" t="str">
        <f>'GTM mereni'!D2</f>
        <v>Geotechnický monitoring - měření a vyhodnocování výsledků</v>
      </c>
      <c r="D6" s="74">
        <f>'GTM mereni'!H123</f>
        <v>0</v>
      </c>
    </row>
    <row r="7" spans="2:8" ht="30" customHeight="1" x14ac:dyDescent="0.3">
      <c r="B7" s="64"/>
      <c r="C7" s="64"/>
      <c r="D7" s="65"/>
    </row>
    <row r="8" spans="2:8" ht="30" customHeight="1" x14ac:dyDescent="0.3">
      <c r="B8" s="64"/>
      <c r="C8" s="64"/>
      <c r="D8" s="65"/>
    </row>
    <row r="9" spans="2:8" ht="30" customHeight="1" x14ac:dyDescent="0.3">
      <c r="B9" s="64"/>
      <c r="C9" s="64"/>
      <c r="D9" s="65"/>
    </row>
    <row r="10" spans="2:8" ht="30" customHeight="1" x14ac:dyDescent="0.3">
      <c r="B10" s="64"/>
      <c r="C10" s="64"/>
      <c r="D10" s="65"/>
    </row>
    <row r="11" spans="2:8" ht="30" customHeight="1" x14ac:dyDescent="0.3">
      <c r="B11" s="64"/>
      <c r="C11" s="64"/>
      <c r="D11" s="65"/>
    </row>
    <row r="12" spans="2:8" ht="30" customHeight="1" x14ac:dyDescent="0.3">
      <c r="B12" s="64"/>
      <c r="C12" s="64"/>
      <c r="D12" s="65"/>
    </row>
    <row r="13" spans="2:8" ht="30" customHeight="1" thickBot="1" x14ac:dyDescent="0.35">
      <c r="B13" s="64"/>
      <c r="C13" s="64"/>
      <c r="D13" s="65"/>
    </row>
    <row r="14" spans="2:8" ht="30" customHeight="1" thickBot="1" x14ac:dyDescent="0.35">
      <c r="B14" s="83" t="s">
        <v>162</v>
      </c>
      <c r="C14" s="84"/>
      <c r="D14" s="66">
        <f>SUM(D5:D13)</f>
        <v>0</v>
      </c>
    </row>
    <row r="15" spans="2:8" ht="30" customHeight="1" x14ac:dyDescent="0.3">
      <c r="B15" s="85" t="s">
        <v>163</v>
      </c>
      <c r="C15" s="86"/>
      <c r="D15" s="67">
        <f>D14</f>
        <v>0</v>
      </c>
    </row>
    <row r="16" spans="2:8" ht="30" customHeight="1" x14ac:dyDescent="0.3">
      <c r="B16" s="87"/>
      <c r="C16" s="88"/>
      <c r="D16" s="68"/>
    </row>
    <row r="17" spans="2:5" ht="30" customHeight="1" x14ac:dyDescent="0.3">
      <c r="B17" s="87"/>
      <c r="C17" s="88"/>
      <c r="D17" s="69"/>
    </row>
    <row r="18" spans="2:5" ht="30" customHeight="1" thickBot="1" x14ac:dyDescent="0.35">
      <c r="B18" s="89" t="s">
        <v>164</v>
      </c>
      <c r="C18" s="90"/>
      <c r="D18" s="70">
        <f>D15*0.21</f>
        <v>0</v>
      </c>
    </row>
    <row r="19" spans="2:5" ht="37.5" customHeight="1" thickBot="1" x14ac:dyDescent="0.55000000000000004">
      <c r="B19" s="91" t="s">
        <v>165</v>
      </c>
      <c r="C19" s="92"/>
      <c r="D19" s="71">
        <f>SUM(D17:D18)</f>
        <v>0</v>
      </c>
      <c r="E19" s="72"/>
    </row>
    <row r="20" spans="2:5" ht="30" customHeight="1" x14ac:dyDescent="0.3"/>
    <row r="21" spans="2:5" ht="30" customHeight="1" x14ac:dyDescent="0.3"/>
    <row r="22" spans="2:5" ht="30" customHeight="1" x14ac:dyDescent="0.3"/>
    <row r="23" spans="2:5" ht="30" customHeight="1" x14ac:dyDescent="0.3"/>
    <row r="24" spans="2:5" ht="39.9" customHeight="1" x14ac:dyDescent="0.3"/>
    <row r="25" spans="2:5" ht="50.1" customHeight="1" x14ac:dyDescent="0.3"/>
  </sheetData>
  <autoFilter ref="C4:D19"/>
  <mergeCells count="9">
    <mergeCell ref="B16:C16"/>
    <mergeCell ref="B17:C17"/>
    <mergeCell ref="B18:C18"/>
    <mergeCell ref="B19:C19"/>
    <mergeCell ref="B1:D1"/>
    <mergeCell ref="B2:D2"/>
    <mergeCell ref="B3:D3"/>
    <mergeCell ref="B14:C14"/>
    <mergeCell ref="B15:C15"/>
  </mergeCells>
  <printOptions horizontalCentered="1"/>
  <pageMargins left="0.7" right="0.7" top="0.75" bottom="0.75" header="0.3" footer="0.3"/>
  <pageSetup paperSize="9" scale="61" fitToHeight="0"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zoomScale="85" zoomScaleNormal="100" zoomScaleSheetLayoutView="85" workbookViewId="0">
      <pane ySplit="7" topLeftCell="A8" activePane="bottomLeft" state="frozen"/>
      <selection activeCell="D20" sqref="D20"/>
      <selection pane="bottomLeft" activeCell="L26" sqref="L26"/>
    </sheetView>
  </sheetViews>
  <sheetFormatPr defaultRowHeight="12.75" customHeight="1" x14ac:dyDescent="0.25"/>
  <cols>
    <col min="1" max="1" width="8.6640625" style="36" bestFit="1" customWidth="1"/>
    <col min="2" max="2" width="8.5546875" style="36" customWidth="1"/>
    <col min="3" max="3" width="8.88671875" style="36" customWidth="1"/>
    <col min="4" max="4" width="91" style="22" customWidth="1"/>
    <col min="5" max="5" width="9.44140625" style="36" customWidth="1"/>
    <col min="6" max="6" width="12.6640625" style="36" customWidth="1"/>
    <col min="7" max="8" width="14.6640625" style="36" customWidth="1"/>
    <col min="9" max="9" width="2.44140625" style="36" customWidth="1"/>
    <col min="10" max="10" width="13.6640625" style="36" customWidth="1"/>
    <col min="11" max="11" width="50.6640625" style="36" customWidth="1"/>
    <col min="12" max="16384" width="8.88671875" style="36"/>
  </cols>
  <sheetData>
    <row r="1" spans="1:11" ht="15.6" x14ac:dyDescent="0.25">
      <c r="A1" s="35"/>
      <c r="B1" s="35"/>
      <c r="C1" s="35"/>
      <c r="D1" s="48" t="s">
        <v>128</v>
      </c>
      <c r="E1" s="35"/>
      <c r="F1" s="35"/>
      <c r="G1" s="35"/>
      <c r="H1" s="35"/>
      <c r="J1" s="4"/>
      <c r="K1" s="10"/>
    </row>
    <row r="2" spans="1:11" ht="22.2" customHeight="1" x14ac:dyDescent="0.3">
      <c r="A2" s="35"/>
      <c r="B2" s="35"/>
      <c r="C2" s="53" t="s">
        <v>167</v>
      </c>
      <c r="D2" s="53" t="s">
        <v>168</v>
      </c>
      <c r="E2" s="35"/>
      <c r="F2" s="35"/>
      <c r="G2" s="35"/>
      <c r="H2" s="35"/>
      <c r="J2" s="37"/>
      <c r="K2" s="93"/>
    </row>
    <row r="3" spans="1:11" ht="29.4" customHeight="1" x14ac:dyDescent="0.25">
      <c r="A3" s="35"/>
      <c r="B3" s="35"/>
      <c r="C3" s="35"/>
      <c r="D3" s="94" t="s">
        <v>140</v>
      </c>
      <c r="E3" s="95"/>
      <c r="F3" s="95"/>
      <c r="G3" s="95"/>
      <c r="H3" s="96"/>
      <c r="J3" s="37"/>
      <c r="K3" s="93"/>
    </row>
    <row r="4" spans="1:11" ht="7.2" customHeight="1" x14ac:dyDescent="0.25">
      <c r="C4" s="1"/>
      <c r="D4" s="12"/>
      <c r="E4" s="1"/>
      <c r="J4" s="37"/>
      <c r="K4" s="37"/>
    </row>
    <row r="5" spans="1:11" ht="12.75" customHeight="1" x14ac:dyDescent="0.25">
      <c r="A5" s="97" t="s">
        <v>0</v>
      </c>
      <c r="B5" s="97" t="s">
        <v>2</v>
      </c>
      <c r="C5" s="97" t="s">
        <v>3</v>
      </c>
      <c r="D5" s="98" t="s">
        <v>4</v>
      </c>
      <c r="E5" s="98" t="s">
        <v>43</v>
      </c>
      <c r="F5" s="97" t="s">
        <v>5</v>
      </c>
      <c r="G5" s="97" t="s">
        <v>6</v>
      </c>
      <c r="H5" s="97"/>
      <c r="J5" s="99"/>
      <c r="K5" s="37"/>
    </row>
    <row r="6" spans="1:11" ht="13.8" x14ac:dyDescent="0.25">
      <c r="A6" s="97"/>
      <c r="B6" s="97"/>
      <c r="C6" s="97"/>
      <c r="D6" s="98"/>
      <c r="E6" s="98"/>
      <c r="F6" s="97"/>
      <c r="G6" s="45" t="s">
        <v>7</v>
      </c>
      <c r="H6" s="45" t="s">
        <v>8</v>
      </c>
      <c r="J6" s="100"/>
      <c r="K6" s="37"/>
    </row>
    <row r="7" spans="1:11" ht="14.4" thickBot="1" x14ac:dyDescent="0.3">
      <c r="A7" s="5" t="s">
        <v>1</v>
      </c>
      <c r="B7" s="5" t="s">
        <v>9</v>
      </c>
      <c r="C7" s="5" t="s">
        <v>10</v>
      </c>
      <c r="D7" s="13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J7" s="37"/>
      <c r="K7" s="37"/>
    </row>
    <row r="8" spans="1:11" ht="12.75" customHeight="1" thickTop="1" x14ac:dyDescent="0.25">
      <c r="A8" s="41"/>
      <c r="B8" s="41"/>
      <c r="C8" s="30" t="s">
        <v>16</v>
      </c>
      <c r="D8" s="14" t="s">
        <v>69</v>
      </c>
      <c r="E8" s="41"/>
      <c r="F8" s="2"/>
      <c r="G8" s="41"/>
      <c r="H8" s="2"/>
      <c r="J8" s="37"/>
      <c r="K8" s="37"/>
    </row>
    <row r="9" spans="1:11" ht="26.4" x14ac:dyDescent="0.25">
      <c r="A9" s="38">
        <v>1</v>
      </c>
      <c r="B9" s="38"/>
      <c r="C9" s="31" t="s">
        <v>17</v>
      </c>
      <c r="D9" s="15" t="s">
        <v>18</v>
      </c>
      <c r="E9" s="38" t="s">
        <v>19</v>
      </c>
      <c r="F9" s="39">
        <v>2</v>
      </c>
      <c r="G9" s="11"/>
      <c r="H9" s="40">
        <f t="shared" ref="H9:H11" si="0">ROUND((G9*F9),2)</f>
        <v>0</v>
      </c>
      <c r="J9" s="37"/>
      <c r="K9" s="37"/>
    </row>
    <row r="10" spans="1:11" ht="26.4" x14ac:dyDescent="0.25">
      <c r="A10" s="38">
        <v>2</v>
      </c>
      <c r="B10" s="38"/>
      <c r="C10" s="31" t="s">
        <v>17</v>
      </c>
      <c r="D10" s="15" t="s">
        <v>71</v>
      </c>
      <c r="E10" s="38" t="s">
        <v>20</v>
      </c>
      <c r="F10" s="39">
        <v>48</v>
      </c>
      <c r="G10" s="11"/>
      <c r="H10" s="40">
        <f t="shared" si="0"/>
        <v>0</v>
      </c>
      <c r="J10" s="37"/>
      <c r="K10" s="37"/>
    </row>
    <row r="11" spans="1:11" ht="13.2" x14ac:dyDescent="0.25">
      <c r="A11" s="38">
        <v>3</v>
      </c>
      <c r="B11" s="38"/>
      <c r="C11" s="31" t="s">
        <v>17</v>
      </c>
      <c r="D11" s="15" t="s">
        <v>70</v>
      </c>
      <c r="E11" s="38" t="s">
        <v>20</v>
      </c>
      <c r="F11" s="39">
        <v>48</v>
      </c>
      <c r="G11" s="11"/>
      <c r="H11" s="40">
        <f t="shared" si="0"/>
        <v>0</v>
      </c>
      <c r="J11" s="37"/>
      <c r="K11" s="37"/>
    </row>
    <row r="12" spans="1:11" ht="12.75" customHeight="1" x14ac:dyDescent="0.25">
      <c r="A12" s="42"/>
      <c r="B12" s="42"/>
      <c r="C12" s="29" t="s">
        <v>16</v>
      </c>
      <c r="D12" s="18" t="s">
        <v>69</v>
      </c>
      <c r="E12" s="42"/>
      <c r="F12" s="42"/>
      <c r="G12" s="42"/>
      <c r="H12" s="42">
        <f>SUM(H9:H11)</f>
        <v>0</v>
      </c>
      <c r="J12" s="37"/>
      <c r="K12" s="37"/>
    </row>
    <row r="13" spans="1:11" ht="12.75" customHeight="1" x14ac:dyDescent="0.25">
      <c r="C13" s="32"/>
      <c r="J13" s="37"/>
      <c r="K13" s="37"/>
    </row>
    <row r="14" spans="1:11" ht="13.2" x14ac:dyDescent="0.25">
      <c r="C14" s="32"/>
      <c r="J14" s="8"/>
      <c r="K14" s="37"/>
    </row>
    <row r="15" spans="1:11" ht="12.75" customHeight="1" x14ac:dyDescent="0.25">
      <c r="A15" s="41"/>
      <c r="B15" s="41"/>
      <c r="C15" s="30" t="s">
        <v>24</v>
      </c>
      <c r="D15" s="14" t="s">
        <v>30</v>
      </c>
      <c r="E15" s="41"/>
      <c r="F15" s="2"/>
      <c r="G15" s="41"/>
      <c r="H15" s="2"/>
      <c r="J15" s="8"/>
      <c r="K15" s="37"/>
    </row>
    <row r="16" spans="1:11" ht="15" customHeight="1" x14ac:dyDescent="0.25">
      <c r="A16" s="38">
        <v>4</v>
      </c>
      <c r="B16" s="38"/>
      <c r="C16" s="31" t="s">
        <v>17</v>
      </c>
      <c r="D16" s="16" t="s">
        <v>144</v>
      </c>
      <c r="E16" s="38" t="s">
        <v>21</v>
      </c>
      <c r="F16" s="39">
        <v>20</v>
      </c>
      <c r="G16" s="27"/>
      <c r="H16" s="40">
        <f t="shared" ref="H16:H17" si="1">ROUND((G16*F16),2)</f>
        <v>0</v>
      </c>
      <c r="J16" s="37"/>
      <c r="K16" s="37"/>
    </row>
    <row r="17" spans="1:11" ht="12.75" customHeight="1" x14ac:dyDescent="0.25">
      <c r="A17" s="38">
        <v>5</v>
      </c>
      <c r="B17" s="38"/>
      <c r="C17" s="31" t="s">
        <v>17</v>
      </c>
      <c r="D17" s="16" t="s">
        <v>145</v>
      </c>
      <c r="E17" s="38" t="s">
        <v>21</v>
      </c>
      <c r="F17" s="39">
        <v>8</v>
      </c>
      <c r="G17" s="27"/>
      <c r="H17" s="40">
        <f t="shared" si="1"/>
        <v>0</v>
      </c>
      <c r="J17" s="37"/>
      <c r="K17" s="37"/>
    </row>
    <row r="18" spans="1:11" ht="13.2" x14ac:dyDescent="0.25">
      <c r="A18" s="42"/>
      <c r="B18" s="42"/>
      <c r="C18" s="29" t="s">
        <v>24</v>
      </c>
      <c r="D18" s="18" t="s">
        <v>30</v>
      </c>
      <c r="E18" s="42"/>
      <c r="F18" s="42"/>
      <c r="G18" s="42"/>
      <c r="H18" s="42">
        <f>SUM(H16:H17)</f>
        <v>0</v>
      </c>
      <c r="J18" s="37"/>
      <c r="K18" s="37"/>
    </row>
    <row r="19" spans="1:11" ht="12.75" customHeight="1" x14ac:dyDescent="0.25">
      <c r="C19" s="32"/>
      <c r="J19" s="37"/>
      <c r="K19" s="37"/>
    </row>
    <row r="20" spans="1:11" ht="13.2" x14ac:dyDescent="0.25">
      <c r="A20" s="41"/>
      <c r="B20" s="41"/>
      <c r="C20" s="30" t="s">
        <v>27</v>
      </c>
      <c r="D20" s="14" t="s">
        <v>51</v>
      </c>
      <c r="E20" s="41"/>
      <c r="F20" s="2"/>
      <c r="G20" s="41"/>
      <c r="H20" s="2"/>
      <c r="J20" s="37"/>
      <c r="K20" s="37"/>
    </row>
    <row r="21" spans="1:11" ht="25.5" customHeight="1" x14ac:dyDescent="0.25">
      <c r="A21" s="38">
        <v>6</v>
      </c>
      <c r="B21" s="28"/>
      <c r="C21" s="31" t="s">
        <v>17</v>
      </c>
      <c r="D21" s="16" t="s">
        <v>156</v>
      </c>
      <c r="E21" s="3" t="s">
        <v>44</v>
      </c>
      <c r="F21" s="39">
        <v>4</v>
      </c>
      <c r="G21" s="27"/>
      <c r="H21" s="40">
        <f>ROUND((G21*F21),2)</f>
        <v>0</v>
      </c>
      <c r="J21" s="37"/>
      <c r="K21" s="37"/>
    </row>
    <row r="22" spans="1:11" ht="12.75" customHeight="1" x14ac:dyDescent="0.25">
      <c r="A22" s="38">
        <v>7</v>
      </c>
      <c r="B22" s="28"/>
      <c r="C22" s="31" t="s">
        <v>17</v>
      </c>
      <c r="D22" s="16" t="s">
        <v>143</v>
      </c>
      <c r="E22" s="38" t="s">
        <v>21</v>
      </c>
      <c r="F22" s="39">
        <v>50</v>
      </c>
      <c r="G22" s="27"/>
      <c r="H22" s="40">
        <f>ROUND((G22*F22),2)</f>
        <v>0</v>
      </c>
      <c r="J22" s="37"/>
      <c r="K22" s="37"/>
    </row>
    <row r="23" spans="1:11" ht="12.75" customHeight="1" x14ac:dyDescent="0.25">
      <c r="A23" s="38">
        <v>8</v>
      </c>
      <c r="B23" s="28"/>
      <c r="C23" s="31"/>
      <c r="D23" s="16" t="s">
        <v>86</v>
      </c>
      <c r="E23" s="38" t="s">
        <v>21</v>
      </c>
      <c r="F23" s="39">
        <v>41</v>
      </c>
      <c r="G23" s="27"/>
      <c r="H23" s="40">
        <f>ROUND((G23*F23),2)</f>
        <v>0</v>
      </c>
      <c r="J23" s="37"/>
      <c r="K23" s="37"/>
    </row>
    <row r="24" spans="1:11" ht="12.75" customHeight="1" x14ac:dyDescent="0.25">
      <c r="A24" s="38">
        <v>9</v>
      </c>
      <c r="B24" s="28"/>
      <c r="C24" s="31" t="s">
        <v>17</v>
      </c>
      <c r="D24" s="16" t="s">
        <v>142</v>
      </c>
      <c r="E24" s="38" t="s">
        <v>21</v>
      </c>
      <c r="F24" s="39">
        <v>20</v>
      </c>
      <c r="G24" s="27"/>
      <c r="H24" s="40">
        <f>ROUND((G24*F24),2)</f>
        <v>0</v>
      </c>
      <c r="J24" s="37"/>
      <c r="K24" s="37"/>
    </row>
    <row r="25" spans="1:11" ht="13.2" x14ac:dyDescent="0.25">
      <c r="A25" s="42"/>
      <c r="B25" s="42"/>
      <c r="C25" s="29" t="s">
        <v>27</v>
      </c>
      <c r="D25" s="18" t="s">
        <v>51</v>
      </c>
      <c r="E25" s="42"/>
      <c r="F25" s="42"/>
      <c r="G25" s="42"/>
      <c r="H25" s="42">
        <f>SUM(H21:H24)</f>
        <v>0</v>
      </c>
      <c r="J25" s="37"/>
      <c r="K25" s="37"/>
    </row>
    <row r="26" spans="1:11" ht="12.75" customHeight="1" x14ac:dyDescent="0.25">
      <c r="C26" s="32"/>
    </row>
    <row r="27" spans="1:11" ht="12.75" customHeight="1" x14ac:dyDescent="0.25">
      <c r="A27" s="41"/>
      <c r="B27" s="41"/>
      <c r="C27" s="30" t="s">
        <v>32</v>
      </c>
      <c r="D27" s="14" t="s">
        <v>35</v>
      </c>
      <c r="E27" s="41"/>
      <c r="F27" s="2"/>
      <c r="G27" s="41"/>
      <c r="H27" s="2"/>
    </row>
    <row r="28" spans="1:11" ht="12.75" customHeight="1" x14ac:dyDescent="0.25">
      <c r="A28" s="38">
        <v>10</v>
      </c>
      <c r="B28" s="7"/>
      <c r="C28" s="31"/>
      <c r="D28" s="17" t="s">
        <v>126</v>
      </c>
      <c r="E28" s="38" t="s">
        <v>19</v>
      </c>
      <c r="F28" s="39">
        <v>1</v>
      </c>
      <c r="G28" s="27"/>
      <c r="H28" s="40">
        <f>ROUND((G28*F28),2)</f>
        <v>0</v>
      </c>
    </row>
    <row r="29" spans="1:11" ht="12.75" customHeight="1" x14ac:dyDescent="0.25">
      <c r="A29" s="38">
        <v>11</v>
      </c>
      <c r="B29" s="7"/>
      <c r="C29" s="31" t="s">
        <v>17</v>
      </c>
      <c r="D29" s="17" t="s">
        <v>62</v>
      </c>
      <c r="E29" s="38" t="s">
        <v>21</v>
      </c>
      <c r="F29" s="39">
        <v>4</v>
      </c>
      <c r="G29" s="27"/>
      <c r="H29" s="40">
        <f>ROUND((G29*F29),2)</f>
        <v>0</v>
      </c>
    </row>
    <row r="30" spans="1:11" ht="13.2" x14ac:dyDescent="0.25">
      <c r="A30" s="38">
        <v>12</v>
      </c>
      <c r="B30" s="7"/>
      <c r="C30" s="31" t="s">
        <v>17</v>
      </c>
      <c r="D30" s="17" t="s">
        <v>63</v>
      </c>
      <c r="E30" s="38" t="s">
        <v>21</v>
      </c>
      <c r="F30" s="39">
        <v>7</v>
      </c>
      <c r="G30" s="27"/>
      <c r="H30" s="40">
        <f>ROUND((G30*F30),2)</f>
        <v>0</v>
      </c>
    </row>
    <row r="31" spans="1:11" ht="12.75" customHeight="1" x14ac:dyDescent="0.25">
      <c r="A31" s="38">
        <v>13</v>
      </c>
      <c r="B31" s="7"/>
      <c r="C31" s="31" t="s">
        <v>17</v>
      </c>
      <c r="D31" s="17" t="s">
        <v>119</v>
      </c>
      <c r="E31" s="38" t="s">
        <v>34</v>
      </c>
      <c r="F31" s="39">
        <v>1</v>
      </c>
      <c r="G31" s="11"/>
      <c r="H31" s="40">
        <f t="shared" ref="H31:H33" si="2">ROUND((G31*F31),2)</f>
        <v>0</v>
      </c>
    </row>
    <row r="32" spans="1:11" ht="12.75" customHeight="1" x14ac:dyDescent="0.25">
      <c r="A32" s="38">
        <v>14</v>
      </c>
      <c r="B32" s="7"/>
      <c r="C32" s="31" t="s">
        <v>17</v>
      </c>
      <c r="D32" s="17" t="s">
        <v>120</v>
      </c>
      <c r="E32" s="38" t="s">
        <v>34</v>
      </c>
      <c r="F32" s="39">
        <v>1</v>
      </c>
      <c r="G32" s="11"/>
      <c r="H32" s="40">
        <f t="shared" si="2"/>
        <v>0</v>
      </c>
    </row>
    <row r="33" spans="1:8" ht="12.75" customHeight="1" x14ac:dyDescent="0.25">
      <c r="A33" s="38">
        <v>15</v>
      </c>
      <c r="B33" s="7"/>
      <c r="C33" s="31" t="s">
        <v>17</v>
      </c>
      <c r="D33" s="17" t="s">
        <v>121</v>
      </c>
      <c r="E33" s="38" t="s">
        <v>34</v>
      </c>
      <c r="F33" s="39">
        <v>1</v>
      </c>
      <c r="G33" s="11"/>
      <c r="H33" s="40">
        <f t="shared" si="2"/>
        <v>0</v>
      </c>
    </row>
    <row r="34" spans="1:8" ht="12.75" customHeight="1" x14ac:dyDescent="0.25">
      <c r="A34" s="42"/>
      <c r="B34" s="42"/>
      <c r="C34" s="29" t="s">
        <v>32</v>
      </c>
      <c r="D34" s="18" t="s">
        <v>35</v>
      </c>
      <c r="E34" s="42"/>
      <c r="F34" s="42"/>
      <c r="G34" s="42"/>
      <c r="H34" s="42">
        <f>SUM(H28:H33)</f>
        <v>0</v>
      </c>
    </row>
    <row r="35" spans="1:8" ht="12.75" customHeight="1" x14ac:dyDescent="0.25">
      <c r="C35" s="32"/>
    </row>
    <row r="37" spans="1:8" ht="12.75" customHeight="1" x14ac:dyDescent="0.25">
      <c r="A37" s="47"/>
      <c r="B37" s="47"/>
      <c r="C37" s="30" t="s">
        <v>61</v>
      </c>
      <c r="D37" s="46" t="s">
        <v>79</v>
      </c>
      <c r="E37" s="47"/>
      <c r="F37" s="47"/>
      <c r="G37" s="47"/>
      <c r="H37" s="47"/>
    </row>
    <row r="38" spans="1:8" ht="12.75" customHeight="1" x14ac:dyDescent="0.25">
      <c r="A38" s="38">
        <v>16</v>
      </c>
      <c r="B38" s="9"/>
      <c r="C38" s="31"/>
      <c r="D38" s="16" t="s">
        <v>77</v>
      </c>
      <c r="E38" s="38" t="s">
        <v>21</v>
      </c>
      <c r="F38" s="39">
        <v>21</v>
      </c>
      <c r="G38" s="27"/>
      <c r="H38" s="40">
        <f>ROUND((G38*F38),2)</f>
        <v>0</v>
      </c>
    </row>
    <row r="39" spans="1:8" ht="12.75" customHeight="1" x14ac:dyDescent="0.25">
      <c r="A39" s="38"/>
      <c r="B39" s="9"/>
      <c r="C39" s="31"/>
      <c r="D39" s="16" t="s">
        <v>80</v>
      </c>
      <c r="E39" s="38"/>
      <c r="F39" s="39"/>
      <c r="G39" s="27"/>
      <c r="H39" s="40"/>
    </row>
    <row r="40" spans="1:8" ht="12.75" customHeight="1" x14ac:dyDescent="0.25">
      <c r="A40" s="42"/>
      <c r="B40" s="42"/>
      <c r="C40" s="29" t="s">
        <v>61</v>
      </c>
      <c r="D40" s="18" t="s">
        <v>76</v>
      </c>
      <c r="E40" s="42"/>
      <c r="F40" s="42"/>
      <c r="G40" s="42"/>
      <c r="H40" s="42">
        <f>SUM(H38:H39)</f>
        <v>0</v>
      </c>
    </row>
    <row r="42" spans="1:8" ht="12.75" customHeight="1" x14ac:dyDescent="0.25">
      <c r="C42" s="30" t="s">
        <v>129</v>
      </c>
      <c r="D42" s="14" t="s">
        <v>81</v>
      </c>
    </row>
    <row r="43" spans="1:8" ht="12.75" customHeight="1" x14ac:dyDescent="0.25">
      <c r="A43" s="38">
        <v>17</v>
      </c>
      <c r="B43" s="9"/>
      <c r="C43" s="31"/>
      <c r="D43" s="16" t="s">
        <v>77</v>
      </c>
      <c r="E43" s="38" t="s">
        <v>21</v>
      </c>
      <c r="F43" s="39">
        <v>15</v>
      </c>
      <c r="G43" s="27"/>
      <c r="H43" s="40">
        <f>ROUND((G43*F43),2)</f>
        <v>0</v>
      </c>
    </row>
    <row r="44" spans="1:8" ht="12.75" customHeight="1" x14ac:dyDescent="0.25">
      <c r="A44" s="38"/>
      <c r="B44" s="9"/>
      <c r="C44" s="31"/>
      <c r="D44" s="16" t="s">
        <v>82</v>
      </c>
      <c r="E44" s="38"/>
      <c r="F44" s="39"/>
      <c r="G44" s="27"/>
      <c r="H44" s="40"/>
    </row>
    <row r="45" spans="1:8" ht="12.75" customHeight="1" x14ac:dyDescent="0.25">
      <c r="A45" s="42"/>
      <c r="B45" s="42"/>
      <c r="C45" s="29" t="s">
        <v>129</v>
      </c>
      <c r="D45" s="18" t="s">
        <v>85</v>
      </c>
      <c r="E45" s="42"/>
      <c r="F45" s="42"/>
      <c r="G45" s="42"/>
      <c r="H45" s="42">
        <f>SUM(H43:H44)</f>
        <v>0</v>
      </c>
    </row>
    <row r="47" spans="1:8" ht="12.75" customHeight="1" x14ac:dyDescent="0.25">
      <c r="C47" s="30" t="s">
        <v>130</v>
      </c>
      <c r="D47" s="14" t="s">
        <v>96</v>
      </c>
    </row>
    <row r="48" spans="1:8" ht="12.75" customHeight="1" x14ac:dyDescent="0.25">
      <c r="A48" s="38">
        <v>18</v>
      </c>
      <c r="B48" s="9"/>
      <c r="C48" s="31"/>
      <c r="D48" s="16" t="s">
        <v>94</v>
      </c>
      <c r="E48" s="38" t="s">
        <v>21</v>
      </c>
      <c r="F48" s="39">
        <v>4</v>
      </c>
      <c r="G48" s="27"/>
      <c r="H48" s="40">
        <f>ROUND((G48*F48),2)</f>
        <v>0</v>
      </c>
    </row>
    <row r="49" spans="1:8" ht="12.75" customHeight="1" x14ac:dyDescent="0.25">
      <c r="A49" s="38"/>
      <c r="B49" s="9"/>
      <c r="C49" s="31"/>
      <c r="D49" s="16" t="s">
        <v>95</v>
      </c>
      <c r="E49" s="38"/>
      <c r="F49" s="39"/>
      <c r="G49" s="27"/>
      <c r="H49" s="40"/>
    </row>
    <row r="50" spans="1:8" ht="12.75" customHeight="1" x14ac:dyDescent="0.25">
      <c r="A50" s="42"/>
      <c r="B50" s="42"/>
      <c r="C50" s="29" t="s">
        <v>130</v>
      </c>
      <c r="D50" s="18" t="s">
        <v>96</v>
      </c>
      <c r="E50" s="42"/>
      <c r="F50" s="42"/>
      <c r="G50" s="42"/>
      <c r="H50" s="42">
        <f>SUM(H48:H49)</f>
        <v>0</v>
      </c>
    </row>
    <row r="51" spans="1:8" ht="12.75" customHeight="1" x14ac:dyDescent="0.25">
      <c r="A51" s="47"/>
      <c r="B51" s="47"/>
      <c r="C51" s="30"/>
      <c r="D51" s="46"/>
      <c r="E51" s="47"/>
      <c r="F51" s="47"/>
      <c r="G51" s="47"/>
      <c r="H51" s="47"/>
    </row>
    <row r="52" spans="1:8" ht="12.75" customHeight="1" x14ac:dyDescent="0.25">
      <c r="A52" s="51"/>
      <c r="B52" s="51"/>
      <c r="C52" s="51"/>
      <c r="D52" s="50" t="s">
        <v>132</v>
      </c>
      <c r="E52" s="51"/>
      <c r="F52" s="51"/>
      <c r="G52" s="51"/>
      <c r="H52" s="51">
        <f>H50+H45+H40+H34+H25+H18+H12</f>
        <v>0</v>
      </c>
    </row>
    <row r="53" spans="1:8" ht="12.75" customHeight="1" x14ac:dyDescent="0.25">
      <c r="A53" s="49"/>
      <c r="B53" s="49"/>
      <c r="C53" s="49"/>
      <c r="D53" s="52" t="s">
        <v>133</v>
      </c>
      <c r="E53" s="49"/>
      <c r="F53" s="49"/>
      <c r="G53" s="49"/>
      <c r="H53" s="51">
        <f>H52*0.21</f>
        <v>0</v>
      </c>
    </row>
    <row r="55" spans="1:8" ht="12.75" customHeight="1" x14ac:dyDescent="0.25">
      <c r="A55" s="49"/>
      <c r="B55" s="49"/>
      <c r="C55" s="49"/>
      <c r="D55" s="50" t="s">
        <v>134</v>
      </c>
      <c r="E55" s="49"/>
      <c r="F55" s="49"/>
      <c r="G55" s="49"/>
      <c r="H55" s="51">
        <f>H52+H53</f>
        <v>0</v>
      </c>
    </row>
  </sheetData>
  <sheetProtection formatColumns="0"/>
  <mergeCells count="10">
    <mergeCell ref="K2:K3"/>
    <mergeCell ref="D3:H3"/>
    <mergeCell ref="A5:A6"/>
    <mergeCell ref="B5:B6"/>
    <mergeCell ref="C5:C6"/>
    <mergeCell ref="D5:D6"/>
    <mergeCell ref="E5:E6"/>
    <mergeCell ref="F5:F6"/>
    <mergeCell ref="G5:H5"/>
    <mergeCell ref="J5:J6"/>
  </mergeCells>
  <pageMargins left="0.23622047244094491" right="0.23622047244094491" top="0.74803149606299213" bottom="0.74803149606299213" header="0.31496062992125984" footer="0.31496062992125984"/>
  <pageSetup paperSize="88" scale="86" fitToHeight="0" orientation="landscape" r:id="rId1"/>
  <headerFooter alignWithMargins="0">
    <oddFooter>&amp;R&amp;P/&amp;N</oddFooter>
  </headerFooter>
  <rowBreaks count="1" manualBreakCount="1">
    <brk id="25" max="16383" man="1"/>
  </rowBreaks>
  <colBreaks count="2" manualBreakCount="2">
    <brk id="7" max="148" man="1"/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zoomScale="85" zoomScaleNormal="85" workbookViewId="0">
      <pane ySplit="7" topLeftCell="A77" activePane="bottomLeft" state="frozen"/>
      <selection activeCell="D20" sqref="D20"/>
      <selection pane="bottomLeft" activeCell="G117" sqref="G117:G119"/>
    </sheetView>
  </sheetViews>
  <sheetFormatPr defaultRowHeight="12.75" customHeight="1" x14ac:dyDescent="0.25"/>
  <cols>
    <col min="1" max="1" width="8.6640625" style="36" bestFit="1" customWidth="1"/>
    <col min="2" max="2" width="8.5546875" style="36" customWidth="1"/>
    <col min="3" max="3" width="8.88671875" style="36" customWidth="1"/>
    <col min="4" max="4" width="91" style="22" customWidth="1"/>
    <col min="5" max="5" width="9.44140625" style="36" customWidth="1"/>
    <col min="6" max="6" width="12.6640625" style="36" customWidth="1"/>
    <col min="7" max="8" width="14.6640625" style="36" customWidth="1"/>
    <col min="9" max="9" width="2.44140625" style="36" customWidth="1"/>
    <col min="10" max="10" width="13.6640625" style="36" customWidth="1"/>
    <col min="11" max="11" width="50.6640625" style="36" customWidth="1"/>
    <col min="12" max="16384" width="8.88671875" style="36"/>
  </cols>
  <sheetData>
    <row r="1" spans="1:11" ht="15.6" x14ac:dyDescent="0.25">
      <c r="A1" s="35"/>
      <c r="B1" s="35"/>
      <c r="C1" s="35"/>
      <c r="D1" s="48" t="s">
        <v>128</v>
      </c>
      <c r="E1" s="35"/>
      <c r="F1" s="35"/>
      <c r="G1" s="35"/>
      <c r="H1" s="35"/>
      <c r="J1" s="4"/>
      <c r="K1" s="10"/>
    </row>
    <row r="2" spans="1:11" ht="22.2" customHeight="1" x14ac:dyDescent="0.3">
      <c r="A2" s="35"/>
      <c r="B2" s="35"/>
      <c r="C2" s="53" t="s">
        <v>167</v>
      </c>
      <c r="D2" s="53" t="s">
        <v>169</v>
      </c>
      <c r="E2" s="35"/>
      <c r="F2" s="35"/>
      <c r="G2" s="35"/>
      <c r="H2" s="35"/>
      <c r="J2" s="37"/>
      <c r="K2" s="93"/>
    </row>
    <row r="3" spans="1:11" ht="24" customHeight="1" x14ac:dyDescent="0.25">
      <c r="A3" s="35"/>
      <c r="B3" s="35"/>
      <c r="C3" s="35"/>
      <c r="D3" s="94" t="s">
        <v>140</v>
      </c>
      <c r="E3" s="95"/>
      <c r="F3" s="95"/>
      <c r="G3" s="95"/>
      <c r="H3" s="96"/>
      <c r="J3" s="37"/>
      <c r="K3" s="93"/>
    </row>
    <row r="4" spans="1:11" ht="8.4" customHeight="1" x14ac:dyDescent="0.25">
      <c r="C4" s="1"/>
      <c r="D4" s="12"/>
      <c r="E4" s="1"/>
      <c r="J4" s="37"/>
      <c r="K4" s="60">
        <f>H126+'GTM MERICSKA SIT'!H55</f>
        <v>0</v>
      </c>
    </row>
    <row r="5" spans="1:11" ht="12.75" customHeight="1" x14ac:dyDescent="0.25">
      <c r="A5" s="97" t="s">
        <v>0</v>
      </c>
      <c r="B5" s="97" t="s">
        <v>2</v>
      </c>
      <c r="C5" s="97" t="s">
        <v>3</v>
      </c>
      <c r="D5" s="98" t="s">
        <v>4</v>
      </c>
      <c r="E5" s="98" t="s">
        <v>43</v>
      </c>
      <c r="F5" s="97" t="s">
        <v>5</v>
      </c>
      <c r="G5" s="97" t="s">
        <v>6</v>
      </c>
      <c r="H5" s="97"/>
      <c r="J5" s="99"/>
      <c r="K5" s="60" t="e">
        <f>#REF!</f>
        <v>#REF!</v>
      </c>
    </row>
    <row r="6" spans="1:11" ht="13.8" x14ac:dyDescent="0.25">
      <c r="A6" s="97"/>
      <c r="B6" s="97"/>
      <c r="C6" s="97"/>
      <c r="D6" s="98"/>
      <c r="E6" s="98"/>
      <c r="F6" s="97"/>
      <c r="G6" s="45" t="s">
        <v>7</v>
      </c>
      <c r="H6" s="45" t="s">
        <v>8</v>
      </c>
      <c r="J6" s="100"/>
      <c r="K6" s="59" t="e">
        <f>K5-K4</f>
        <v>#REF!</v>
      </c>
    </row>
    <row r="7" spans="1:11" ht="14.4" thickBot="1" x14ac:dyDescent="0.3">
      <c r="A7" s="5" t="s">
        <v>1</v>
      </c>
      <c r="B7" s="5" t="s">
        <v>9</v>
      </c>
      <c r="C7" s="5" t="s">
        <v>10</v>
      </c>
      <c r="D7" s="13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J7" s="37"/>
      <c r="K7" s="37" t="e">
        <f>K6/1.21</f>
        <v>#REF!</v>
      </c>
    </row>
    <row r="8" spans="1:11" ht="12.75" customHeight="1" thickTop="1" x14ac:dyDescent="0.25">
      <c r="C8" s="32"/>
      <c r="J8" s="37"/>
      <c r="K8" s="37"/>
    </row>
    <row r="9" spans="1:11" ht="13.2" x14ac:dyDescent="0.25">
      <c r="A9" s="41"/>
      <c r="B9" s="41"/>
      <c r="C9" s="33" t="s">
        <v>54</v>
      </c>
      <c r="D9" s="14" t="s">
        <v>67</v>
      </c>
      <c r="E9" s="41"/>
      <c r="F9" s="2"/>
      <c r="G9" s="41"/>
      <c r="H9" s="2"/>
      <c r="J9" s="37"/>
      <c r="K9" s="37"/>
    </row>
    <row r="10" spans="1:11" ht="13.2" x14ac:dyDescent="0.25">
      <c r="A10" s="38">
        <v>1</v>
      </c>
      <c r="B10" s="38"/>
      <c r="C10" s="31" t="s">
        <v>17</v>
      </c>
      <c r="D10" s="16" t="s">
        <v>148</v>
      </c>
      <c r="E10" s="38" t="s">
        <v>21</v>
      </c>
      <c r="F10" s="39">
        <v>2</v>
      </c>
      <c r="G10" s="11"/>
      <c r="H10" s="40">
        <f t="shared" ref="H10:H13" si="0">ROUND((G10*F10),2)</f>
        <v>0</v>
      </c>
      <c r="J10" s="37"/>
      <c r="K10" s="37"/>
    </row>
    <row r="11" spans="1:11" ht="12.75" customHeight="1" x14ac:dyDescent="0.25">
      <c r="A11" s="38">
        <v>2</v>
      </c>
      <c r="B11" s="38"/>
      <c r="C11" s="31" t="s">
        <v>17</v>
      </c>
      <c r="D11" s="16" t="s">
        <v>138</v>
      </c>
      <c r="E11" s="38" t="s">
        <v>21</v>
      </c>
      <c r="F11" s="39">
        <v>52</v>
      </c>
      <c r="G11" s="11"/>
      <c r="H11" s="40">
        <f t="shared" si="0"/>
        <v>0</v>
      </c>
      <c r="J11" s="37"/>
      <c r="K11" s="37"/>
    </row>
    <row r="12" spans="1:11" ht="12.75" customHeight="1" x14ac:dyDescent="0.25">
      <c r="A12" s="38">
        <v>3</v>
      </c>
      <c r="B12" s="38"/>
      <c r="C12" s="31"/>
      <c r="D12" s="16" t="s">
        <v>53</v>
      </c>
      <c r="E12" s="3" t="s">
        <v>21</v>
      </c>
      <c r="F12" s="39">
        <v>2</v>
      </c>
      <c r="G12" s="11"/>
      <c r="H12" s="40">
        <f t="shared" si="0"/>
        <v>0</v>
      </c>
      <c r="J12" s="37"/>
      <c r="K12" s="37"/>
    </row>
    <row r="13" spans="1:11" ht="12.75" customHeight="1" x14ac:dyDescent="0.25">
      <c r="A13" s="38">
        <v>4</v>
      </c>
      <c r="B13" s="38"/>
      <c r="C13" s="31" t="s">
        <v>17</v>
      </c>
      <c r="D13" s="17" t="s">
        <v>68</v>
      </c>
      <c r="E13" s="38" t="s">
        <v>21</v>
      </c>
      <c r="F13" s="39">
        <v>2</v>
      </c>
      <c r="G13" s="11"/>
      <c r="H13" s="40">
        <f t="shared" si="0"/>
        <v>0</v>
      </c>
      <c r="J13" s="37"/>
      <c r="K13" s="37"/>
    </row>
    <row r="14" spans="1:11" ht="13.2" x14ac:dyDescent="0.25">
      <c r="A14" s="42"/>
      <c r="B14" s="42"/>
      <c r="C14" s="34" t="s">
        <v>54</v>
      </c>
      <c r="D14" s="18" t="s">
        <v>25</v>
      </c>
      <c r="E14" s="42"/>
      <c r="F14" s="42"/>
      <c r="G14" s="42"/>
      <c r="H14" s="42">
        <f>SUM(H10:H13)</f>
        <v>0</v>
      </c>
      <c r="J14" s="37"/>
      <c r="K14" s="37"/>
    </row>
    <row r="15" spans="1:11" ht="12.75" customHeight="1" x14ac:dyDescent="0.25">
      <c r="C15" s="32"/>
      <c r="J15" s="37"/>
      <c r="K15" s="37"/>
    </row>
    <row r="16" spans="1:11" ht="13.2" x14ac:dyDescent="0.25">
      <c r="A16" s="41"/>
      <c r="B16" s="41"/>
      <c r="C16" s="33" t="s">
        <v>22</v>
      </c>
      <c r="D16" s="14" t="s">
        <v>48</v>
      </c>
      <c r="E16" s="41"/>
      <c r="F16" s="2"/>
      <c r="G16" s="41"/>
      <c r="H16" s="2"/>
      <c r="J16" s="8"/>
      <c r="K16" s="37"/>
    </row>
    <row r="17" spans="1:11" ht="13.2" x14ac:dyDescent="0.25">
      <c r="A17" s="38">
        <v>5</v>
      </c>
      <c r="B17" s="38"/>
      <c r="C17" s="31" t="s">
        <v>17</v>
      </c>
      <c r="D17" s="16" t="s">
        <v>135</v>
      </c>
      <c r="E17" s="3" t="s">
        <v>42</v>
      </c>
      <c r="F17" s="39">
        <v>8</v>
      </c>
      <c r="G17" s="11"/>
      <c r="H17" s="40">
        <f t="shared" ref="H17:H21" si="1">ROUND((G17*F17),2)</f>
        <v>0</v>
      </c>
      <c r="J17" s="8"/>
      <c r="K17" s="37"/>
    </row>
    <row r="18" spans="1:11" ht="13.2" x14ac:dyDescent="0.25">
      <c r="A18" s="38">
        <v>6</v>
      </c>
      <c r="B18" s="38"/>
      <c r="C18" s="31" t="s">
        <v>17</v>
      </c>
      <c r="D18" s="16" t="s">
        <v>74</v>
      </c>
      <c r="E18" s="3" t="s">
        <v>72</v>
      </c>
      <c r="F18" s="39">
        <v>10</v>
      </c>
      <c r="G18" s="11"/>
      <c r="H18" s="40">
        <f t="shared" si="1"/>
        <v>0</v>
      </c>
      <c r="J18" s="37"/>
      <c r="K18" s="37"/>
    </row>
    <row r="19" spans="1:11" ht="12.75" customHeight="1" x14ac:dyDescent="0.25">
      <c r="A19" s="38">
        <v>7</v>
      </c>
      <c r="B19" s="38"/>
      <c r="C19" s="31"/>
      <c r="D19" s="16" t="s">
        <v>73</v>
      </c>
      <c r="E19" s="3" t="s">
        <v>42</v>
      </c>
      <c r="F19" s="39">
        <v>3.9</v>
      </c>
      <c r="G19" s="11"/>
      <c r="H19" s="40">
        <f t="shared" si="1"/>
        <v>0</v>
      </c>
      <c r="J19" s="37"/>
      <c r="K19" s="37"/>
    </row>
    <row r="20" spans="1:11" ht="12.75" customHeight="1" x14ac:dyDescent="0.25">
      <c r="A20" s="38">
        <v>8</v>
      </c>
      <c r="B20" s="38"/>
      <c r="C20" s="31" t="s">
        <v>17</v>
      </c>
      <c r="D20" s="17" t="s">
        <v>149</v>
      </c>
      <c r="E20" s="38" t="s">
        <v>21</v>
      </c>
      <c r="F20" s="39">
        <v>2</v>
      </c>
      <c r="G20" s="11"/>
      <c r="H20" s="40">
        <f t="shared" si="1"/>
        <v>0</v>
      </c>
      <c r="J20" s="37"/>
      <c r="K20" s="37"/>
    </row>
    <row r="21" spans="1:11" ht="12.75" customHeight="1" x14ac:dyDescent="0.25">
      <c r="A21" s="38">
        <v>9</v>
      </c>
      <c r="B21" s="38"/>
      <c r="C21" s="31" t="s">
        <v>17</v>
      </c>
      <c r="D21" s="17" t="s">
        <v>75</v>
      </c>
      <c r="E21" s="38" t="s">
        <v>21</v>
      </c>
      <c r="F21" s="39">
        <v>66</v>
      </c>
      <c r="G21" s="11"/>
      <c r="H21" s="40">
        <f t="shared" si="1"/>
        <v>0</v>
      </c>
      <c r="J21" s="37"/>
      <c r="K21" s="37"/>
    </row>
    <row r="22" spans="1:11" ht="13.2" x14ac:dyDescent="0.25">
      <c r="A22" s="42"/>
      <c r="B22" s="42"/>
      <c r="C22" s="34" t="s">
        <v>22</v>
      </c>
      <c r="D22" s="18" t="s">
        <v>26</v>
      </c>
      <c r="E22" s="42"/>
      <c r="F22" s="42"/>
      <c r="G22" s="42"/>
      <c r="H22" s="42">
        <f>SUM(H17:H21)</f>
        <v>0</v>
      </c>
      <c r="J22" s="37"/>
      <c r="K22" s="37"/>
    </row>
    <row r="23" spans="1:11" ht="12.75" customHeight="1" x14ac:dyDescent="0.25">
      <c r="C23" s="32"/>
      <c r="J23" s="37"/>
      <c r="K23" s="37"/>
    </row>
    <row r="24" spans="1:11" ht="13.2" x14ac:dyDescent="0.25">
      <c r="A24" s="41"/>
      <c r="B24" s="41"/>
      <c r="C24" s="30" t="s">
        <v>23</v>
      </c>
      <c r="D24" s="20" t="s">
        <v>49</v>
      </c>
      <c r="E24" s="41"/>
      <c r="F24" s="2"/>
      <c r="G24" s="41"/>
      <c r="H24" s="2"/>
      <c r="J24" s="37"/>
      <c r="K24" s="37"/>
    </row>
    <row r="25" spans="1:11" ht="12.75" customHeight="1" x14ac:dyDescent="0.25">
      <c r="A25" s="38">
        <v>10</v>
      </c>
      <c r="B25" s="38"/>
      <c r="C25" s="31" t="s">
        <v>17</v>
      </c>
      <c r="D25" s="17" t="s">
        <v>139</v>
      </c>
      <c r="E25" s="38" t="s">
        <v>38</v>
      </c>
      <c r="F25" s="39">
        <v>18</v>
      </c>
      <c r="G25" s="11"/>
      <c r="H25" s="40">
        <f>ROUND((G25*F25),2)</f>
        <v>0</v>
      </c>
      <c r="J25" s="37"/>
      <c r="K25" s="37"/>
    </row>
    <row r="26" spans="1:11" ht="12.75" customHeight="1" x14ac:dyDescent="0.25">
      <c r="A26" s="38">
        <v>11</v>
      </c>
      <c r="B26" s="38"/>
      <c r="C26" s="31"/>
      <c r="D26" s="17" t="s">
        <v>157</v>
      </c>
      <c r="E26" s="38" t="s">
        <v>39</v>
      </c>
      <c r="F26" s="39">
        <v>20</v>
      </c>
      <c r="G26" s="11"/>
      <c r="H26" s="40">
        <f>ROUND((G26*F26),2)</f>
        <v>0</v>
      </c>
      <c r="J26" s="37"/>
      <c r="K26" s="37"/>
    </row>
    <row r="27" spans="1:11" ht="13.2" x14ac:dyDescent="0.25">
      <c r="A27" s="42"/>
      <c r="B27" s="42"/>
      <c r="C27" s="29" t="s">
        <v>23</v>
      </c>
      <c r="D27" s="21" t="s">
        <v>45</v>
      </c>
      <c r="E27" s="42"/>
      <c r="F27" s="42"/>
      <c r="G27" s="42"/>
      <c r="H27" s="42">
        <f>SUM(H25:H26)</f>
        <v>0</v>
      </c>
      <c r="J27" s="37"/>
      <c r="K27" s="37"/>
    </row>
    <row r="28" spans="1:11" ht="13.2" x14ac:dyDescent="0.25">
      <c r="C28" s="32"/>
      <c r="J28" s="8"/>
      <c r="K28" s="37"/>
    </row>
    <row r="29" spans="1:11" ht="12.75" customHeight="1" x14ac:dyDescent="0.25">
      <c r="A29" s="41"/>
      <c r="B29" s="41"/>
      <c r="C29" s="30" t="s">
        <v>24</v>
      </c>
      <c r="D29" s="14" t="s">
        <v>30</v>
      </c>
      <c r="E29" s="41"/>
      <c r="F29" s="2"/>
      <c r="G29" s="41"/>
      <c r="H29" s="2"/>
      <c r="J29" s="8"/>
      <c r="K29" s="37"/>
    </row>
    <row r="30" spans="1:11" ht="13.2" x14ac:dyDescent="0.25">
      <c r="A30" s="38">
        <v>12</v>
      </c>
      <c r="B30" s="38"/>
      <c r="C30" s="31" t="s">
        <v>17</v>
      </c>
      <c r="D30" s="15" t="s">
        <v>150</v>
      </c>
      <c r="E30" s="38" t="s">
        <v>21</v>
      </c>
      <c r="F30" s="39">
        <v>20</v>
      </c>
      <c r="G30" s="27"/>
      <c r="H30" s="40">
        <f t="shared" ref="H30:H33" si="2">ROUND((G30*F30),2)</f>
        <v>0</v>
      </c>
      <c r="J30" s="37"/>
      <c r="K30" s="37"/>
    </row>
    <row r="31" spans="1:11" ht="13.2" x14ac:dyDescent="0.25">
      <c r="A31" s="38">
        <v>13</v>
      </c>
      <c r="B31" s="38"/>
      <c r="C31" s="31" t="s">
        <v>17</v>
      </c>
      <c r="D31" s="17" t="s">
        <v>146</v>
      </c>
      <c r="E31" s="38" t="s">
        <v>21</v>
      </c>
      <c r="F31" s="39">
        <v>520</v>
      </c>
      <c r="G31" s="27"/>
      <c r="H31" s="40">
        <f t="shared" si="2"/>
        <v>0</v>
      </c>
      <c r="J31" s="37"/>
      <c r="K31" s="37"/>
    </row>
    <row r="32" spans="1:11" ht="12.75" customHeight="1" x14ac:dyDescent="0.25">
      <c r="A32" s="38">
        <v>14</v>
      </c>
      <c r="B32" s="38"/>
      <c r="C32" s="31" t="s">
        <v>17</v>
      </c>
      <c r="D32" s="16" t="s">
        <v>147</v>
      </c>
      <c r="E32" s="3" t="s">
        <v>21</v>
      </c>
      <c r="F32" s="39">
        <v>208</v>
      </c>
      <c r="G32" s="27"/>
      <c r="H32" s="40">
        <f t="shared" si="2"/>
        <v>0</v>
      </c>
      <c r="J32" s="37"/>
      <c r="K32" s="37"/>
    </row>
    <row r="33" spans="1:11" ht="13.2" x14ac:dyDescent="0.25">
      <c r="A33" s="38">
        <v>15</v>
      </c>
      <c r="B33" s="38"/>
      <c r="C33" s="31" t="s">
        <v>17</v>
      </c>
      <c r="D33" s="17" t="s">
        <v>65</v>
      </c>
      <c r="E33" s="38" t="s">
        <v>21</v>
      </c>
      <c r="F33" s="39">
        <v>28</v>
      </c>
      <c r="G33" s="27"/>
      <c r="H33" s="40">
        <f t="shared" si="2"/>
        <v>0</v>
      </c>
      <c r="J33" s="37"/>
      <c r="K33" s="37"/>
    </row>
    <row r="34" spans="1:11" ht="13.2" x14ac:dyDescent="0.25">
      <c r="A34" s="42"/>
      <c r="B34" s="42"/>
      <c r="C34" s="29" t="s">
        <v>24</v>
      </c>
      <c r="D34" s="18" t="s">
        <v>30</v>
      </c>
      <c r="E34" s="42"/>
      <c r="F34" s="42"/>
      <c r="G34" s="42"/>
      <c r="H34" s="42">
        <f>SUM(H30:H33)</f>
        <v>0</v>
      </c>
      <c r="J34" s="37"/>
      <c r="K34" s="37"/>
    </row>
    <row r="35" spans="1:11" ht="12.75" customHeight="1" x14ac:dyDescent="0.25">
      <c r="C35" s="32"/>
      <c r="J35" s="37"/>
      <c r="K35" s="37"/>
    </row>
    <row r="36" spans="1:11" ht="13.2" x14ac:dyDescent="0.25">
      <c r="A36" s="41"/>
      <c r="B36" s="41"/>
      <c r="C36" s="30" t="s">
        <v>27</v>
      </c>
      <c r="D36" s="14" t="s">
        <v>51</v>
      </c>
      <c r="E36" s="41"/>
      <c r="F36" s="2"/>
      <c r="G36" s="41"/>
      <c r="H36" s="2"/>
      <c r="J36" s="37"/>
      <c r="K36" s="37"/>
    </row>
    <row r="37" spans="1:11" ht="12.75" customHeight="1" x14ac:dyDescent="0.25">
      <c r="A37" s="38">
        <v>16</v>
      </c>
      <c r="B37" s="28"/>
      <c r="C37" s="31"/>
      <c r="D37" s="16" t="s">
        <v>151</v>
      </c>
      <c r="E37" s="38" t="s">
        <v>21</v>
      </c>
      <c r="F37" s="39">
        <v>50</v>
      </c>
      <c r="G37" s="27"/>
      <c r="H37" s="40">
        <f t="shared" ref="H37:H42" si="3">ROUND((G37*F37),2)</f>
        <v>0</v>
      </c>
      <c r="J37" s="37"/>
      <c r="K37" s="37"/>
    </row>
    <row r="38" spans="1:11" ht="12.75" customHeight="1" x14ac:dyDescent="0.25">
      <c r="A38" s="38">
        <v>17</v>
      </c>
      <c r="B38" s="28"/>
      <c r="C38" s="31"/>
      <c r="D38" s="16" t="s">
        <v>152</v>
      </c>
      <c r="E38" s="38" t="s">
        <v>21</v>
      </c>
      <c r="F38" s="39">
        <v>41</v>
      </c>
      <c r="G38" s="27"/>
      <c r="H38" s="40">
        <f t="shared" si="3"/>
        <v>0</v>
      </c>
      <c r="J38" s="37"/>
      <c r="K38" s="37"/>
    </row>
    <row r="39" spans="1:11" ht="13.2" x14ac:dyDescent="0.25">
      <c r="A39" s="38">
        <v>18</v>
      </c>
      <c r="B39" s="28"/>
      <c r="C39" s="31"/>
      <c r="D39" s="16" t="s">
        <v>153</v>
      </c>
      <c r="E39" s="38" t="s">
        <v>21</v>
      </c>
      <c r="F39" s="39">
        <v>20</v>
      </c>
      <c r="G39" s="27"/>
      <c r="H39" s="40">
        <f t="shared" si="3"/>
        <v>0</v>
      </c>
      <c r="J39" s="37"/>
      <c r="K39" s="37"/>
    </row>
    <row r="40" spans="1:11" ht="13.2" x14ac:dyDescent="0.25">
      <c r="A40" s="38">
        <v>19</v>
      </c>
      <c r="B40" s="28"/>
      <c r="C40" s="31" t="s">
        <v>17</v>
      </c>
      <c r="D40" s="17" t="s">
        <v>136</v>
      </c>
      <c r="E40" s="38" t="s">
        <v>21</v>
      </c>
      <c r="F40" s="39">
        <v>1300</v>
      </c>
      <c r="G40" s="27"/>
      <c r="H40" s="40">
        <f t="shared" si="3"/>
        <v>0</v>
      </c>
      <c r="J40" s="37"/>
      <c r="K40" s="37"/>
    </row>
    <row r="41" spans="1:11" ht="13.2" x14ac:dyDescent="0.25">
      <c r="A41" s="38">
        <v>20</v>
      </c>
      <c r="B41" s="28"/>
      <c r="C41" s="31"/>
      <c r="D41" s="17" t="s">
        <v>90</v>
      </c>
      <c r="E41" s="38" t="s">
        <v>21</v>
      </c>
      <c r="F41" s="39">
        <v>1066</v>
      </c>
      <c r="G41" s="27"/>
      <c r="H41" s="40">
        <f t="shared" si="3"/>
        <v>0</v>
      </c>
      <c r="J41" s="37"/>
      <c r="K41" s="37"/>
    </row>
    <row r="42" spans="1:11" ht="13.2" x14ac:dyDescent="0.25">
      <c r="A42" s="38">
        <v>21</v>
      </c>
      <c r="B42" s="28"/>
      <c r="C42" s="31" t="s">
        <v>17</v>
      </c>
      <c r="D42" s="16" t="s">
        <v>141</v>
      </c>
      <c r="E42" s="38" t="s">
        <v>21</v>
      </c>
      <c r="F42" s="39">
        <v>520</v>
      </c>
      <c r="G42" s="27"/>
      <c r="H42" s="40">
        <f t="shared" si="3"/>
        <v>0</v>
      </c>
      <c r="J42" s="37"/>
      <c r="K42" s="37"/>
    </row>
    <row r="43" spans="1:11" ht="13.2" x14ac:dyDescent="0.25">
      <c r="A43" s="38">
        <v>22</v>
      </c>
      <c r="B43" s="28"/>
      <c r="C43" s="31" t="s">
        <v>17</v>
      </c>
      <c r="D43" s="17" t="s">
        <v>88</v>
      </c>
      <c r="E43" s="38" t="s">
        <v>21</v>
      </c>
      <c r="F43" s="39">
        <v>40</v>
      </c>
      <c r="G43" s="27"/>
      <c r="H43" s="40">
        <f>ROUND((G43*F43),2)</f>
        <v>0</v>
      </c>
      <c r="J43" s="37"/>
      <c r="K43" s="37"/>
    </row>
    <row r="44" spans="1:11" ht="13.2" x14ac:dyDescent="0.25">
      <c r="A44" s="38">
        <v>23</v>
      </c>
      <c r="B44" s="28"/>
      <c r="C44" s="31" t="s">
        <v>17</v>
      </c>
      <c r="D44" s="16" t="s">
        <v>89</v>
      </c>
      <c r="E44" s="38" t="s">
        <v>21</v>
      </c>
      <c r="F44" s="39">
        <v>21</v>
      </c>
      <c r="G44" s="27"/>
      <c r="H44" s="40">
        <f t="shared" ref="H44:H45" si="4">ROUND((G44*F44),2)</f>
        <v>0</v>
      </c>
      <c r="J44" s="37"/>
      <c r="K44" s="37"/>
    </row>
    <row r="45" spans="1:11" ht="13.2" x14ac:dyDescent="0.25">
      <c r="A45" s="38">
        <v>24</v>
      </c>
      <c r="B45" s="28"/>
      <c r="C45" s="31" t="s">
        <v>17</v>
      </c>
      <c r="D45" s="17" t="s">
        <v>87</v>
      </c>
      <c r="E45" s="38" t="s">
        <v>21</v>
      </c>
      <c r="F45" s="39">
        <v>20</v>
      </c>
      <c r="G45" s="27"/>
      <c r="H45" s="40">
        <f t="shared" si="4"/>
        <v>0</v>
      </c>
      <c r="J45" s="37"/>
      <c r="K45" s="37"/>
    </row>
    <row r="46" spans="1:11" ht="13.2" x14ac:dyDescent="0.25">
      <c r="A46" s="42"/>
      <c r="B46" s="42"/>
      <c r="C46" s="29" t="s">
        <v>27</v>
      </c>
      <c r="D46" s="18" t="s">
        <v>51</v>
      </c>
      <c r="E46" s="42"/>
      <c r="F46" s="42"/>
      <c r="G46" s="42"/>
      <c r="H46" s="42">
        <f>SUM(H37:H45)</f>
        <v>0</v>
      </c>
      <c r="J46" s="37"/>
      <c r="K46" s="37"/>
    </row>
    <row r="47" spans="1:11" ht="12.75" customHeight="1" x14ac:dyDescent="0.25">
      <c r="C47" s="32"/>
      <c r="J47" s="37"/>
      <c r="K47" s="37"/>
    </row>
    <row r="48" spans="1:11" ht="13.2" x14ac:dyDescent="0.25">
      <c r="A48" s="41"/>
      <c r="B48" s="41"/>
      <c r="C48" s="30" t="s">
        <v>29</v>
      </c>
      <c r="D48" s="23" t="s">
        <v>33</v>
      </c>
      <c r="E48" s="41"/>
      <c r="F48" s="2"/>
      <c r="G48" s="41"/>
      <c r="H48" s="2"/>
      <c r="J48" s="37"/>
      <c r="K48" s="37"/>
    </row>
    <row r="49" spans="1:11" ht="13.2" x14ac:dyDescent="0.25">
      <c r="A49" s="38">
        <v>25</v>
      </c>
      <c r="B49" s="6"/>
      <c r="C49" s="31"/>
      <c r="D49" s="16" t="s">
        <v>100</v>
      </c>
      <c r="E49" s="38" t="s">
        <v>38</v>
      </c>
      <c r="F49" s="39">
        <v>18</v>
      </c>
      <c r="G49" s="27"/>
      <c r="H49" s="40">
        <f>ROUND((G49*F49),2)</f>
        <v>0</v>
      </c>
      <c r="J49" s="37"/>
      <c r="K49" s="37"/>
    </row>
    <row r="50" spans="1:11" ht="13.2" x14ac:dyDescent="0.25">
      <c r="A50" s="54"/>
      <c r="B50" s="55"/>
      <c r="C50" s="56"/>
      <c r="D50" s="57" t="s">
        <v>103</v>
      </c>
      <c r="E50" s="57"/>
      <c r="F50" s="57"/>
      <c r="G50" s="57"/>
      <c r="H50" s="58"/>
      <c r="J50" s="37"/>
      <c r="K50" s="37"/>
    </row>
    <row r="51" spans="1:11" ht="13.2" x14ac:dyDescent="0.25">
      <c r="A51" s="38">
        <v>26</v>
      </c>
      <c r="B51" s="6"/>
      <c r="C51" s="31"/>
      <c r="D51" s="16" t="s">
        <v>101</v>
      </c>
      <c r="E51" s="38" t="s">
        <v>21</v>
      </c>
      <c r="F51" s="39">
        <v>12</v>
      </c>
      <c r="G51" s="27"/>
      <c r="H51" s="40">
        <f>ROUND((G51*F51),2)</f>
        <v>0</v>
      </c>
      <c r="J51" s="37"/>
      <c r="K51" s="37"/>
    </row>
    <row r="52" spans="1:11" ht="13.2" x14ac:dyDescent="0.25">
      <c r="A52" s="54"/>
      <c r="B52" s="55"/>
      <c r="C52" s="56"/>
      <c r="D52" s="57" t="s">
        <v>102</v>
      </c>
      <c r="E52" s="57"/>
      <c r="F52" s="57"/>
      <c r="G52" s="57"/>
      <c r="H52" s="58"/>
      <c r="J52" s="37"/>
      <c r="K52" s="37"/>
    </row>
    <row r="53" spans="1:11" ht="26.4" x14ac:dyDescent="0.25">
      <c r="A53" s="38">
        <v>27</v>
      </c>
      <c r="B53" s="6"/>
      <c r="C53" s="31" t="s">
        <v>17</v>
      </c>
      <c r="D53" s="16" t="s">
        <v>46</v>
      </c>
      <c r="E53" s="38" t="s">
        <v>21</v>
      </c>
      <c r="F53" s="39">
        <v>3</v>
      </c>
      <c r="G53" s="27"/>
      <c r="H53" s="40">
        <f>ROUND((G53*F53),2)</f>
        <v>0</v>
      </c>
    </row>
    <row r="54" spans="1:11" ht="13.2" x14ac:dyDescent="0.25">
      <c r="A54" s="42"/>
      <c r="B54" s="42"/>
      <c r="C54" s="29" t="s">
        <v>29</v>
      </c>
      <c r="D54" s="24" t="s">
        <v>33</v>
      </c>
      <c r="E54" s="42"/>
      <c r="F54" s="42"/>
      <c r="G54" s="42"/>
      <c r="H54" s="42">
        <f>SUM(H49:H53)</f>
        <v>0</v>
      </c>
    </row>
    <row r="55" spans="1:11" ht="13.2" x14ac:dyDescent="0.25">
      <c r="C55" s="32"/>
      <c r="D55" s="25"/>
    </row>
    <row r="56" spans="1:11" ht="12.75" customHeight="1" x14ac:dyDescent="0.25">
      <c r="A56" s="41"/>
      <c r="B56" s="41"/>
      <c r="C56" s="30" t="s">
        <v>31</v>
      </c>
      <c r="D56" s="26" t="s">
        <v>47</v>
      </c>
      <c r="E56" s="41"/>
      <c r="F56" s="2"/>
      <c r="G56" s="41"/>
      <c r="H56" s="2"/>
    </row>
    <row r="57" spans="1:11" ht="12.75" customHeight="1" x14ac:dyDescent="0.25">
      <c r="A57" s="38">
        <v>28</v>
      </c>
      <c r="B57" s="7"/>
      <c r="C57" s="31" t="s">
        <v>17</v>
      </c>
      <c r="D57" s="16" t="s">
        <v>91</v>
      </c>
      <c r="E57" s="38" t="s">
        <v>34</v>
      </c>
      <c r="F57" s="39">
        <v>2</v>
      </c>
      <c r="G57" s="11"/>
      <c r="H57" s="40">
        <f>ROUND((G57*F57),2)</f>
        <v>0</v>
      </c>
    </row>
    <row r="58" spans="1:11" ht="12.75" customHeight="1" x14ac:dyDescent="0.25">
      <c r="A58" s="38">
        <v>29</v>
      </c>
      <c r="B58" s="7"/>
      <c r="C58" s="31" t="s">
        <v>17</v>
      </c>
      <c r="D58" s="16" t="s">
        <v>92</v>
      </c>
      <c r="E58" s="38" t="s">
        <v>34</v>
      </c>
      <c r="F58" s="39">
        <v>12</v>
      </c>
      <c r="G58" s="11"/>
      <c r="H58" s="40">
        <f>ROUND((G58*F58),2)</f>
        <v>0</v>
      </c>
    </row>
    <row r="59" spans="1:11" ht="28.2" customHeight="1" x14ac:dyDescent="0.25">
      <c r="A59" s="38">
        <v>30</v>
      </c>
      <c r="B59" s="7"/>
      <c r="C59" s="31" t="s">
        <v>17</v>
      </c>
      <c r="D59" s="16" t="s">
        <v>57</v>
      </c>
      <c r="E59" s="38" t="s">
        <v>21</v>
      </c>
      <c r="F59" s="39">
        <v>18</v>
      </c>
      <c r="G59" s="11"/>
      <c r="H59" s="40">
        <f>ROUND((G59*F59),2)</f>
        <v>0</v>
      </c>
    </row>
    <row r="60" spans="1:11" ht="26.4" x14ac:dyDescent="0.25">
      <c r="A60" s="38">
        <v>31</v>
      </c>
      <c r="B60" s="7"/>
      <c r="C60" s="31" t="s">
        <v>17</v>
      </c>
      <c r="D60" s="16" t="s">
        <v>93</v>
      </c>
      <c r="E60" s="3" t="s">
        <v>21</v>
      </c>
      <c r="F60" s="39">
        <v>2</v>
      </c>
      <c r="G60" s="11"/>
      <c r="H60" s="40">
        <f>ROUND((G60*F60),2)</f>
        <v>0</v>
      </c>
    </row>
    <row r="61" spans="1:11" ht="14.4" customHeight="1" x14ac:dyDescent="0.25">
      <c r="A61" s="38">
        <v>32</v>
      </c>
      <c r="B61" s="7"/>
      <c r="C61" s="31" t="s">
        <v>17</v>
      </c>
      <c r="D61" s="16" t="s">
        <v>137</v>
      </c>
      <c r="E61" s="38" t="s">
        <v>34</v>
      </c>
      <c r="F61" s="39">
        <v>8</v>
      </c>
      <c r="G61" s="11"/>
      <c r="H61" s="40">
        <f>ROUND((G61*F61),2)</f>
        <v>0</v>
      </c>
    </row>
    <row r="62" spans="1:11" ht="13.2" x14ac:dyDescent="0.25">
      <c r="A62" s="42"/>
      <c r="B62" s="42"/>
      <c r="C62" s="29" t="s">
        <v>31</v>
      </c>
      <c r="D62" s="21" t="s">
        <v>47</v>
      </c>
      <c r="E62" s="42"/>
      <c r="F62" s="42"/>
      <c r="G62" s="42"/>
      <c r="H62" s="42">
        <f>SUM(H57:H61)</f>
        <v>0</v>
      </c>
    </row>
    <row r="63" spans="1:11" ht="12.75" customHeight="1" x14ac:dyDescent="0.25">
      <c r="C63" s="32"/>
    </row>
    <row r="64" spans="1:11" ht="12.75" customHeight="1" x14ac:dyDescent="0.25">
      <c r="A64" s="41"/>
      <c r="B64" s="41"/>
      <c r="C64" s="30" t="s">
        <v>32</v>
      </c>
      <c r="D64" s="14" t="s">
        <v>35</v>
      </c>
      <c r="E64" s="41"/>
      <c r="F64" s="2"/>
      <c r="G64" s="41"/>
      <c r="H64" s="2"/>
    </row>
    <row r="65" spans="1:11" ht="24.75" customHeight="1" x14ac:dyDescent="0.25">
      <c r="A65" s="38">
        <v>33</v>
      </c>
      <c r="B65" s="7"/>
      <c r="C65" s="31" t="s">
        <v>17</v>
      </c>
      <c r="D65" s="17" t="s">
        <v>64</v>
      </c>
      <c r="E65" s="38" t="s">
        <v>21</v>
      </c>
      <c r="F65" s="39">
        <v>11</v>
      </c>
      <c r="G65" s="11"/>
      <c r="H65" s="40">
        <f>ROUND((G65*F65),2)</f>
        <v>0</v>
      </c>
    </row>
    <row r="66" spans="1:11" ht="13.2" x14ac:dyDescent="0.25">
      <c r="A66" s="38">
        <v>34</v>
      </c>
      <c r="B66" s="7"/>
      <c r="C66" s="31"/>
      <c r="D66" s="17" t="s">
        <v>127</v>
      </c>
      <c r="E66" s="38" t="s">
        <v>21</v>
      </c>
      <c r="F66" s="39">
        <v>11</v>
      </c>
      <c r="G66" s="11"/>
      <c r="H66" s="40">
        <f>ROUND((G66*F66),2)</f>
        <v>0</v>
      </c>
    </row>
    <row r="67" spans="1:11" ht="13.2" x14ac:dyDescent="0.25">
      <c r="A67" s="54"/>
      <c r="B67" s="55"/>
      <c r="C67" s="56"/>
      <c r="D67" s="57" t="s">
        <v>131</v>
      </c>
      <c r="E67" s="57"/>
      <c r="F67" s="57"/>
      <c r="G67" s="57"/>
      <c r="H67" s="58"/>
    </row>
    <row r="68" spans="1:11" ht="13.2" x14ac:dyDescent="0.25">
      <c r="A68" s="38">
        <v>35</v>
      </c>
      <c r="B68" s="7"/>
      <c r="C68" s="31"/>
      <c r="D68" s="17" t="s">
        <v>124</v>
      </c>
      <c r="E68" s="38" t="s">
        <v>21</v>
      </c>
      <c r="F68" s="39">
        <v>6</v>
      </c>
      <c r="G68" s="11"/>
      <c r="H68" s="40">
        <f>ROUND((G68*F68),2)</f>
        <v>0</v>
      </c>
    </row>
    <row r="69" spans="1:11" ht="13.2" x14ac:dyDescent="0.25">
      <c r="A69" s="54"/>
      <c r="B69" s="55"/>
      <c r="C69" s="56"/>
      <c r="D69" s="57" t="s">
        <v>125</v>
      </c>
      <c r="E69" s="57"/>
      <c r="F69" s="57"/>
      <c r="G69" s="57"/>
      <c r="H69" s="58"/>
    </row>
    <row r="70" spans="1:11" ht="12.75" customHeight="1" x14ac:dyDescent="0.25">
      <c r="A70" s="38">
        <v>36</v>
      </c>
      <c r="B70" s="7"/>
      <c r="C70" s="31" t="s">
        <v>17</v>
      </c>
      <c r="D70" s="17" t="s">
        <v>58</v>
      </c>
      <c r="E70" s="38" t="s">
        <v>19</v>
      </c>
      <c r="F70" s="39">
        <v>33</v>
      </c>
      <c r="G70" s="11"/>
      <c r="H70" s="40">
        <f t="shared" ref="H70:H75" si="5">ROUND((G70*F70),2)</f>
        <v>0</v>
      </c>
    </row>
    <row r="71" spans="1:11" ht="12.75" customHeight="1" x14ac:dyDescent="0.25">
      <c r="A71" s="38">
        <v>37</v>
      </c>
      <c r="B71" s="7"/>
      <c r="C71" s="31" t="s">
        <v>17</v>
      </c>
      <c r="D71" s="17" t="s">
        <v>40</v>
      </c>
      <c r="E71" s="38" t="s">
        <v>19</v>
      </c>
      <c r="F71" s="39">
        <v>3</v>
      </c>
      <c r="G71" s="11"/>
      <c r="H71" s="40">
        <f t="shared" si="5"/>
        <v>0</v>
      </c>
    </row>
    <row r="72" spans="1:11" ht="12.75" customHeight="1" x14ac:dyDescent="0.25">
      <c r="A72" s="38">
        <v>38</v>
      </c>
      <c r="B72" s="7"/>
      <c r="C72" s="31" t="s">
        <v>17</v>
      </c>
      <c r="D72" s="17" t="s">
        <v>66</v>
      </c>
      <c r="E72" s="38" t="s">
        <v>19</v>
      </c>
      <c r="F72" s="39">
        <v>2</v>
      </c>
      <c r="G72" s="27"/>
      <c r="H72" s="40">
        <f t="shared" si="5"/>
        <v>0</v>
      </c>
    </row>
    <row r="73" spans="1:11" ht="37.5" customHeight="1" x14ac:dyDescent="0.25">
      <c r="A73" s="38">
        <v>39</v>
      </c>
      <c r="B73" s="7"/>
      <c r="C73" s="31" t="s">
        <v>17</v>
      </c>
      <c r="D73" s="16" t="s">
        <v>123</v>
      </c>
      <c r="E73" s="38" t="s">
        <v>28</v>
      </c>
      <c r="F73" s="39">
        <v>33</v>
      </c>
      <c r="G73" s="27"/>
      <c r="H73" s="40">
        <f t="shared" si="5"/>
        <v>0</v>
      </c>
    </row>
    <row r="74" spans="1:11" ht="12.75" customHeight="1" x14ac:dyDescent="0.25">
      <c r="A74" s="38">
        <v>40</v>
      </c>
      <c r="B74" s="7"/>
      <c r="C74" s="31" t="s">
        <v>17</v>
      </c>
      <c r="D74" s="19" t="s">
        <v>52</v>
      </c>
      <c r="E74" s="38" t="s">
        <v>19</v>
      </c>
      <c r="F74" s="39">
        <v>33</v>
      </c>
      <c r="G74" s="27"/>
      <c r="H74" s="40">
        <f t="shared" si="5"/>
        <v>0</v>
      </c>
    </row>
    <row r="75" spans="1:11" ht="12.75" customHeight="1" x14ac:dyDescent="0.25">
      <c r="A75" s="38">
        <v>41</v>
      </c>
      <c r="B75" s="7"/>
      <c r="C75" s="31" t="s">
        <v>17</v>
      </c>
      <c r="D75" s="19" t="s">
        <v>36</v>
      </c>
      <c r="E75" s="38" t="s">
        <v>28</v>
      </c>
      <c r="F75" s="39">
        <v>33</v>
      </c>
      <c r="G75" s="27"/>
      <c r="H75" s="40">
        <f t="shared" si="5"/>
        <v>0</v>
      </c>
      <c r="J75" s="43"/>
    </row>
    <row r="76" spans="1:11" ht="25.5" customHeight="1" x14ac:dyDescent="0.25">
      <c r="A76" s="38">
        <v>42</v>
      </c>
      <c r="B76" s="7"/>
      <c r="C76" s="31" t="s">
        <v>17</v>
      </c>
      <c r="D76" s="17" t="s">
        <v>50</v>
      </c>
      <c r="E76" s="38" t="s">
        <v>28</v>
      </c>
      <c r="F76" s="39">
        <v>33</v>
      </c>
      <c r="G76" s="27"/>
      <c r="H76" s="40">
        <f>ROUND((G76*F76),0)</f>
        <v>0</v>
      </c>
      <c r="K76" s="4"/>
    </row>
    <row r="77" spans="1:11" ht="12.75" customHeight="1" x14ac:dyDescent="0.25">
      <c r="A77" s="38">
        <v>43</v>
      </c>
      <c r="B77" s="7"/>
      <c r="C77" s="31" t="s">
        <v>17</v>
      </c>
      <c r="D77" s="17" t="s">
        <v>114</v>
      </c>
      <c r="E77" s="38" t="s">
        <v>21</v>
      </c>
      <c r="F77" s="39">
        <v>9</v>
      </c>
      <c r="G77" s="11"/>
      <c r="H77" s="40">
        <f>ROUND((G77*F77),0)</f>
        <v>0</v>
      </c>
      <c r="K77" s="4"/>
    </row>
    <row r="78" spans="1:11" ht="12.75" customHeight="1" x14ac:dyDescent="0.25">
      <c r="A78" s="54"/>
      <c r="B78" s="55"/>
      <c r="C78" s="56"/>
      <c r="D78" s="57" t="s">
        <v>115</v>
      </c>
      <c r="E78" s="57"/>
      <c r="F78" s="57"/>
      <c r="G78" s="57"/>
      <c r="H78" s="58"/>
      <c r="K78" s="4"/>
    </row>
    <row r="79" spans="1:11" ht="12.75" customHeight="1" x14ac:dyDescent="0.25">
      <c r="A79" s="38">
        <v>44</v>
      </c>
      <c r="B79" s="7"/>
      <c r="C79" s="31"/>
      <c r="D79" s="17" t="s">
        <v>116</v>
      </c>
      <c r="E79" s="38" t="s">
        <v>21</v>
      </c>
      <c r="F79" s="39">
        <v>2</v>
      </c>
      <c r="G79" s="11"/>
      <c r="H79" s="40">
        <f>ROUND((G79*F79),0)</f>
        <v>0</v>
      </c>
      <c r="K79" s="4"/>
    </row>
    <row r="80" spans="1:11" ht="12.75" customHeight="1" x14ac:dyDescent="0.25">
      <c r="A80" s="54"/>
      <c r="B80" s="55"/>
      <c r="C80" s="56"/>
      <c r="D80" s="57" t="s">
        <v>117</v>
      </c>
      <c r="E80" s="57"/>
      <c r="F80" s="57"/>
      <c r="G80" s="57"/>
      <c r="H80" s="58"/>
      <c r="K80" s="4"/>
    </row>
    <row r="81" spans="1:11" ht="12.75" customHeight="1" x14ac:dyDescent="0.25">
      <c r="A81" s="38">
        <v>45</v>
      </c>
      <c r="B81" s="7"/>
      <c r="C81" s="31"/>
      <c r="D81" s="17" t="s">
        <v>122</v>
      </c>
      <c r="E81" s="38" t="s">
        <v>21</v>
      </c>
      <c r="F81" s="39">
        <v>6</v>
      </c>
      <c r="G81" s="11"/>
      <c r="H81" s="40">
        <f>ROUND((G81*F81),0)</f>
        <v>0</v>
      </c>
      <c r="K81" s="4"/>
    </row>
    <row r="82" spans="1:11" ht="12.75" customHeight="1" x14ac:dyDescent="0.25">
      <c r="A82" s="54"/>
      <c r="B82" s="55"/>
      <c r="C82" s="56"/>
      <c r="D82" s="57" t="s">
        <v>118</v>
      </c>
      <c r="E82" s="57"/>
      <c r="F82" s="57"/>
      <c r="G82" s="57"/>
      <c r="H82" s="58"/>
      <c r="K82" s="61">
        <f>H123+'GTM MERICSKA SIT'!H52</f>
        <v>0</v>
      </c>
    </row>
    <row r="83" spans="1:11" ht="12.75" customHeight="1" x14ac:dyDescent="0.25">
      <c r="A83" s="38">
        <v>46</v>
      </c>
      <c r="B83" s="7"/>
      <c r="C83" s="31"/>
      <c r="D83" s="17" t="s">
        <v>106</v>
      </c>
      <c r="E83" s="38" t="s">
        <v>21</v>
      </c>
      <c r="F83" s="39">
        <v>2</v>
      </c>
      <c r="G83" s="11"/>
      <c r="H83" s="40">
        <f>ROUND((G83*F83),2)</f>
        <v>0</v>
      </c>
      <c r="K83" s="4"/>
    </row>
    <row r="84" spans="1:11" ht="12.75" customHeight="1" x14ac:dyDescent="0.25">
      <c r="A84" s="54"/>
      <c r="B84" s="55"/>
      <c r="C84" s="56"/>
      <c r="D84" s="57" t="s">
        <v>107</v>
      </c>
      <c r="E84" s="57"/>
      <c r="F84" s="57"/>
      <c r="G84" s="57"/>
      <c r="H84" s="58"/>
      <c r="K84" s="61">
        <f>H123+'GTM MERICSKA SIT'!H52</f>
        <v>0</v>
      </c>
    </row>
    <row r="85" spans="1:11" ht="12.75" customHeight="1" x14ac:dyDescent="0.25">
      <c r="A85" s="42"/>
      <c r="B85" s="42"/>
      <c r="C85" s="29" t="s">
        <v>32</v>
      </c>
      <c r="D85" s="18" t="s">
        <v>35</v>
      </c>
      <c r="E85" s="42"/>
      <c r="F85" s="42"/>
      <c r="G85" s="42"/>
      <c r="H85" s="42">
        <f>SUM(H65:H83)</f>
        <v>0</v>
      </c>
      <c r="K85" s="61" t="e">
        <f>#REF!</f>
        <v>#REF!</v>
      </c>
    </row>
    <row r="86" spans="1:11" ht="12.75" customHeight="1" x14ac:dyDescent="0.25">
      <c r="C86" s="32"/>
    </row>
    <row r="87" spans="1:11" ht="12.75" customHeight="1" x14ac:dyDescent="0.25">
      <c r="A87" s="41"/>
      <c r="B87" s="41"/>
      <c r="C87" s="30" t="s">
        <v>55</v>
      </c>
      <c r="D87" s="14" t="s">
        <v>37</v>
      </c>
      <c r="E87" s="41"/>
      <c r="F87" s="2"/>
      <c r="G87" s="41"/>
      <c r="H87" s="2"/>
    </row>
    <row r="88" spans="1:11" ht="13.2" x14ac:dyDescent="0.25">
      <c r="A88" s="38">
        <v>47</v>
      </c>
      <c r="B88" s="38"/>
      <c r="C88" s="31" t="s">
        <v>17</v>
      </c>
      <c r="D88" s="17" t="s">
        <v>59</v>
      </c>
      <c r="E88" s="38" t="s">
        <v>19</v>
      </c>
      <c r="F88" s="39">
        <v>2</v>
      </c>
      <c r="G88" s="27"/>
      <c r="H88" s="40">
        <f>ROUND((G88*F88),2)</f>
        <v>0</v>
      </c>
    </row>
    <row r="89" spans="1:11" ht="12.75" customHeight="1" x14ac:dyDescent="0.25">
      <c r="A89" s="38">
        <v>48</v>
      </c>
      <c r="B89" s="38"/>
      <c r="C89" s="31" t="s">
        <v>17</v>
      </c>
      <c r="D89" s="17" t="s">
        <v>60</v>
      </c>
      <c r="E89" s="38" t="s">
        <v>21</v>
      </c>
      <c r="F89" s="39">
        <v>2</v>
      </c>
      <c r="G89" s="27"/>
      <c r="H89" s="40">
        <f>ROUND((G89*F89),2)</f>
        <v>0</v>
      </c>
    </row>
    <row r="90" spans="1:11" ht="12.75" customHeight="1" x14ac:dyDescent="0.25">
      <c r="A90" s="42"/>
      <c r="B90" s="42"/>
      <c r="C90" s="29" t="s">
        <v>55</v>
      </c>
      <c r="D90" s="18" t="s">
        <v>37</v>
      </c>
      <c r="E90" s="42"/>
      <c r="F90" s="42"/>
      <c r="G90" s="42"/>
      <c r="H90" s="42">
        <f>SUM(H88:H89)</f>
        <v>0</v>
      </c>
    </row>
    <row r="91" spans="1:11" ht="12.75" customHeight="1" x14ac:dyDescent="0.25">
      <c r="C91" s="32"/>
    </row>
    <row r="92" spans="1:11" ht="12.75" customHeight="1" x14ac:dyDescent="0.25">
      <c r="A92" s="44"/>
      <c r="C92" s="30" t="s">
        <v>56</v>
      </c>
      <c r="D92" s="14" t="s">
        <v>41</v>
      </c>
    </row>
    <row r="93" spans="1:11" ht="12.75" customHeight="1" x14ac:dyDescent="0.25">
      <c r="A93" s="38">
        <v>49</v>
      </c>
      <c r="B93" s="38"/>
      <c r="C93" s="31"/>
      <c r="D93" s="17" t="s">
        <v>104</v>
      </c>
      <c r="E93" s="38" t="s">
        <v>19</v>
      </c>
      <c r="F93" s="39">
        <v>12</v>
      </c>
      <c r="G93" s="11"/>
      <c r="H93" s="40">
        <f>ROUND((G93*F93),2)</f>
        <v>0</v>
      </c>
    </row>
    <row r="94" spans="1:11" ht="12.75" customHeight="1" x14ac:dyDescent="0.25">
      <c r="A94" s="54"/>
      <c r="B94" s="55"/>
      <c r="C94" s="56"/>
      <c r="D94" s="57" t="s">
        <v>111</v>
      </c>
      <c r="E94" s="57"/>
      <c r="F94" s="57"/>
      <c r="G94" s="57"/>
      <c r="H94" s="58"/>
    </row>
    <row r="95" spans="1:11" ht="12.75" customHeight="1" x14ac:dyDescent="0.25">
      <c r="A95" s="38">
        <v>50</v>
      </c>
      <c r="B95" s="38"/>
      <c r="C95" s="31"/>
      <c r="D95" s="17" t="s">
        <v>109</v>
      </c>
      <c r="E95" s="3" t="s">
        <v>108</v>
      </c>
      <c r="F95" s="39">
        <v>270</v>
      </c>
      <c r="G95" s="27"/>
      <c r="H95" s="40">
        <f>ROUND((G95*F95),2)</f>
        <v>0</v>
      </c>
    </row>
    <row r="96" spans="1:11" ht="12.75" customHeight="1" x14ac:dyDescent="0.25">
      <c r="A96" s="54"/>
      <c r="B96" s="55"/>
      <c r="C96" s="56"/>
      <c r="D96" s="57" t="s">
        <v>110</v>
      </c>
      <c r="E96" s="57"/>
      <c r="F96" s="57"/>
      <c r="G96" s="57"/>
      <c r="H96" s="58"/>
    </row>
    <row r="97" spans="1:8" ht="12.75" customHeight="1" x14ac:dyDescent="0.25">
      <c r="A97" s="38">
        <v>51</v>
      </c>
      <c r="B97" s="38"/>
      <c r="C97" s="31"/>
      <c r="D97" s="17" t="s">
        <v>105</v>
      </c>
      <c r="E97" s="38" t="s">
        <v>19</v>
      </c>
      <c r="F97" s="39">
        <v>2</v>
      </c>
      <c r="G97" s="11"/>
      <c r="H97" s="40">
        <f>ROUND((G97*F97),2)</f>
        <v>0</v>
      </c>
    </row>
    <row r="98" spans="1:8" ht="12.75" customHeight="1" x14ac:dyDescent="0.25">
      <c r="A98" s="54"/>
      <c r="B98" s="55"/>
      <c r="C98" s="56"/>
      <c r="D98" s="57" t="s">
        <v>113</v>
      </c>
      <c r="E98" s="57"/>
      <c r="F98" s="57"/>
      <c r="G98" s="57"/>
      <c r="H98" s="58"/>
    </row>
    <row r="99" spans="1:8" ht="12.75" customHeight="1" x14ac:dyDescent="0.25">
      <c r="A99" s="38">
        <v>52</v>
      </c>
      <c r="B99" s="38"/>
      <c r="C99" s="31"/>
      <c r="D99" s="17" t="s">
        <v>112</v>
      </c>
      <c r="E99" s="3" t="s">
        <v>39</v>
      </c>
      <c r="F99" s="39">
        <v>8</v>
      </c>
      <c r="G99" s="11"/>
      <c r="H99" s="40">
        <f>ROUND((G99*F99),2)</f>
        <v>0</v>
      </c>
    </row>
    <row r="100" spans="1:8" ht="12.75" customHeight="1" x14ac:dyDescent="0.25">
      <c r="A100" s="42"/>
      <c r="B100" s="42"/>
      <c r="C100" s="29" t="s">
        <v>56</v>
      </c>
      <c r="D100" s="18" t="s">
        <v>41</v>
      </c>
      <c r="E100" s="42"/>
      <c r="F100" s="42"/>
      <c r="G100" s="42"/>
      <c r="H100" s="42">
        <f>SUM(H93:H99)</f>
        <v>0</v>
      </c>
    </row>
    <row r="102" spans="1:8" ht="12.75" customHeight="1" x14ac:dyDescent="0.25">
      <c r="A102" s="47"/>
      <c r="B102" s="47"/>
      <c r="C102" s="30" t="s">
        <v>61</v>
      </c>
      <c r="D102" s="46" t="s">
        <v>79</v>
      </c>
      <c r="E102" s="47"/>
      <c r="F102" s="47"/>
      <c r="G102" s="47"/>
      <c r="H102" s="47"/>
    </row>
    <row r="103" spans="1:8" ht="12.75" customHeight="1" x14ac:dyDescent="0.25">
      <c r="A103" s="38">
        <v>53</v>
      </c>
      <c r="B103" s="9"/>
      <c r="C103" s="31"/>
      <c r="D103" s="16" t="s">
        <v>154</v>
      </c>
      <c r="E103" s="38" t="s">
        <v>21</v>
      </c>
      <c r="F103" s="39">
        <v>21</v>
      </c>
      <c r="G103" s="27"/>
      <c r="H103" s="40">
        <f>ROUND((G103*F103),2)</f>
        <v>0</v>
      </c>
    </row>
    <row r="104" spans="1:8" ht="12.75" customHeight="1" x14ac:dyDescent="0.25">
      <c r="A104" s="54"/>
      <c r="B104" s="55"/>
      <c r="C104" s="56"/>
      <c r="D104" s="57" t="s">
        <v>80</v>
      </c>
      <c r="E104" s="57"/>
      <c r="F104" s="57"/>
      <c r="G104" s="57"/>
      <c r="H104" s="58"/>
    </row>
    <row r="105" spans="1:8" ht="12.75" customHeight="1" x14ac:dyDescent="0.25">
      <c r="A105" s="38">
        <v>54</v>
      </c>
      <c r="B105" s="9"/>
      <c r="C105" s="31"/>
      <c r="D105" s="16" t="s">
        <v>78</v>
      </c>
      <c r="E105" s="38" t="s">
        <v>21</v>
      </c>
      <c r="F105" s="39">
        <v>210</v>
      </c>
      <c r="G105" s="27"/>
      <c r="H105" s="40">
        <f>ROUND((G105*F105),2)</f>
        <v>0</v>
      </c>
    </row>
    <row r="106" spans="1:8" ht="12.75" customHeight="1" x14ac:dyDescent="0.25">
      <c r="A106" s="54"/>
      <c r="B106" s="55"/>
      <c r="C106" s="56"/>
      <c r="D106" s="57" t="s">
        <v>84</v>
      </c>
      <c r="E106" s="57"/>
      <c r="F106" s="57"/>
      <c r="G106" s="57"/>
      <c r="H106" s="58"/>
    </row>
    <row r="107" spans="1:8" ht="12.75" customHeight="1" x14ac:dyDescent="0.25">
      <c r="A107" s="42"/>
      <c r="B107" s="42"/>
      <c r="C107" s="29" t="s">
        <v>61</v>
      </c>
      <c r="D107" s="18" t="s">
        <v>76</v>
      </c>
      <c r="E107" s="42"/>
      <c r="F107" s="42"/>
      <c r="G107" s="42"/>
      <c r="H107" s="42">
        <f>SUM(H103:H106)</f>
        <v>0</v>
      </c>
    </row>
    <row r="109" spans="1:8" ht="12.75" customHeight="1" x14ac:dyDescent="0.25">
      <c r="C109" s="30" t="s">
        <v>129</v>
      </c>
      <c r="D109" s="14" t="s">
        <v>81</v>
      </c>
    </row>
    <row r="110" spans="1:8" ht="12.75" customHeight="1" x14ac:dyDescent="0.25">
      <c r="A110" s="38">
        <v>55</v>
      </c>
      <c r="B110" s="9"/>
      <c r="C110" s="31"/>
      <c r="D110" s="16" t="s">
        <v>154</v>
      </c>
      <c r="E110" s="38" t="s">
        <v>21</v>
      </c>
      <c r="F110" s="39">
        <v>15</v>
      </c>
      <c r="G110" s="27"/>
      <c r="H110" s="40">
        <f>ROUND((G110*F110),2)</f>
        <v>0</v>
      </c>
    </row>
    <row r="111" spans="1:8" ht="12.75" customHeight="1" x14ac:dyDescent="0.25">
      <c r="A111" s="54"/>
      <c r="B111" s="55"/>
      <c r="C111" s="56"/>
      <c r="D111" s="57" t="s">
        <v>82</v>
      </c>
      <c r="E111" s="57"/>
      <c r="F111" s="57"/>
      <c r="G111" s="57"/>
      <c r="H111" s="58"/>
    </row>
    <row r="112" spans="1:8" ht="12.75" customHeight="1" x14ac:dyDescent="0.25">
      <c r="A112" s="38">
        <v>56</v>
      </c>
      <c r="B112" s="9"/>
      <c r="C112" s="31"/>
      <c r="D112" s="16" t="s">
        <v>78</v>
      </c>
      <c r="E112" s="38" t="s">
        <v>21</v>
      </c>
      <c r="F112" s="39">
        <v>180</v>
      </c>
      <c r="G112" s="27"/>
      <c r="H112" s="40">
        <f>ROUND((G112*F112),2)</f>
        <v>0</v>
      </c>
    </row>
    <row r="113" spans="1:8" ht="12.75" customHeight="1" x14ac:dyDescent="0.25">
      <c r="A113" s="54"/>
      <c r="B113" s="55"/>
      <c r="C113" s="56"/>
      <c r="D113" s="57" t="s">
        <v>83</v>
      </c>
      <c r="E113" s="57"/>
      <c r="F113" s="57"/>
      <c r="G113" s="57"/>
      <c r="H113" s="58"/>
    </row>
    <row r="114" spans="1:8" ht="12.75" customHeight="1" x14ac:dyDescent="0.25">
      <c r="A114" s="42"/>
      <c r="B114" s="42"/>
      <c r="C114" s="29" t="s">
        <v>129</v>
      </c>
      <c r="D114" s="18" t="s">
        <v>85</v>
      </c>
      <c r="E114" s="42"/>
      <c r="F114" s="42"/>
      <c r="G114" s="42"/>
      <c r="H114" s="42">
        <f>SUM(H110:H113)</f>
        <v>0</v>
      </c>
    </row>
    <row r="116" spans="1:8" ht="12.75" customHeight="1" x14ac:dyDescent="0.25">
      <c r="C116" s="30" t="s">
        <v>130</v>
      </c>
      <c r="D116" s="14" t="s">
        <v>96</v>
      </c>
    </row>
    <row r="117" spans="1:8" ht="12.75" customHeight="1" x14ac:dyDescent="0.25">
      <c r="A117" s="38">
        <v>57</v>
      </c>
      <c r="B117" s="9"/>
      <c r="C117" s="31"/>
      <c r="D117" s="16" t="s">
        <v>155</v>
      </c>
      <c r="E117" s="38" t="s">
        <v>21</v>
      </c>
      <c r="F117" s="39">
        <v>4</v>
      </c>
      <c r="G117" s="27"/>
      <c r="H117" s="40">
        <f>ROUND((G117*F117),2)</f>
        <v>0</v>
      </c>
    </row>
    <row r="118" spans="1:8" ht="12.75" customHeight="1" x14ac:dyDescent="0.25">
      <c r="A118" s="54"/>
      <c r="B118" s="55"/>
      <c r="C118" s="56"/>
      <c r="D118" s="57" t="s">
        <v>97</v>
      </c>
      <c r="E118" s="57"/>
      <c r="F118" s="57"/>
      <c r="G118" s="57"/>
      <c r="H118" s="58"/>
    </row>
    <row r="119" spans="1:8" ht="12.75" customHeight="1" x14ac:dyDescent="0.25">
      <c r="A119" s="38">
        <v>58</v>
      </c>
      <c r="B119" s="9"/>
      <c r="C119" s="31"/>
      <c r="D119" s="16" t="s">
        <v>98</v>
      </c>
      <c r="E119" s="38" t="s">
        <v>21</v>
      </c>
      <c r="F119" s="39">
        <v>48</v>
      </c>
      <c r="G119" s="27"/>
      <c r="H119" s="40">
        <f>ROUND((G119*F119),2)</f>
        <v>0</v>
      </c>
    </row>
    <row r="120" spans="1:8" ht="12.75" customHeight="1" x14ac:dyDescent="0.25">
      <c r="A120" s="54"/>
      <c r="B120" s="55"/>
      <c r="C120" s="56"/>
      <c r="D120" s="57" t="s">
        <v>99</v>
      </c>
      <c r="E120" s="57"/>
      <c r="F120" s="57"/>
      <c r="G120" s="57"/>
      <c r="H120" s="58"/>
    </row>
    <row r="121" spans="1:8" ht="12.75" customHeight="1" x14ac:dyDescent="0.25">
      <c r="A121" s="42"/>
      <c r="B121" s="42"/>
      <c r="C121" s="29" t="s">
        <v>130</v>
      </c>
      <c r="D121" s="18" t="s">
        <v>96</v>
      </c>
      <c r="E121" s="42"/>
      <c r="F121" s="42"/>
      <c r="G121" s="42"/>
      <c r="H121" s="42">
        <f>SUM(H117:H120)</f>
        <v>0</v>
      </c>
    </row>
    <row r="122" spans="1:8" ht="12.75" customHeight="1" x14ac:dyDescent="0.25">
      <c r="A122" s="47"/>
      <c r="B122" s="47"/>
      <c r="C122" s="30"/>
      <c r="D122" s="46"/>
      <c r="E122" s="47"/>
      <c r="F122" s="47"/>
      <c r="G122" s="47"/>
      <c r="H122" s="47"/>
    </row>
    <row r="123" spans="1:8" ht="12.75" customHeight="1" x14ac:dyDescent="0.25">
      <c r="A123" s="51"/>
      <c r="B123" s="51"/>
      <c r="C123" s="51"/>
      <c r="D123" s="50" t="s">
        <v>132</v>
      </c>
      <c r="E123" s="51"/>
      <c r="F123" s="51"/>
      <c r="G123" s="51"/>
      <c r="H123" s="51">
        <f>H121+H114+H107+H100+H90+H85+H62+H54+H46+H34+H27+H22+H14</f>
        <v>0</v>
      </c>
    </row>
    <row r="124" spans="1:8" ht="12.75" customHeight="1" x14ac:dyDescent="0.25">
      <c r="A124" s="49"/>
      <c r="B124" s="49"/>
      <c r="C124" s="49"/>
      <c r="D124" s="52" t="s">
        <v>133</v>
      </c>
      <c r="E124" s="49"/>
      <c r="F124" s="49"/>
      <c r="G124" s="49"/>
      <c r="H124" s="51">
        <f>H123*0.21</f>
        <v>0</v>
      </c>
    </row>
    <row r="126" spans="1:8" ht="12.75" customHeight="1" x14ac:dyDescent="0.25">
      <c r="A126" s="49"/>
      <c r="B126" s="49"/>
      <c r="C126" s="49"/>
      <c r="D126" s="50" t="s">
        <v>134</v>
      </c>
      <c r="E126" s="49"/>
      <c r="F126" s="49"/>
      <c r="G126" s="49"/>
      <c r="H126" s="51">
        <f>H123+H124</f>
        <v>0</v>
      </c>
    </row>
  </sheetData>
  <sheetProtection formatColumns="0"/>
  <mergeCells count="10">
    <mergeCell ref="K2:K3"/>
    <mergeCell ref="D3:H3"/>
    <mergeCell ref="A5:A6"/>
    <mergeCell ref="B5:B6"/>
    <mergeCell ref="C5:C6"/>
    <mergeCell ref="D5:D6"/>
    <mergeCell ref="E5:E6"/>
    <mergeCell ref="F5:F6"/>
    <mergeCell ref="G5:H5"/>
    <mergeCell ref="J5:J6"/>
  </mergeCells>
  <pageMargins left="0.23622047244094491" right="0.23622047244094491" top="0.74803149606299213" bottom="0.74803149606299213" header="0.31496062992125984" footer="0.31496062992125984"/>
  <pageSetup paperSize="88" scale="53" fitToHeight="0" orientation="landscape" r:id="rId1"/>
  <headerFooter alignWithMargins="0">
    <oddFooter>&amp;R&amp;P/&amp;N</oddFooter>
  </headerFooter>
  <rowBreaks count="5" manualBreakCount="5">
    <brk id="27" max="7" man="1"/>
    <brk id="46" max="7" man="1"/>
    <brk id="63" max="7" man="1"/>
    <brk id="85" max="16383" man="1"/>
    <brk id="107" max="7" man="1"/>
  </rowBreaks>
  <colBreaks count="2" manualBreakCount="2">
    <brk id="7" max="125" man="1"/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</vt:lpstr>
      <vt:lpstr>GTM MERICSKA SIT</vt:lpstr>
      <vt:lpstr>GTM mereni</vt:lpstr>
      <vt:lpstr>'GTM mereni'!Názvy_tisku</vt:lpstr>
      <vt:lpstr>'GTM MERICSKA SIT'!Názvy_tisku</vt:lpstr>
      <vt:lpstr>REKAPITULACE!Názvy_tisku</vt:lpstr>
      <vt:lpstr>'GTM mereni'!Oblast_tisku</vt:lpstr>
      <vt:lpstr>'GTM MERICSKA SIT'!Oblast_tisku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Pikhartová</dc:creator>
  <cp:lastModifiedBy>Milan Jeřábek</cp:lastModifiedBy>
  <cp:lastPrinted>2021-11-29T13:15:15Z</cp:lastPrinted>
  <dcterms:created xsi:type="dcterms:W3CDTF">2018-07-10T11:53:44Z</dcterms:created>
  <dcterms:modified xsi:type="dcterms:W3CDTF">2021-12-07T13:07:49Z</dcterms:modified>
</cp:coreProperties>
</file>