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sosasoukh-my.sharepoint.com/personal/losek_soskh_cz/Documents/Zástupce OV_Lošek/ŠKOLNÍ ROK 2023_2024/VEŘEJNÉ ZAKÁZKY/VZ Moderní tréninkové centrum pro výuku oboru kadeřník/E-ZAK VÝZVA _Moderni tréninkové centrum/"/>
    </mc:Choice>
  </mc:AlternateContent>
  <xr:revisionPtr revIDLastSave="0" documentId="8_{19514CE0-C7A2-413B-A553-889401394FF3}" xr6:coauthVersionLast="47" xr6:coauthVersionMax="47" xr10:uidLastSave="{00000000-0000-0000-0000-000000000000}"/>
  <bookViews>
    <workbookView xWindow="2205" yWindow="1020" windowWidth="26475" windowHeight="14580" activeTab="1" xr2:uid="{00000000-000D-0000-FFFF-FFFF00000000}"/>
  </bookViews>
  <sheets>
    <sheet name="Rekapitulace stavby" sheetId="1" r:id="rId1"/>
    <sheet name="61-2024 - Moderní trénink..." sheetId="2" r:id="rId2"/>
  </sheets>
  <definedNames>
    <definedName name="_xlnm._FilterDatabase" localSheetId="1" hidden="1">'61-2024 - Moderní trénink...'!$C$142:$K$545</definedName>
    <definedName name="_xlnm.Print_Titles" localSheetId="1">'61-2024 - Moderní trénink...'!$142:$142</definedName>
    <definedName name="_xlnm.Print_Titles" localSheetId="0">'Rekapitulace stavby'!$92:$92</definedName>
    <definedName name="_xlnm.Print_Area" localSheetId="1">'61-2024 - Moderní trénink...'!$C$4:$J$76,'61-2024 - Moderní trénink...'!$C$82:$J$126,'61-2024 - Moderní trénink...'!$C$132:$K$545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545" i="2"/>
  <c r="BH545" i="2"/>
  <c r="BG545" i="2"/>
  <c r="BF545" i="2"/>
  <c r="T545" i="2"/>
  <c r="T544" i="2" s="1"/>
  <c r="R545" i="2"/>
  <c r="R544" i="2" s="1"/>
  <c r="P545" i="2"/>
  <c r="P544" i="2" s="1"/>
  <c r="BI543" i="2"/>
  <c r="BH543" i="2"/>
  <c r="BG543" i="2"/>
  <c r="BF543" i="2"/>
  <c r="T543" i="2"/>
  <c r="T542" i="2"/>
  <c r="R543" i="2"/>
  <c r="R542" i="2" s="1"/>
  <c r="P543" i="2"/>
  <c r="P542" i="2" s="1"/>
  <c r="BI541" i="2"/>
  <c r="BH541" i="2"/>
  <c r="BG541" i="2"/>
  <c r="BF541" i="2"/>
  <c r="T541" i="2"/>
  <c r="T540" i="2" s="1"/>
  <c r="R541" i="2"/>
  <c r="R540" i="2" s="1"/>
  <c r="P541" i="2"/>
  <c r="P540" i="2" s="1"/>
  <c r="BI539" i="2"/>
  <c r="BH539" i="2"/>
  <c r="BG539" i="2"/>
  <c r="BF539" i="2"/>
  <c r="T539" i="2"/>
  <c r="T538" i="2" s="1"/>
  <c r="R539" i="2"/>
  <c r="R538" i="2" s="1"/>
  <c r="P539" i="2"/>
  <c r="P538" i="2" s="1"/>
  <c r="BI536" i="2"/>
  <c r="BH536" i="2"/>
  <c r="BG536" i="2"/>
  <c r="BF536" i="2"/>
  <c r="T536" i="2"/>
  <c r="R536" i="2"/>
  <c r="P536" i="2"/>
  <c r="BI534" i="2"/>
  <c r="BH534" i="2"/>
  <c r="BG534" i="2"/>
  <c r="BF534" i="2"/>
  <c r="T534" i="2"/>
  <c r="R534" i="2"/>
  <c r="P534" i="2"/>
  <c r="BI533" i="2"/>
  <c r="BH533" i="2"/>
  <c r="BG533" i="2"/>
  <c r="BF533" i="2"/>
  <c r="T533" i="2"/>
  <c r="R533" i="2"/>
  <c r="P533" i="2"/>
  <c r="BI532" i="2"/>
  <c r="BH532" i="2"/>
  <c r="BG532" i="2"/>
  <c r="BF532" i="2"/>
  <c r="T532" i="2"/>
  <c r="R532" i="2"/>
  <c r="P532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9" i="2"/>
  <c r="BH529" i="2"/>
  <c r="BG529" i="2"/>
  <c r="BF529" i="2"/>
  <c r="T529" i="2"/>
  <c r="R529" i="2"/>
  <c r="P529" i="2"/>
  <c r="BI528" i="2"/>
  <c r="BH528" i="2"/>
  <c r="BG528" i="2"/>
  <c r="BF528" i="2"/>
  <c r="T528" i="2"/>
  <c r="R528" i="2"/>
  <c r="P528" i="2"/>
  <c r="BI520" i="2"/>
  <c r="BH520" i="2"/>
  <c r="BG520" i="2"/>
  <c r="BF520" i="2"/>
  <c r="T520" i="2"/>
  <c r="R520" i="2"/>
  <c r="P520" i="2"/>
  <c r="BI517" i="2"/>
  <c r="BH517" i="2"/>
  <c r="BG517" i="2"/>
  <c r="BF517" i="2"/>
  <c r="T517" i="2"/>
  <c r="R517" i="2"/>
  <c r="P517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06" i="2"/>
  <c r="BH506" i="2"/>
  <c r="BG506" i="2"/>
  <c r="BF506" i="2"/>
  <c r="T506" i="2"/>
  <c r="R506" i="2"/>
  <c r="P506" i="2"/>
  <c r="BI502" i="2"/>
  <c r="BH502" i="2"/>
  <c r="BG502" i="2"/>
  <c r="BF502" i="2"/>
  <c r="T502" i="2"/>
  <c r="R502" i="2"/>
  <c r="P502" i="2"/>
  <c r="BI498" i="2"/>
  <c r="BH498" i="2"/>
  <c r="BG498" i="2"/>
  <c r="BF498" i="2"/>
  <c r="T498" i="2"/>
  <c r="R498" i="2"/>
  <c r="P498" i="2"/>
  <c r="BI494" i="2"/>
  <c r="BH494" i="2"/>
  <c r="BG494" i="2"/>
  <c r="BF494" i="2"/>
  <c r="T494" i="2"/>
  <c r="R494" i="2"/>
  <c r="P494" i="2"/>
  <c r="BI490" i="2"/>
  <c r="BH490" i="2"/>
  <c r="BG490" i="2"/>
  <c r="BF490" i="2"/>
  <c r="T490" i="2"/>
  <c r="R490" i="2"/>
  <c r="P490" i="2"/>
  <c r="BI486" i="2"/>
  <c r="BH486" i="2"/>
  <c r="BG486" i="2"/>
  <c r="BF486" i="2"/>
  <c r="T486" i="2"/>
  <c r="R486" i="2"/>
  <c r="P486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T479" i="2" s="1"/>
  <c r="R480" i="2"/>
  <c r="R479" i="2" s="1"/>
  <c r="P480" i="2"/>
  <c r="P479" i="2" s="1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8" i="2"/>
  <c r="BH448" i="2"/>
  <c r="BG448" i="2"/>
  <c r="BF448" i="2"/>
  <c r="T448" i="2"/>
  <c r="R448" i="2"/>
  <c r="P448" i="2"/>
  <c r="BI446" i="2"/>
  <c r="BH446" i="2"/>
  <c r="BG446" i="2"/>
  <c r="BF446" i="2"/>
  <c r="T446" i="2"/>
  <c r="R446" i="2"/>
  <c r="P446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4" i="2"/>
  <c r="BH434" i="2"/>
  <c r="BG434" i="2"/>
  <c r="BF434" i="2"/>
  <c r="T434" i="2"/>
  <c r="R434" i="2"/>
  <c r="P434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6" i="2"/>
  <c r="BH426" i="2"/>
  <c r="BG426" i="2"/>
  <c r="BF426" i="2"/>
  <c r="T426" i="2"/>
  <c r="R426" i="2"/>
  <c r="P426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6" i="2"/>
  <c r="BH406" i="2"/>
  <c r="BG406" i="2"/>
  <c r="BF406" i="2"/>
  <c r="T406" i="2"/>
  <c r="R406" i="2"/>
  <c r="P406" i="2"/>
  <c r="BI402" i="2"/>
  <c r="BH402" i="2"/>
  <c r="BG402" i="2"/>
  <c r="BF402" i="2"/>
  <c r="T402" i="2"/>
  <c r="R402" i="2"/>
  <c r="P402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T254" i="2" s="1"/>
  <c r="R255" i="2"/>
  <c r="R254" i="2" s="1"/>
  <c r="P255" i="2"/>
  <c r="P254" i="2" s="1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T179" i="2" s="1"/>
  <c r="R180" i="2"/>
  <c r="R179" i="2"/>
  <c r="P180" i="2"/>
  <c r="P179" i="2" s="1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J140" i="2"/>
  <c r="J139" i="2"/>
  <c r="F139" i="2"/>
  <c r="F137" i="2"/>
  <c r="E135" i="2"/>
  <c r="J90" i="2"/>
  <c r="J89" i="2"/>
  <c r="F89" i="2"/>
  <c r="F87" i="2"/>
  <c r="E85" i="2"/>
  <c r="J16" i="2"/>
  <c r="E16" i="2"/>
  <c r="F90" i="2" s="1"/>
  <c r="J15" i="2"/>
  <c r="J10" i="2"/>
  <c r="J87" i="2" s="1"/>
  <c r="L90" i="1"/>
  <c r="AM90" i="1"/>
  <c r="AM89" i="1"/>
  <c r="L89" i="1"/>
  <c r="AM87" i="1"/>
  <c r="L87" i="1"/>
  <c r="L85" i="1"/>
  <c r="L84" i="1"/>
  <c r="J517" i="2"/>
  <c r="BK498" i="2"/>
  <c r="BK475" i="2"/>
  <c r="J458" i="2"/>
  <c r="J448" i="2"/>
  <c r="BK387" i="2"/>
  <c r="BK383" i="2"/>
  <c r="BK366" i="2"/>
  <c r="J360" i="2"/>
  <c r="BK356" i="2"/>
  <c r="J351" i="2"/>
  <c r="BK345" i="2"/>
  <c r="J342" i="2"/>
  <c r="J338" i="2"/>
  <c r="BK327" i="2"/>
  <c r="J319" i="2"/>
  <c r="BK311" i="2"/>
  <c r="BK305" i="2"/>
  <c r="J296" i="2"/>
  <c r="BK290" i="2"/>
  <c r="J281" i="2"/>
  <c r="BK276" i="2"/>
  <c r="BK272" i="2"/>
  <c r="J266" i="2"/>
  <c r="BK260" i="2"/>
  <c r="BK239" i="2"/>
  <c r="BK207" i="2"/>
  <c r="BK169" i="2"/>
  <c r="BK545" i="2"/>
  <c r="J536" i="2"/>
  <c r="J327" i="2"/>
  <c r="BK315" i="2"/>
  <c r="J302" i="2"/>
  <c r="J293" i="2"/>
  <c r="BK287" i="2"/>
  <c r="J280" i="2"/>
  <c r="J271" i="2"/>
  <c r="BK266" i="2"/>
  <c r="BK253" i="2"/>
  <c r="J239" i="2"/>
  <c r="J219" i="2"/>
  <c r="J207" i="2"/>
  <c r="J180" i="2"/>
  <c r="J539" i="2"/>
  <c r="J530" i="2"/>
  <c r="BK511" i="2"/>
  <c r="BK486" i="2"/>
  <c r="BK476" i="2"/>
  <c r="BK462" i="2"/>
  <c r="J446" i="2"/>
  <c r="BK430" i="2"/>
  <c r="BK422" i="2"/>
  <c r="BK410" i="2"/>
  <c r="J394" i="2"/>
  <c r="BK389" i="2"/>
  <c r="J377" i="2"/>
  <c r="BK365" i="2"/>
  <c r="BK357" i="2"/>
  <c r="J352" i="2"/>
  <c r="J348" i="2"/>
  <c r="J343" i="2"/>
  <c r="J336" i="2"/>
  <c r="J328" i="2"/>
  <c r="BK319" i="2"/>
  <c r="BK302" i="2"/>
  <c r="BK293" i="2"/>
  <c r="J287" i="2"/>
  <c r="J282" i="2"/>
  <c r="BK275" i="2"/>
  <c r="J270" i="2"/>
  <c r="J259" i="2"/>
  <c r="J252" i="2"/>
  <c r="J235" i="2"/>
  <c r="BK213" i="2"/>
  <c r="BK180" i="2"/>
  <c r="BK165" i="2"/>
  <c r="J532" i="2"/>
  <c r="J528" i="2"/>
  <c r="BK506" i="2"/>
  <c r="BK480" i="2"/>
  <c r="BK471" i="2"/>
  <c r="J454" i="2"/>
  <c r="BK446" i="2"/>
  <c r="J428" i="2"/>
  <c r="J406" i="2"/>
  <c r="J395" i="2"/>
  <c r="BK390" i="2"/>
  <c r="BK386" i="2"/>
  <c r="BK382" i="2"/>
  <c r="BK377" i="2"/>
  <c r="J366" i="2"/>
  <c r="BK362" i="2"/>
  <c r="BK358" i="2"/>
  <c r="BK350" i="2"/>
  <c r="J345" i="2"/>
  <c r="BK338" i="2"/>
  <c r="J315" i="2"/>
  <c r="BK543" i="2"/>
  <c r="BK532" i="2"/>
  <c r="BK528" i="2"/>
  <c r="BK520" i="2"/>
  <c r="BK514" i="2"/>
  <c r="J506" i="2"/>
  <c r="BK502" i="2"/>
  <c r="BK494" i="2"/>
  <c r="BK477" i="2"/>
  <c r="J469" i="2"/>
  <c r="BK454" i="2"/>
  <c r="J451" i="2"/>
  <c r="J442" i="2"/>
  <c r="BK434" i="2"/>
  <c r="J422" i="2"/>
  <c r="J413" i="2"/>
  <c r="BK406" i="2"/>
  <c r="BK396" i="2"/>
  <c r="BK392" i="2"/>
  <c r="J386" i="2"/>
  <c r="BK379" i="2"/>
  <c r="BK364" i="2"/>
  <c r="J361" i="2"/>
  <c r="J357" i="2"/>
  <c r="BK353" i="2"/>
  <c r="BK349" i="2"/>
  <c r="BK343" i="2"/>
  <c r="BK339" i="2"/>
  <c r="BK332" i="2"/>
  <c r="J320" i="2"/>
  <c r="BK312" i="2"/>
  <c r="BK303" i="2"/>
  <c r="J298" i="2"/>
  <c r="BK294" i="2"/>
  <c r="BK288" i="2"/>
  <c r="BK284" i="2"/>
  <c r="J278" i="2"/>
  <c r="J275" i="2"/>
  <c r="BK269" i="2"/>
  <c r="J264" i="2"/>
  <c r="J261" i="2"/>
  <c r="J253" i="2"/>
  <c r="J231" i="2"/>
  <c r="BK216" i="2"/>
  <c r="BK189" i="2"/>
  <c r="J150" i="2"/>
  <c r="J541" i="2"/>
  <c r="J331" i="2"/>
  <c r="BK324" i="2"/>
  <c r="BK314" i="2"/>
  <c r="J305" i="2"/>
  <c r="BK299" i="2"/>
  <c r="J291" i="2"/>
  <c r="BK285" i="2"/>
  <c r="BK277" i="2"/>
  <c r="BK270" i="2"/>
  <c r="BK263" i="2"/>
  <c r="BK261" i="2"/>
  <c r="BK250" i="2"/>
  <c r="J240" i="2"/>
  <c r="J216" i="2"/>
  <c r="BK194" i="2"/>
  <c r="BK175" i="2"/>
  <c r="BK536" i="2"/>
  <c r="J531" i="2"/>
  <c r="J514" i="2"/>
  <c r="BK490" i="2"/>
  <c r="J475" i="2"/>
  <c r="BK452" i="2"/>
  <c r="J434" i="2"/>
  <c r="J426" i="2"/>
  <c r="J411" i="2"/>
  <c r="BK398" i="2"/>
  <c r="BK391" i="2"/>
  <c r="J382" i="2"/>
  <c r="BK373" i="2"/>
  <c r="BK363" i="2"/>
  <c r="J356" i="2"/>
  <c r="BK351" i="2"/>
  <c r="BK346" i="2"/>
  <c r="J339" i="2"/>
  <c r="BK331" i="2"/>
  <c r="BK320" i="2"/>
  <c r="J311" i="2"/>
  <c r="J299" i="2"/>
  <c r="BK291" i="2"/>
  <c r="J285" i="2"/>
  <c r="BK280" i="2"/>
  <c r="J274" i="2"/>
  <c r="BK264" i="2"/>
  <c r="BK249" i="2"/>
  <c r="BK231" i="2"/>
  <c r="BK203" i="2"/>
  <c r="BK185" i="2"/>
  <c r="BK150" i="2"/>
  <c r="J545" i="2"/>
  <c r="BK533" i="2"/>
  <c r="BK530" i="2"/>
  <c r="J502" i="2"/>
  <c r="BK482" i="2"/>
  <c r="J478" i="2"/>
  <c r="J462" i="2"/>
  <c r="BK448" i="2"/>
  <c r="J430" i="2"/>
  <c r="BK417" i="2"/>
  <c r="J396" i="2"/>
  <c r="J392" i="2"/>
  <c r="J387" i="2"/>
  <c r="J383" i="2"/>
  <c r="BK380" i="2"/>
  <c r="BK369" i="2"/>
  <c r="J363" i="2"/>
  <c r="BK359" i="2"/>
  <c r="BK352" i="2"/>
  <c r="J346" i="2"/>
  <c r="J340" i="2"/>
  <c r="BK335" i="2"/>
  <c r="J309" i="2"/>
  <c r="J283" i="2"/>
  <c r="BK274" i="2"/>
  <c r="J263" i="2"/>
  <c r="J255" i="2"/>
  <c r="J250" i="2"/>
  <c r="J223" i="2"/>
  <c r="J185" i="2"/>
  <c r="J146" i="2"/>
  <c r="BK534" i="2"/>
  <c r="BK317" i="2"/>
  <c r="J312" i="2"/>
  <c r="J303" i="2"/>
  <c r="BK298" i="2"/>
  <c r="BK289" i="2"/>
  <c r="BK282" i="2"/>
  <c r="BK273" i="2"/>
  <c r="J267" i="2"/>
  <c r="J262" i="2"/>
  <c r="BK258" i="2"/>
  <c r="J244" i="2"/>
  <c r="BK235" i="2"/>
  <c r="J213" i="2"/>
  <c r="J189" i="2"/>
  <c r="J533" i="2"/>
  <c r="J520" i="2"/>
  <c r="J494" i="2"/>
  <c r="BK478" i="2"/>
  <c r="BK469" i="2"/>
  <c r="BK442" i="2"/>
  <c r="J427" i="2"/>
  <c r="BK413" i="2"/>
  <c r="BK395" i="2"/>
  <c r="J390" i="2"/>
  <c r="J380" i="2"/>
  <c r="BK367" i="2"/>
  <c r="J359" i="2"/>
  <c r="J354" i="2"/>
  <c r="J349" i="2"/>
  <c r="BK340" i="2"/>
  <c r="J332" i="2"/>
  <c r="J323" i="2"/>
  <c r="BK309" i="2"/>
  <c r="BK296" i="2"/>
  <c r="J290" i="2"/>
  <c r="J284" i="2"/>
  <c r="BK278" i="2"/>
  <c r="BK271" i="2"/>
  <c r="BK265" i="2"/>
  <c r="BK255" i="2"/>
  <c r="BK240" i="2"/>
  <c r="BK219" i="2"/>
  <c r="J175" i="2"/>
  <c r="J159" i="2"/>
  <c r="J543" i="2"/>
  <c r="BK531" i="2"/>
  <c r="BK517" i="2"/>
  <c r="J490" i="2"/>
  <c r="J477" i="2"/>
  <c r="BK465" i="2"/>
  <c r="J452" i="2"/>
  <c r="BK438" i="2"/>
  <c r="BK419" i="2"/>
  <c r="J398" i="2"/>
  <c r="J391" i="2"/>
  <c r="BK388" i="2"/>
  <c r="BK384" i="2"/>
  <c r="J379" i="2"/>
  <c r="J367" i="2"/>
  <c r="J364" i="2"/>
  <c r="BK354" i="2"/>
  <c r="BK348" i="2"/>
  <c r="J344" i="2"/>
  <c r="BK337" i="2"/>
  <c r="J314" i="2"/>
  <c r="BK539" i="2"/>
  <c r="J480" i="2"/>
  <c r="J465" i="2"/>
  <c r="BK449" i="2"/>
  <c r="J438" i="2"/>
  <c r="BK427" i="2"/>
  <c r="J419" i="2"/>
  <c r="J410" i="2"/>
  <c r="BK402" i="2"/>
  <c r="BK394" i="2"/>
  <c r="J388" i="2"/>
  <c r="J384" i="2"/>
  <c r="BK381" i="2"/>
  <c r="J369" i="2"/>
  <c r="J362" i="2"/>
  <c r="J358" i="2"/>
  <c r="J355" i="2"/>
  <c r="J350" i="2"/>
  <c r="BK344" i="2"/>
  <c r="J341" i="2"/>
  <c r="J335" i="2"/>
  <c r="BK323" i="2"/>
  <c r="J318" i="2"/>
  <c r="J310" i="2"/>
  <c r="J301" i="2"/>
  <c r="J295" i="2"/>
  <c r="J289" i="2"/>
  <c r="J286" i="2"/>
  <c r="J277" i="2"/>
  <c r="J273" i="2"/>
  <c r="BK267" i="2"/>
  <c r="BK262" i="2"/>
  <c r="BK259" i="2"/>
  <c r="BK252" i="2"/>
  <c r="BK227" i="2"/>
  <c r="BK199" i="2"/>
  <c r="BK159" i="2"/>
  <c r="AS94" i="1"/>
  <c r="BK328" i="2"/>
  <c r="BK318" i="2"/>
  <c r="BK310" i="2"/>
  <c r="BK301" i="2"/>
  <c r="J294" i="2"/>
  <c r="BK286" i="2"/>
  <c r="BK281" i="2"/>
  <c r="J272" i="2"/>
  <c r="J265" i="2"/>
  <c r="J260" i="2"/>
  <c r="J249" i="2"/>
  <c r="BK223" i="2"/>
  <c r="J203" i="2"/>
  <c r="J199" i="2"/>
  <c r="J165" i="2"/>
  <c r="J534" i="2"/>
  <c r="BK529" i="2"/>
  <c r="J498" i="2"/>
  <c r="J482" i="2"/>
  <c r="J471" i="2"/>
  <c r="BK451" i="2"/>
  <c r="BK428" i="2"/>
  <c r="J417" i="2"/>
  <c r="J402" i="2"/>
  <c r="BK393" i="2"/>
  <c r="J385" i="2"/>
  <c r="BK361" i="2"/>
  <c r="BK355" i="2"/>
  <c r="J347" i="2"/>
  <c r="BK341" i="2"/>
  <c r="J337" i="2"/>
  <c r="J324" i="2"/>
  <c r="J317" i="2"/>
  <c r="BK295" i="2"/>
  <c r="J288" i="2"/>
  <c r="BK283" i="2"/>
  <c r="J276" i="2"/>
  <c r="J269" i="2"/>
  <c r="J258" i="2"/>
  <c r="BK244" i="2"/>
  <c r="J227" i="2"/>
  <c r="J194" i="2"/>
  <c r="J169" i="2"/>
  <c r="BK146" i="2"/>
  <c r="BK541" i="2"/>
  <c r="J529" i="2"/>
  <c r="J511" i="2"/>
  <c r="J486" i="2"/>
  <c r="J476" i="2"/>
  <c r="BK458" i="2"/>
  <c r="J449" i="2"/>
  <c r="BK426" i="2"/>
  <c r="BK411" i="2"/>
  <c r="J393" i="2"/>
  <c r="J389" i="2"/>
  <c r="BK385" i="2"/>
  <c r="J381" i="2"/>
  <c r="J373" i="2"/>
  <c r="J365" i="2"/>
  <c r="BK360" i="2"/>
  <c r="J353" i="2"/>
  <c r="BK347" i="2"/>
  <c r="BK342" i="2"/>
  <c r="BK336" i="2"/>
  <c r="T537" i="2" l="1"/>
  <c r="P537" i="2"/>
  <c r="R537" i="2"/>
  <c r="T145" i="2"/>
  <c r="T184" i="2"/>
  <c r="T212" i="2"/>
  <c r="T248" i="2"/>
  <c r="BK257" i="2"/>
  <c r="J257" i="2" s="1"/>
  <c r="J103" i="2" s="1"/>
  <c r="P257" i="2"/>
  <c r="R268" i="2"/>
  <c r="BK292" i="2"/>
  <c r="J292" i="2"/>
  <c r="J106" i="2"/>
  <c r="T292" i="2"/>
  <c r="R297" i="2"/>
  <c r="P300" i="2"/>
  <c r="P304" i="2"/>
  <c r="T313" i="2"/>
  <c r="R368" i="2"/>
  <c r="R378" i="2"/>
  <c r="R397" i="2"/>
  <c r="R429" i="2"/>
  <c r="P453" i="2"/>
  <c r="T481" i="2"/>
  <c r="P510" i="2"/>
  <c r="R145" i="2"/>
  <c r="BK184" i="2"/>
  <c r="J184" i="2" s="1"/>
  <c r="J98" i="2" s="1"/>
  <c r="BK212" i="2"/>
  <c r="J212" i="2" s="1"/>
  <c r="J99" i="2" s="1"/>
  <c r="BK248" i="2"/>
  <c r="J248" i="2" s="1"/>
  <c r="J100" i="2" s="1"/>
  <c r="R257" i="2"/>
  <c r="T268" i="2"/>
  <c r="P279" i="2"/>
  <c r="P292" i="2"/>
  <c r="P297" i="2"/>
  <c r="BK304" i="2"/>
  <c r="J304" i="2"/>
  <c r="J109" i="2" s="1"/>
  <c r="BK313" i="2"/>
  <c r="J313" i="2" s="1"/>
  <c r="J110" i="2" s="1"/>
  <c r="BK368" i="2"/>
  <c r="J368" i="2" s="1"/>
  <c r="J111" i="2" s="1"/>
  <c r="BK378" i="2"/>
  <c r="J378" i="2" s="1"/>
  <c r="J112" i="2" s="1"/>
  <c r="P397" i="2"/>
  <c r="P429" i="2"/>
  <c r="R453" i="2"/>
  <c r="R481" i="2"/>
  <c r="R510" i="2"/>
  <c r="P527" i="2"/>
  <c r="P526" i="2" s="1"/>
  <c r="BK145" i="2"/>
  <c r="J145" i="2" s="1"/>
  <c r="J96" i="2" s="1"/>
  <c r="P184" i="2"/>
  <c r="R212" i="2"/>
  <c r="P248" i="2"/>
  <c r="BK268" i="2"/>
  <c r="J268" i="2" s="1"/>
  <c r="J104" i="2" s="1"/>
  <c r="BK279" i="2"/>
  <c r="J279" i="2" s="1"/>
  <c r="J105" i="2" s="1"/>
  <c r="R279" i="2"/>
  <c r="R292" i="2"/>
  <c r="BK300" i="2"/>
  <c r="J300" i="2" s="1"/>
  <c r="J108" i="2" s="1"/>
  <c r="T300" i="2"/>
  <c r="T304" i="2"/>
  <c r="R313" i="2"/>
  <c r="P368" i="2"/>
  <c r="P378" i="2"/>
  <c r="T378" i="2"/>
  <c r="T397" i="2"/>
  <c r="T429" i="2"/>
  <c r="T453" i="2"/>
  <c r="BK481" i="2"/>
  <c r="J481" i="2"/>
  <c r="J117" i="2" s="1"/>
  <c r="BK510" i="2"/>
  <c r="J510" i="2" s="1"/>
  <c r="J118" i="2" s="1"/>
  <c r="T510" i="2"/>
  <c r="BK527" i="2"/>
  <c r="J527" i="2" s="1"/>
  <c r="J120" i="2" s="1"/>
  <c r="R527" i="2"/>
  <c r="R526" i="2" s="1"/>
  <c r="P145" i="2"/>
  <c r="R184" i="2"/>
  <c r="P212" i="2"/>
  <c r="R248" i="2"/>
  <c r="T257" i="2"/>
  <c r="P268" i="2"/>
  <c r="T279" i="2"/>
  <c r="BK297" i="2"/>
  <c r="J297" i="2" s="1"/>
  <c r="J107" i="2" s="1"/>
  <c r="T297" i="2"/>
  <c r="R300" i="2"/>
  <c r="R304" i="2"/>
  <c r="P313" i="2"/>
  <c r="T368" i="2"/>
  <c r="BK397" i="2"/>
  <c r="J397" i="2" s="1"/>
  <c r="J113" i="2" s="1"/>
  <c r="BK429" i="2"/>
  <c r="J429" i="2"/>
  <c r="J114" i="2" s="1"/>
  <c r="BK453" i="2"/>
  <c r="J453" i="2" s="1"/>
  <c r="J115" i="2" s="1"/>
  <c r="P481" i="2"/>
  <c r="T527" i="2"/>
  <c r="T526" i="2" s="1"/>
  <c r="BK479" i="2"/>
  <c r="J479" i="2" s="1"/>
  <c r="J116" i="2" s="1"/>
  <c r="BK254" i="2"/>
  <c r="J254" i="2" s="1"/>
  <c r="J101" i="2" s="1"/>
  <c r="BK179" i="2"/>
  <c r="J179" i="2"/>
  <c r="J97" i="2" s="1"/>
  <c r="BK538" i="2"/>
  <c r="J538" i="2"/>
  <c r="J122" i="2" s="1"/>
  <c r="BK540" i="2"/>
  <c r="J540" i="2" s="1"/>
  <c r="J123" i="2" s="1"/>
  <c r="BK542" i="2"/>
  <c r="J542" i="2"/>
  <c r="J124" i="2" s="1"/>
  <c r="BK544" i="2"/>
  <c r="J544" i="2" s="1"/>
  <c r="J125" i="2" s="1"/>
  <c r="BE332" i="2"/>
  <c r="BE340" i="2"/>
  <c r="BE341" i="2"/>
  <c r="BE343" i="2"/>
  <c r="BE345" i="2"/>
  <c r="BE346" i="2"/>
  <c r="BE349" i="2"/>
  <c r="BE351" i="2"/>
  <c r="BE353" i="2"/>
  <c r="BE357" i="2"/>
  <c r="BE359" i="2"/>
  <c r="BE361" i="2"/>
  <c r="BE363" i="2"/>
  <c r="BE365" i="2"/>
  <c r="BE383" i="2"/>
  <c r="BE384" i="2"/>
  <c r="BE385" i="2"/>
  <c r="BE387" i="2"/>
  <c r="BE389" i="2"/>
  <c r="BE394" i="2"/>
  <c r="BE410" i="2"/>
  <c r="BE413" i="2"/>
  <c r="BE417" i="2"/>
  <c r="BE422" i="2"/>
  <c r="BE427" i="2"/>
  <c r="BE434" i="2"/>
  <c r="BE442" i="2"/>
  <c r="BE448" i="2"/>
  <c r="BE454" i="2"/>
  <c r="BE462" i="2"/>
  <c r="BE469" i="2"/>
  <c r="BE476" i="2"/>
  <c r="BE478" i="2"/>
  <c r="BE486" i="2"/>
  <c r="BE502" i="2"/>
  <c r="BE514" i="2"/>
  <c r="BE520" i="2"/>
  <c r="BE528" i="2"/>
  <c r="BE529" i="2"/>
  <c r="BE534" i="2"/>
  <c r="BE536" i="2"/>
  <c r="J137" i="2"/>
  <c r="BE146" i="2"/>
  <c r="BE199" i="2"/>
  <c r="BE207" i="2"/>
  <c r="BE216" i="2"/>
  <c r="BE227" i="2"/>
  <c r="BE239" i="2"/>
  <c r="BE250" i="2"/>
  <c r="BE258" i="2"/>
  <c r="BE261" i="2"/>
  <c r="BE263" i="2"/>
  <c r="BE267" i="2"/>
  <c r="BE270" i="2"/>
  <c r="BE274" i="2"/>
  <c r="BE277" i="2"/>
  <c r="BE281" i="2"/>
  <c r="BE282" i="2"/>
  <c r="BE284" i="2"/>
  <c r="BE290" i="2"/>
  <c r="BE299" i="2"/>
  <c r="BE301" i="2"/>
  <c r="BE302" i="2"/>
  <c r="BE303" i="2"/>
  <c r="BE323" i="2"/>
  <c r="BE327" i="2"/>
  <c r="BE336" i="2"/>
  <c r="BE337" i="2"/>
  <c r="BE338" i="2"/>
  <c r="BE344" i="2"/>
  <c r="BE347" i="2"/>
  <c r="BE350" i="2"/>
  <c r="BE354" i="2"/>
  <c r="BE356" i="2"/>
  <c r="BE358" i="2"/>
  <c r="BE360" i="2"/>
  <c r="BE364" i="2"/>
  <c r="BE366" i="2"/>
  <c r="BE367" i="2"/>
  <c r="BE369" i="2"/>
  <c r="BE377" i="2"/>
  <c r="BE379" i="2"/>
  <c r="BE381" i="2"/>
  <c r="BE390" i="2"/>
  <c r="BE392" i="2"/>
  <c r="BE396" i="2"/>
  <c r="BE398" i="2"/>
  <c r="BE406" i="2"/>
  <c r="BE411" i="2"/>
  <c r="BE438" i="2"/>
  <c r="BE449" i="2"/>
  <c r="BE458" i="2"/>
  <c r="BE465" i="2"/>
  <c r="BE475" i="2"/>
  <c r="BE477" i="2"/>
  <c r="BE480" i="2"/>
  <c r="BE482" i="2"/>
  <c r="BE494" i="2"/>
  <c r="BE498" i="2"/>
  <c r="BE506" i="2"/>
  <c r="BE517" i="2"/>
  <c r="BE530" i="2"/>
  <c r="BE532" i="2"/>
  <c r="BE533" i="2"/>
  <c r="BE545" i="2"/>
  <c r="F140" i="2"/>
  <c r="BE159" i="2"/>
  <c r="BE169" i="2"/>
  <c r="BE175" i="2"/>
  <c r="BE180" i="2"/>
  <c r="BE189" i="2"/>
  <c r="BE219" i="2"/>
  <c r="BE231" i="2"/>
  <c r="BE235" i="2"/>
  <c r="BE249" i="2"/>
  <c r="BE252" i="2"/>
  <c r="BE255" i="2"/>
  <c r="BE260" i="2"/>
  <c r="BE262" i="2"/>
  <c r="BE265" i="2"/>
  <c r="BE269" i="2"/>
  <c r="BE272" i="2"/>
  <c r="BE276" i="2"/>
  <c r="BE280" i="2"/>
  <c r="BE286" i="2"/>
  <c r="BE288" i="2"/>
  <c r="BE294" i="2"/>
  <c r="BE296" i="2"/>
  <c r="BE298" i="2"/>
  <c r="BE305" i="2"/>
  <c r="BE309" i="2"/>
  <c r="BE311" i="2"/>
  <c r="BE314" i="2"/>
  <c r="BE319" i="2"/>
  <c r="BE320" i="2"/>
  <c r="BE331" i="2"/>
  <c r="BE543" i="2"/>
  <c r="BE150" i="2"/>
  <c r="BE165" i="2"/>
  <c r="BE185" i="2"/>
  <c r="BE194" i="2"/>
  <c r="BE203" i="2"/>
  <c r="BE213" i="2"/>
  <c r="BE223" i="2"/>
  <c r="BE240" i="2"/>
  <c r="BE244" i="2"/>
  <c r="BE253" i="2"/>
  <c r="BE259" i="2"/>
  <c r="BE264" i="2"/>
  <c r="BE266" i="2"/>
  <c r="BE271" i="2"/>
  <c r="BE273" i="2"/>
  <c r="BE275" i="2"/>
  <c r="BE278" i="2"/>
  <c r="BE283" i="2"/>
  <c r="BE285" i="2"/>
  <c r="BE287" i="2"/>
  <c r="BE289" i="2"/>
  <c r="BE291" i="2"/>
  <c r="BE293" i="2"/>
  <c r="BE295" i="2"/>
  <c r="BE310" i="2"/>
  <c r="BE312" i="2"/>
  <c r="BE315" i="2"/>
  <c r="BE317" i="2"/>
  <c r="BE318" i="2"/>
  <c r="BE324" i="2"/>
  <c r="BE328" i="2"/>
  <c r="BE335" i="2"/>
  <c r="BE339" i="2"/>
  <c r="BE342" i="2"/>
  <c r="BE348" i="2"/>
  <c r="BE352" i="2"/>
  <c r="BE355" i="2"/>
  <c r="BE362" i="2"/>
  <c r="BE373" i="2"/>
  <c r="BE380" i="2"/>
  <c r="BE382" i="2"/>
  <c r="BE386" i="2"/>
  <c r="BE388" i="2"/>
  <c r="BE391" i="2"/>
  <c r="BE393" i="2"/>
  <c r="BE395" i="2"/>
  <c r="BE402" i="2"/>
  <c r="BE419" i="2"/>
  <c r="BE426" i="2"/>
  <c r="BE428" i="2"/>
  <c r="BE430" i="2"/>
  <c r="BE446" i="2"/>
  <c r="BE451" i="2"/>
  <c r="BE452" i="2"/>
  <c r="BE471" i="2"/>
  <c r="BE490" i="2"/>
  <c r="BE511" i="2"/>
  <c r="BE531" i="2"/>
  <c r="BE539" i="2"/>
  <c r="BE541" i="2"/>
  <c r="F34" i="2"/>
  <c r="BC95" i="1" s="1"/>
  <c r="BC94" i="1" s="1"/>
  <c r="AY94" i="1" s="1"/>
  <c r="F32" i="2"/>
  <c r="BA95" i="1" s="1"/>
  <c r="BA94" i="1" s="1"/>
  <c r="W30" i="1" s="1"/>
  <c r="J32" i="2"/>
  <c r="AW95" i="1" s="1"/>
  <c r="F33" i="2"/>
  <c r="BB95" i="1" s="1"/>
  <c r="BB94" i="1" s="1"/>
  <c r="W31" i="1" s="1"/>
  <c r="F35" i="2"/>
  <c r="BD95" i="1" s="1"/>
  <c r="BD94" i="1" s="1"/>
  <c r="W33" i="1" s="1"/>
  <c r="T256" i="2" l="1"/>
  <c r="R144" i="2"/>
  <c r="P144" i="2"/>
  <c r="P256" i="2"/>
  <c r="R256" i="2"/>
  <c r="T144" i="2"/>
  <c r="BK144" i="2"/>
  <c r="J144" i="2" s="1"/>
  <c r="J95" i="2" s="1"/>
  <c r="BK256" i="2"/>
  <c r="J256" i="2" s="1"/>
  <c r="J102" i="2" s="1"/>
  <c r="BK526" i="2"/>
  <c r="J526" i="2" s="1"/>
  <c r="J119" i="2" s="1"/>
  <c r="BK537" i="2"/>
  <c r="J537" i="2" s="1"/>
  <c r="J121" i="2" s="1"/>
  <c r="F31" i="2"/>
  <c r="AZ95" i="1" s="1"/>
  <c r="AZ94" i="1" s="1"/>
  <c r="AV94" i="1" s="1"/>
  <c r="AK29" i="1" s="1"/>
  <c r="AX94" i="1"/>
  <c r="AW94" i="1"/>
  <c r="AK30" i="1"/>
  <c r="W32" i="1"/>
  <c r="J31" i="2"/>
  <c r="AV95" i="1" s="1"/>
  <c r="AT95" i="1" s="1"/>
  <c r="T143" i="2" l="1"/>
  <c r="P143" i="2"/>
  <c r="AU95" i="1" s="1"/>
  <c r="AU94" i="1" s="1"/>
  <c r="R143" i="2"/>
  <c r="BK143" i="2"/>
  <c r="J143" i="2"/>
  <c r="J28" i="2"/>
  <c r="AG95" i="1" s="1"/>
  <c r="AG94" i="1" s="1"/>
  <c r="AT94" i="1"/>
  <c r="W29" i="1"/>
  <c r="AK26" i="1" l="1"/>
  <c r="AK35" i="1" s="1"/>
  <c r="AN94" i="1"/>
  <c r="J37" i="2"/>
  <c r="J94" i="2"/>
  <c r="AN95" i="1"/>
</calcChain>
</file>

<file path=xl/sharedStrings.xml><?xml version="1.0" encoding="utf-8"?>
<sst xmlns="http://schemas.openxmlformats.org/spreadsheetml/2006/main" count="5010" uniqueCount="1049">
  <si>
    <t>Export Komplet</t>
  </si>
  <si>
    <t/>
  </si>
  <si>
    <t>2.0</t>
  </si>
  <si>
    <t>False</t>
  </si>
  <si>
    <t>{65e28e0f-1501-414e-843f-f22b5d03c7ec}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</si>
  <si>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</si>
  <si>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</si>
  <si>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</si>
  <si>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</si>
  <si>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</si>
  <si>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</si>
  <si>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</si>
  <si>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</si>
  <si>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</si>
  <si>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61/2024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</si>
  <si>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</si>
  <si>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</si>
  <si>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Moderní tréninkové centrum pro výuku oboru kadeřník</t>
  </si>
  <si>
    <t>KSO:</t>
  </si>
  <si>
    <t>CC-CZ:</t>
  </si>
  <si>
    <t>Místo:</t>
  </si>
  <si>
    <t>Husova 123/45</t>
  </si>
  <si>
    <t>Datum:</t>
  </si>
  <si>
    <t>13. 2. 2024</t>
  </si>
  <si>
    <t>Zadavatel:</t>
  </si>
  <si>
    <t>IČ:</t>
  </si>
  <si>
    <t>Střední odborná škola a Střední odborné učiliště ř</t>
  </si>
  <si>
    <t>DIČ:</t>
  </si>
  <si>
    <t>Uchazeč:</t>
  </si>
  <si>
    <t>Vyplň údaj</t>
  </si>
  <si>
    <t>Projektant:</t>
  </si>
  <si>
    <t>Ing. arch. Radka Zámečníková</t>
  </si>
  <si>
    <t>True</t>
  </si>
  <si>
    <t>Zpracovatel:</t>
  </si>
  <si>
    <t>01890000</t>
  </si>
  <si>
    <t>Jan Petr</t>
  </si>
  <si>
    <t>CZ8604200451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</si>
  <si>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</si>
  <si>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</si>
  <si>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</si>
  <si>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</si>
  <si>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</si>
  <si>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</si>
  <si>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</si>
  <si>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</si>
  <si>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</si>
  <si>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</si>
  <si>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</si>
  <si>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</si>
  <si>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</si>
  <si>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</si>
  <si>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</si>
  <si>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</si>
  <si>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</si>
  <si>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</si>
  <si>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</si>
  <si>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</si>
  <si>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</si>
  <si>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</si>
  <si>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</si>
  <si>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</si>
  <si>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</si>
  <si>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</si>
  <si>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</si>
  <si>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</si>
  <si>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</si>
  <si>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</si>
  <si>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</si>
  <si>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</si>
  <si>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</si>
  <si>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</si>
  <si>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</si>
  <si>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</si>
  <si>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</si>
  <si>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</si>
  <si>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</si>
  <si>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</si>
  <si>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</si>
  <si>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</si>
  <si>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</si>
  <si>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</si>
  <si>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</si>
  <si>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</si>
  <si>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</si>
  <si>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</si>
  <si>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</si>
  <si>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</si>
  <si>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</si>
  <si>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</si>
  <si>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</si>
  <si>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</si>
  <si>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</si>
  <si>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</si>
  <si>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</si>
  <si>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</si>
  <si>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</si>
  <si>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</si>
  <si>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</si>
  <si>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</si>
  <si>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</si>
  <si>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</si>
  <si>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</si>
  <si>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</si>
  <si>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</si>
  <si>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731 - Ústřední vytápění - kotelny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</si>
  <si>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</si>
  <si>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</si>
  <si>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</si>
  <si>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</si>
  <si>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</si>
  <si>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</si>
  <si>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</si>
  <si>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</si>
  <si>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</si>
  <si>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</si>
  <si>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</si>
  <si>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</si>
  <si>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</si>
  <si>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</si>
  <si>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</si>
  <si>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</si>
  <si>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</si>
  <si>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</si>
  <si>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</si>
  <si>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</si>
  <si>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</si>
  <si>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</si>
  <si>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</si>
  <si>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</si>
  <si>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</si>
  <si>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</si>
  <si>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</si>
  <si>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</si>
  <si>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</si>
  <si>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</si>
  <si>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</si>
  <si>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</si>
  <si>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</si>
  <si>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</si>
  <si>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</si>
  <si>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</si>
  <si>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</si>
  <si>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317141443</t>
  </si>
  <si>
    <t>Překlad plochý z pórobetonu š 150 mm dl přes 1300 do 1500 mm</t>
  </si>
  <si>
    <t>kus</t>
  </si>
  <si>
    <t>CS ÚRS 2024 01</t>
  </si>
  <si>
    <t>4</t>
  </si>
  <si>
    <t>-258622495</t>
  </si>
  <si>
    <t>VV</t>
  </si>
  <si>
    <t>m.č. 1,5</t>
  </si>
  <si>
    <t>Součet</t>
  </si>
  <si>
    <t>342272245</t>
  </si>
  <si>
    <t>Příčka z pórobetonových hladkých tvárnic na tenkovrstvou maltu tl 150 mm</t>
  </si>
  <si>
    <t>m2</t>
  </si>
  <si>
    <t>1118097220</t>
  </si>
  <si>
    <t>1,125*3,6</t>
  </si>
  <si>
    <t>-0,8*1,97</t>
  </si>
  <si>
    <t>mezi m.č. 1,2 a 1,4</t>
  </si>
  <si>
    <t>1,1*3,2</t>
  </si>
  <si>
    <t>mezi m.č. 1,1 a 1,3</t>
  </si>
  <si>
    <t>1,25*3,7</t>
  </si>
  <si>
    <t>342291121</t>
  </si>
  <si>
    <t>Ukotvení příček k cihelným konstrukcím plochými kotvami</t>
  </si>
  <si>
    <t>m</t>
  </si>
  <si>
    <t>-1479113195</t>
  </si>
  <si>
    <t>3,2*2</t>
  </si>
  <si>
    <t>3,5*2</t>
  </si>
  <si>
    <t>3,6*4</t>
  </si>
  <si>
    <t>3,7*4</t>
  </si>
  <si>
    <t>346244361</t>
  </si>
  <si>
    <t>Zazdívka o tl 65 mm rýh, nik nebo kapes z cihel pálených</t>
  </si>
  <si>
    <t>44816879</t>
  </si>
  <si>
    <t>rýhy ZTI ve stěnách</t>
  </si>
  <si>
    <t>10*0,15</t>
  </si>
  <si>
    <t>5</t>
  </si>
  <si>
    <t>346272256</t>
  </si>
  <si>
    <t>Přizdívka z pórobetonových tvárnic tl 150 mm</t>
  </si>
  <si>
    <t>1363639449</t>
  </si>
  <si>
    <t>pro závěsné moduly klozetů</t>
  </si>
  <si>
    <t>2,4*3,6</t>
  </si>
  <si>
    <t>mezi m.č. 1,3 a 1,4</t>
  </si>
  <si>
    <t>1,2*3,5</t>
  </si>
  <si>
    <t>6</t>
  </si>
  <si>
    <t>346272266.R01</t>
  </si>
  <si>
    <t>Přizdívka z pórobetonových tvárnic tl 350 mm</t>
  </si>
  <si>
    <t>2012784960</t>
  </si>
  <si>
    <t>0,95*3,7</t>
  </si>
  <si>
    <t>Vodorovné konstrukce</t>
  </si>
  <si>
    <t>7</t>
  </si>
  <si>
    <t>451573111</t>
  </si>
  <si>
    <t>Lože pod potrubí otevřený výkop ze štěrkopísku</t>
  </si>
  <si>
    <t>m3</t>
  </si>
  <si>
    <t>-1801381130</t>
  </si>
  <si>
    <t>pro kanalizační potrubí v podlaze</t>
  </si>
  <si>
    <t>33,5*0,2*0,1</t>
  </si>
  <si>
    <t>Úpravy povrchů, podlahy a osazování výplní</t>
  </si>
  <si>
    <t>8</t>
  </si>
  <si>
    <t>611315417</t>
  </si>
  <si>
    <t>Oprava vnitřní vápenné hladké omítky stropů v rozsahu plochy přes 10 do 30 % s celoplošným přeštukováním</t>
  </si>
  <si>
    <t>1049471449</t>
  </si>
  <si>
    <t>původní omítky stropů (kleneb)</t>
  </si>
  <si>
    <t>9,53+18,3+7,7+2,24+1,18</t>
  </si>
  <si>
    <t>9</t>
  </si>
  <si>
    <t>612142001</t>
  </si>
  <si>
    <t>Pletivo sklovláknité vnitřních stěn vtlačené do tmelu</t>
  </si>
  <si>
    <t>-2033467678</t>
  </si>
  <si>
    <t>nové porobetonové konstrukce</t>
  </si>
  <si>
    <t>10,619*2</t>
  </si>
  <si>
    <t>12,84+3,512</t>
  </si>
  <si>
    <t>10</t>
  </si>
  <si>
    <t>612311141</t>
  </si>
  <si>
    <t>Vápenná omítka štuková dvouvrstvá vnitřních stěn nanášená ručně</t>
  </si>
  <si>
    <t>-383638036</t>
  </si>
  <si>
    <t>11</t>
  </si>
  <si>
    <t>612315121</t>
  </si>
  <si>
    <t>Vápenná štuková omítka rýh ve stěnách š do 150 mm</t>
  </si>
  <si>
    <t>-974226697</t>
  </si>
  <si>
    <t>612315417</t>
  </si>
  <si>
    <t>Oprava vnitřní vápenné hladké omítky stěn v rozsahu plochy přes 10 do 30 % s celoplošným přeštukováním</t>
  </si>
  <si>
    <t>1082269772</t>
  </si>
  <si>
    <t>původní povrchy stěn</t>
  </si>
  <si>
    <t>301</t>
  </si>
  <si>
    <t>13</t>
  </si>
  <si>
    <t>631312141</t>
  </si>
  <si>
    <t>Doplnění rýh v dosavadních mazaninách betonem prostým</t>
  </si>
  <si>
    <t>268898296</t>
  </si>
  <si>
    <t xml:space="preserve">rýhy ZTI </t>
  </si>
  <si>
    <t>33,5*0,2*0,3</t>
  </si>
  <si>
    <t>12*0,1*0,1</t>
  </si>
  <si>
    <t>Ostatní konstrukce a práce, bourání</t>
  </si>
  <si>
    <t>14</t>
  </si>
  <si>
    <t>949101111</t>
  </si>
  <si>
    <t>Lešení pomocné pro objekty pozemních staveb s lešeňovou podlahou v do 1,9 m zatížení do 150 kg/m2</t>
  </si>
  <si>
    <t>1332497734</t>
  </si>
  <si>
    <t>39+9,53+28,38+18,3+7,7+2,24+1,18</t>
  </si>
  <si>
    <t>15</t>
  </si>
  <si>
    <t>952901111</t>
  </si>
  <si>
    <t>Vyčištění budov bytové a občanské výstavby při výšce podlaží do 4 m</t>
  </si>
  <si>
    <t>-454903618</t>
  </si>
  <si>
    <t>16</t>
  </si>
  <si>
    <t>962032122</t>
  </si>
  <si>
    <t>Bourání zdiva z keramických děrovaných cihel na MC nebo zalévaných betonem přes 1 m3</t>
  </si>
  <si>
    <t>798730547</t>
  </si>
  <si>
    <t>1,36*3,7*0,3</t>
  </si>
  <si>
    <t>17</t>
  </si>
  <si>
    <t>971033651</t>
  </si>
  <si>
    <t>Vybourání otvorů ve zdivu cihelném pl do 4 m2 na MVC nebo MV tl do 600 mm</t>
  </si>
  <si>
    <t>-753746963</t>
  </si>
  <si>
    <t>nový vchod</t>
  </si>
  <si>
    <t>1*2,55*0,35</t>
  </si>
  <si>
    <t>18</t>
  </si>
  <si>
    <t>974032154</t>
  </si>
  <si>
    <t>Vysekání rýh ve stěnách nebo příčkách z dutých cihel nebo tvárnic hl do 100 mm š do 150 mm</t>
  </si>
  <si>
    <t>-1842734114</t>
  </si>
  <si>
    <t>pro rozvod ZTI ve stěnách</t>
  </si>
  <si>
    <t>19</t>
  </si>
  <si>
    <t>974042553</t>
  </si>
  <si>
    <t>Vysekání rýh v dlažbě betonové nebo jiné monolitické hl do 100 mm š do 100 mm</t>
  </si>
  <si>
    <t>-190402211</t>
  </si>
  <si>
    <t>pro rozvod vodovodu mimo společnou trasu s kanalizací</t>
  </si>
  <si>
    <t>20</t>
  </si>
  <si>
    <t>974042585</t>
  </si>
  <si>
    <t>Vysekání rýh v dlažbě betonové nebo jiné monolitické hl do 250 mm š do 200 mm</t>
  </si>
  <si>
    <t>1757053698</t>
  </si>
  <si>
    <t>rýha pro nový kanalizační a vodovodní rozvod</t>
  </si>
  <si>
    <t>33.5</t>
  </si>
  <si>
    <t>977132111</t>
  </si>
  <si>
    <t>Vyvrtání otvorů pro elektroinstalační krabice ve stěnách z cihel hloubky do 60 mm</t>
  </si>
  <si>
    <t>-463466390</t>
  </si>
  <si>
    <t>22</t>
  </si>
  <si>
    <t>978011141</t>
  </si>
  <si>
    <t>Otlučení (osekání) vnitřní vápenné nebo vápenocementové omítky stropů v rozsahu přes 10 do 30 %</t>
  </si>
  <si>
    <t>-587084509</t>
  </si>
  <si>
    <t>23</t>
  </si>
  <si>
    <t>978013141</t>
  </si>
  <si>
    <t>Otlučení (osekání) vnitřní vápenné nebo vápenocementové omítky stěn v rozsahu přes 10 do 30 %</t>
  </si>
  <si>
    <t>-376490113</t>
  </si>
  <si>
    <t>997</t>
  </si>
  <si>
    <t>Přesun sutě</t>
  </si>
  <si>
    <t>24</t>
  </si>
  <si>
    <t>997013151</t>
  </si>
  <si>
    <t>Vnitrostaveništní doprava suti a vybouraných hmot pro budovy v do 6 m s omezením mechanizace</t>
  </si>
  <si>
    <t>t</t>
  </si>
  <si>
    <t>-2093384740</t>
  </si>
  <si>
    <t>25</t>
  </si>
  <si>
    <t>997013509</t>
  </si>
  <si>
    <t>Příplatek k odvozu suti a vybouraných hmot na skládku ZKD 1 km přes 1 km</t>
  </si>
  <si>
    <t>-1203871296</t>
  </si>
  <si>
    <t>11,616*30 'Přepočtené koeficientem množství</t>
  </si>
  <si>
    <t>26</t>
  </si>
  <si>
    <t>997013511</t>
  </si>
  <si>
    <t>Odvoz suti a vybouraných hmot z meziskládky na skládku do 1 km s naložením a se složením</t>
  </si>
  <si>
    <t>-651337081</t>
  </si>
  <si>
    <t>27</t>
  </si>
  <si>
    <t>997013631</t>
  </si>
  <si>
    <t>Poplatek za uložení na skládce (skládkovné) stavebního odpadu směsného kód odpadu 17 09 04</t>
  </si>
  <si>
    <t>-372028633</t>
  </si>
  <si>
    <t>998</t>
  </si>
  <si>
    <t>Přesun hmot</t>
  </si>
  <si>
    <t>28</t>
  </si>
  <si>
    <t>998011008</t>
  </si>
  <si>
    <t>Přesun hmot pro budovy zděné s omezením mechanizace pro budovy v do 6 m</t>
  </si>
  <si>
    <t>-1481649315</t>
  </si>
  <si>
    <t>PSV</t>
  </si>
  <si>
    <t>Práce a dodávky PSV</t>
  </si>
  <si>
    <t>721</t>
  </si>
  <si>
    <t>Zdravotechnika - vnitřní kanalizace</t>
  </si>
  <si>
    <t>29</t>
  </si>
  <si>
    <t>721171803</t>
  </si>
  <si>
    <t>Demontáž potrubí z PVC D do 75</t>
  </si>
  <si>
    <t>-448232497</t>
  </si>
  <si>
    <t>30</t>
  </si>
  <si>
    <t>721171808</t>
  </si>
  <si>
    <t>Demontáž potrubí z PVC D přes 75 do 114</t>
  </si>
  <si>
    <t>-68669451</t>
  </si>
  <si>
    <t>31</t>
  </si>
  <si>
    <t>721174004</t>
  </si>
  <si>
    <t>Potrubí kanalizační z PP svodné DN 75</t>
  </si>
  <si>
    <t>-2080116133</t>
  </si>
  <si>
    <t>32</t>
  </si>
  <si>
    <t>721174004.R01</t>
  </si>
  <si>
    <t>Potrubí kanalizační z PP svodné DN 50</t>
  </si>
  <si>
    <t>1677038500</t>
  </si>
  <si>
    <t>33</t>
  </si>
  <si>
    <t>721174005</t>
  </si>
  <si>
    <t>Potrubí kanalizační z PP svodné DN 110</t>
  </si>
  <si>
    <t>-1829862783</t>
  </si>
  <si>
    <t>34</t>
  </si>
  <si>
    <t>721194105</t>
  </si>
  <si>
    <t>Vyvedení a upevnění odpadních výpustek DN 50</t>
  </si>
  <si>
    <t>1306707971</t>
  </si>
  <si>
    <t>35</t>
  </si>
  <si>
    <t>721194107</t>
  </si>
  <si>
    <t>Vyvedení a upevnění odpadních výpustek DN 70</t>
  </si>
  <si>
    <t>-423291488</t>
  </si>
  <si>
    <t>36</t>
  </si>
  <si>
    <t>721194109</t>
  </si>
  <si>
    <t>Vyvedení a upevnění odpadních výpustek DN 110</t>
  </si>
  <si>
    <t>2083197322</t>
  </si>
  <si>
    <t>37</t>
  </si>
  <si>
    <t>721226512</t>
  </si>
  <si>
    <t>Zápachová uzávěrka podomítková pro pračku a myčku DN 50</t>
  </si>
  <si>
    <t>-2030046581</t>
  </si>
  <si>
    <t>38</t>
  </si>
  <si>
    <t>998721111</t>
  </si>
  <si>
    <t>Přesun hmot tonážní pro vnitřní kanalizaci s omezením mechanizace v objektech v do 6 m</t>
  </si>
  <si>
    <t>2005739643</t>
  </si>
  <si>
    <t>722</t>
  </si>
  <si>
    <t>Zdravotechnika - vnitřní vodovod</t>
  </si>
  <si>
    <t>39</t>
  </si>
  <si>
    <t>722130801</t>
  </si>
  <si>
    <t>Demontáž potrubí ocelové pozinkované závitové DN do 25</t>
  </si>
  <si>
    <t>1237550624</t>
  </si>
  <si>
    <t>40</t>
  </si>
  <si>
    <t>722174022</t>
  </si>
  <si>
    <t>Potrubí vodovodní plastové PPR svar polyfúze PN 20 D 20x3,4 mm</t>
  </si>
  <si>
    <t>-864794755</t>
  </si>
  <si>
    <t>41</t>
  </si>
  <si>
    <t>722174023</t>
  </si>
  <si>
    <t>Potrubí vodovodní plastové PPR svar polyfúze PN 20 D 25x4,2 mm</t>
  </si>
  <si>
    <t>1371831709</t>
  </si>
  <si>
    <t>42</t>
  </si>
  <si>
    <t>722181221</t>
  </si>
  <si>
    <t>Ochrana vodovodního potrubí přilepenými termoizolačními trubicemi z PE tl přes 6 do 9 mm DN do 22 mm</t>
  </si>
  <si>
    <t>207952874</t>
  </si>
  <si>
    <t>43</t>
  </si>
  <si>
    <t>722190401</t>
  </si>
  <si>
    <t>Vyvedení a upevnění výpustku DN do 25</t>
  </si>
  <si>
    <t>-1692123314</t>
  </si>
  <si>
    <t>44</t>
  </si>
  <si>
    <t>722240122</t>
  </si>
  <si>
    <t>Kohout kulový plastový PPR DN 20</t>
  </si>
  <si>
    <t>1333635268</t>
  </si>
  <si>
    <t>45</t>
  </si>
  <si>
    <t>722240123</t>
  </si>
  <si>
    <t>Kohout kulový plastový PPR DN 25</t>
  </si>
  <si>
    <t>-1041523813</t>
  </si>
  <si>
    <t>46</t>
  </si>
  <si>
    <t>722290234</t>
  </si>
  <si>
    <t>Proplach a dezinfekce vodovodního potrubí DN do 80</t>
  </si>
  <si>
    <t>1351902209</t>
  </si>
  <si>
    <t>47</t>
  </si>
  <si>
    <t>722290246</t>
  </si>
  <si>
    <t>Zkouška těsnosti vodovodního potrubí plastového DN do 40</t>
  </si>
  <si>
    <t>1381684553</t>
  </si>
  <si>
    <t>48</t>
  </si>
  <si>
    <t>998722111</t>
  </si>
  <si>
    <t>Přesun hmot tonážní pro vnitřní vodovod s omezením mechanizace v objektech v do 6 m</t>
  </si>
  <si>
    <t>-1339877594</t>
  </si>
  <si>
    <t>725</t>
  </si>
  <si>
    <t>Zdravotechnika - zařizovací předměty</t>
  </si>
  <si>
    <t>49</t>
  </si>
  <si>
    <t>725112022</t>
  </si>
  <si>
    <t>Klozet keramický závěsný na nosné stěny s hlubokým splachováním odpad vodorovný</t>
  </si>
  <si>
    <t>soubor</t>
  </si>
  <si>
    <t>-1303847790</t>
  </si>
  <si>
    <t>50</t>
  </si>
  <si>
    <t>725112022.R01</t>
  </si>
  <si>
    <t>Kadeřnický mycí box vč. zápachové uzávěrky a baterie</t>
  </si>
  <si>
    <t>2063032786</t>
  </si>
  <si>
    <t>51</t>
  </si>
  <si>
    <t>725211603</t>
  </si>
  <si>
    <t>Umyvadlo keramické bílé šířky 600 mm bez krytu na sifon připevněné na stěnu šrouby</t>
  </si>
  <si>
    <t>-1919324416</t>
  </si>
  <si>
    <t>52</t>
  </si>
  <si>
    <t>725311121</t>
  </si>
  <si>
    <t>Dřez jednoduchý nerezový se zápachovou uzávěrkou s odkapávací plochou 560x480 mm a miskou</t>
  </si>
  <si>
    <t>-1136898487</t>
  </si>
  <si>
    <t>53</t>
  </si>
  <si>
    <t>725532124</t>
  </si>
  <si>
    <t>Elektrický ohřívač zásobníkový akumulační závěsný svislý 160 l / 2 kW</t>
  </si>
  <si>
    <t>-1396516501</t>
  </si>
  <si>
    <t>54</t>
  </si>
  <si>
    <t>725813111</t>
  </si>
  <si>
    <t>Ventil rohový bez připojovací trubičky nebo flexi hadičky G 1/2"</t>
  </si>
  <si>
    <t>-85877943</t>
  </si>
  <si>
    <t>55</t>
  </si>
  <si>
    <t>725821312</t>
  </si>
  <si>
    <t>Baterie dřezová nástěnná páková s otáčivým kulatým ústím a délkou ramínka 300 mm</t>
  </si>
  <si>
    <t>680970483</t>
  </si>
  <si>
    <t>56</t>
  </si>
  <si>
    <t>725822613</t>
  </si>
  <si>
    <t>Baterie umyvadlová stojánková páková s výpustí</t>
  </si>
  <si>
    <t>-907344539</t>
  </si>
  <si>
    <t>57</t>
  </si>
  <si>
    <t>725861102</t>
  </si>
  <si>
    <t>Zápachová uzávěrka pro umyvadla DN 50</t>
  </si>
  <si>
    <t>1029604483</t>
  </si>
  <si>
    <t>58</t>
  </si>
  <si>
    <t>725862103</t>
  </si>
  <si>
    <t>Zápachová uzávěrka pro dřezy DN 40/50</t>
  </si>
  <si>
    <t>1028090869</t>
  </si>
  <si>
    <t>59</t>
  </si>
  <si>
    <t>725980122</t>
  </si>
  <si>
    <t>Dvířka 15/20</t>
  </si>
  <si>
    <t>903439347</t>
  </si>
  <si>
    <t>60</t>
  </si>
  <si>
    <t>998725111</t>
  </si>
  <si>
    <t>Přesun hmot tonážní pro zařizovací předměty s omezením mechanizace v objektech v do 6 m</t>
  </si>
  <si>
    <t>-1780276930</t>
  </si>
  <si>
    <t>726</t>
  </si>
  <si>
    <t>Zdravotechnika - předstěnové instalace</t>
  </si>
  <si>
    <t>61</t>
  </si>
  <si>
    <t>726111031</t>
  </si>
  <si>
    <t>Instalační předstěna pro klozet s ovládáním zepředu v 1080 mm závěsný do masivní zděné kce</t>
  </si>
  <si>
    <t>2104984990</t>
  </si>
  <si>
    <t>62</t>
  </si>
  <si>
    <t>726191001</t>
  </si>
  <si>
    <t>Zvukoizolační souprava pro klozet a bidet</t>
  </si>
  <si>
    <t>1191692784</t>
  </si>
  <si>
    <t>63</t>
  </si>
  <si>
    <t>726191002</t>
  </si>
  <si>
    <t>Souprava pro předstěnovou montáž</t>
  </si>
  <si>
    <t>586178951</t>
  </si>
  <si>
    <t>64</t>
  </si>
  <si>
    <t>998726121</t>
  </si>
  <si>
    <t>Přesun hmot tonážní pro instalační prefabrikáty s omezením mechanizace v objektech v do 6 m</t>
  </si>
  <si>
    <t>390743879</t>
  </si>
  <si>
    <t>731</t>
  </si>
  <si>
    <t>Ústřední vytápění - kotelny</t>
  </si>
  <si>
    <t>65</t>
  </si>
  <si>
    <t>731391813</t>
  </si>
  <si>
    <t>Vypuštění vody z kotle samospádem pl kotle přes 10 do 20 m2</t>
  </si>
  <si>
    <t>-805954827</t>
  </si>
  <si>
    <t>66</t>
  </si>
  <si>
    <t>731R001</t>
  </si>
  <si>
    <t>Zpětné napuštění topného systému</t>
  </si>
  <si>
    <t>-1158266367</t>
  </si>
  <si>
    <t>734</t>
  </si>
  <si>
    <t>Ústřední vytápění - armatury</t>
  </si>
  <si>
    <t>67</t>
  </si>
  <si>
    <t>734221682</t>
  </si>
  <si>
    <t>Termostatická hlavice kapalinová PN 10 do 110°C otopných těles VK</t>
  </si>
  <si>
    <t>977591148</t>
  </si>
  <si>
    <t>68</t>
  </si>
  <si>
    <t>734261402</t>
  </si>
  <si>
    <t>Armatura připojovací rohová G 1/2x18 PN 10 do 110°C radiátorů typu VK</t>
  </si>
  <si>
    <t>365404592</t>
  </si>
  <si>
    <t>69</t>
  </si>
  <si>
    <t>998734111</t>
  </si>
  <si>
    <t>Přesun hmot tonážní pro armatury s omezením mechanizace v objektech v do 6 m</t>
  </si>
  <si>
    <t>-2073892634</t>
  </si>
  <si>
    <t>735</t>
  </si>
  <si>
    <t>Ústřední vytápění - otopná tělesa</t>
  </si>
  <si>
    <t>70</t>
  </si>
  <si>
    <t>735151821</t>
  </si>
  <si>
    <t>Demontáž otopného tělesa panelového dvouřadého dl do 1500 mm</t>
  </si>
  <si>
    <t>-1300589713</t>
  </si>
  <si>
    <t>původní topná tělesa</t>
  </si>
  <si>
    <t>71</t>
  </si>
  <si>
    <t>735152376</t>
  </si>
  <si>
    <t>Otopné těleso panelové VK dvoudeskové bez přídavné přestupní plochy výška/délka 600/900 mm výkon 880 W</t>
  </si>
  <si>
    <t>-5023251</t>
  </si>
  <si>
    <t>72</t>
  </si>
  <si>
    <t>735152377</t>
  </si>
  <si>
    <t>Otopné těleso panel VK dvoudeskové bez přídavné přestupní plochy výška/délka 600/1000 mm výkon 978 W</t>
  </si>
  <si>
    <t>-1136847240</t>
  </si>
  <si>
    <t>73</t>
  </si>
  <si>
    <t>735291800</t>
  </si>
  <si>
    <t>Demontáž konzoly nebo držáku otopných těles, registrů nebo konvektorů do odpadu</t>
  </si>
  <si>
    <t>-2058616742</t>
  </si>
  <si>
    <t>74</t>
  </si>
  <si>
    <t>998735111</t>
  </si>
  <si>
    <t>Přesun hmot tonážní pro otopná tělesa s omezením mechanizace v objektech v do 6 m</t>
  </si>
  <si>
    <t>-1345507412</t>
  </si>
  <si>
    <t>741</t>
  </si>
  <si>
    <t>Elektroinstalace - silnoproud</t>
  </si>
  <si>
    <t>75</t>
  </si>
  <si>
    <t>741110001</t>
  </si>
  <si>
    <t>Montáž trubka plastová tuhá D přes 16 do 23 mm uložená pevně</t>
  </si>
  <si>
    <t>1238771205</t>
  </si>
  <si>
    <t>76</t>
  </si>
  <si>
    <t>M</t>
  </si>
  <si>
    <t>34571092</t>
  </si>
  <si>
    <t>trubka elektroinstalační tuhá z PVC D 17,4/20 mm, délka 3m</t>
  </si>
  <si>
    <t>-228787552</t>
  </si>
  <si>
    <t>220*1,05 'Přepočtené koeficientem množství</t>
  </si>
  <si>
    <t>77</t>
  </si>
  <si>
    <t>741112001</t>
  </si>
  <si>
    <t>Montáž krabice zapuštěná plastová kruhová</t>
  </si>
  <si>
    <t>-579558079</t>
  </si>
  <si>
    <t>78</t>
  </si>
  <si>
    <t>34571457</t>
  </si>
  <si>
    <t>krabice pod omítku PVC odbočná kruhová D 70mm s víčkem</t>
  </si>
  <si>
    <t>-764867480</t>
  </si>
  <si>
    <t>79</t>
  </si>
  <si>
    <t>741120103</t>
  </si>
  <si>
    <t>Montáž vodič Cu izolovaný plný a laněný s PVC pláštěm žíla 25-35 mm2 zatažený (např. CY, CHAH-V)</t>
  </si>
  <si>
    <t>-1754969486</t>
  </si>
  <si>
    <t>80</t>
  </si>
  <si>
    <t>34141030</t>
  </si>
  <si>
    <t>vodič propojovací flexibilní jádro Cu lanované izolace PVC 450/750V (H07V-K) 1x25mm2</t>
  </si>
  <si>
    <t>-1641583394</t>
  </si>
  <si>
    <t>P</t>
  </si>
  <si>
    <t>Poznámka k položce:_x000D_
H07V-K CYA, průměr vodiče 10,2mm</t>
  </si>
  <si>
    <t>45*1,15 'Přepočtené koeficientem množství</t>
  </si>
  <si>
    <t>81</t>
  </si>
  <si>
    <t>741122015</t>
  </si>
  <si>
    <t>Montáž kabel Cu bez ukončení uložený pod omítku plný kulatý 3x1,5 mm2 (např. CYKY)</t>
  </si>
  <si>
    <t>-685925424</t>
  </si>
  <si>
    <t>82</t>
  </si>
  <si>
    <t>34111030</t>
  </si>
  <si>
    <t>kabel instalační jádro Cu plné izolace PVC plášť PVC 450/750V (CYKY) 3x1,5mm2</t>
  </si>
  <si>
    <t>-42907321</t>
  </si>
  <si>
    <t>Poznámka k položce:_x000D_
CYKY, průměr kabelu 8,6mm</t>
  </si>
  <si>
    <t>290*1,15 'Přepočtené koeficientem množství</t>
  </si>
  <si>
    <t>83</t>
  </si>
  <si>
    <t>741122016</t>
  </si>
  <si>
    <t>Montáž kabel Cu bez ukončení uložený pod omítku plný kulatý 3x2,5 až 6 mm2 (např. CYKY)</t>
  </si>
  <si>
    <t>-964878972</t>
  </si>
  <si>
    <t>84</t>
  </si>
  <si>
    <t>34111036</t>
  </si>
  <si>
    <t>kabel instalační jádro Cu plné izolace PVC plášť PVC 450/750V (CYKY) 3x2,5mm2</t>
  </si>
  <si>
    <t>-1828357362</t>
  </si>
  <si>
    <t>Poznámka k položce:_x000D_
CYKY, průměr kabelu 9,5mm</t>
  </si>
  <si>
    <t>300*1,15 'Přepočtené koeficientem množství</t>
  </si>
  <si>
    <t>85</t>
  </si>
  <si>
    <t>741122023</t>
  </si>
  <si>
    <t>Montáž kabel Cu bez ukončení uložený pod omítku plný kulatý 4x6 mm2 (např. CYKY)</t>
  </si>
  <si>
    <t>902475483</t>
  </si>
  <si>
    <t>86</t>
  </si>
  <si>
    <t>34111072</t>
  </si>
  <si>
    <t>kabel instalační jádro Cu plné izolace PVC plášť PVC 450/750V (CYKY) 4x6mm2</t>
  </si>
  <si>
    <t>1907430434</t>
  </si>
  <si>
    <t>Poznámka k položce:_x000D_
CYKY, průměr kabelu 13,8mm</t>
  </si>
  <si>
    <t>87</t>
  </si>
  <si>
    <t>741128005</t>
  </si>
  <si>
    <t>Ostatní práce při montáži vodičů a kabelů - trasování vedení na omítce</t>
  </si>
  <si>
    <t>-834437888</t>
  </si>
  <si>
    <t>88</t>
  </si>
  <si>
    <t>741210002</t>
  </si>
  <si>
    <t>Montáž rozvodnice oceloplechová nebo plastová běžná do 50 kg</t>
  </si>
  <si>
    <t>932249685</t>
  </si>
  <si>
    <t>89</t>
  </si>
  <si>
    <t>35713116</t>
  </si>
  <si>
    <t>rozvodnice nástěnná, neprůhledné dveře, 1 řada, šířka 18 modulárních jednotek</t>
  </si>
  <si>
    <t>-1295799786</t>
  </si>
  <si>
    <t>90</t>
  </si>
  <si>
    <t>741210813</t>
  </si>
  <si>
    <t>Demontáž rozvodnic plastových pod omítkou s krytím do IPx4 plochou přes 0,2 m2</t>
  </si>
  <si>
    <t>53299400</t>
  </si>
  <si>
    <t>91</t>
  </si>
  <si>
    <t>741310001</t>
  </si>
  <si>
    <t>Montáž spínač nástěnný 1-jednopólový prostředí normální se zapojením vodičů</t>
  </si>
  <si>
    <t>1976331436</t>
  </si>
  <si>
    <t>92</t>
  </si>
  <si>
    <t>34535015</t>
  </si>
  <si>
    <t>spínač nástěnný jednopólový, řazení 1, IP44, šroubové svorky</t>
  </si>
  <si>
    <t>885364989</t>
  </si>
  <si>
    <t>93</t>
  </si>
  <si>
    <t>34539059</t>
  </si>
  <si>
    <t>rámeček jednonásobný</t>
  </si>
  <si>
    <t>1827666833</t>
  </si>
  <si>
    <t>94</t>
  </si>
  <si>
    <t>741310021</t>
  </si>
  <si>
    <t>Montáž přepínač nástěnný 5-sériový prostředí normální se zapojením vodičů</t>
  </si>
  <si>
    <t>-675980633</t>
  </si>
  <si>
    <t>95</t>
  </si>
  <si>
    <t>34535017</t>
  </si>
  <si>
    <t>přepínač nástěnný sériový, řazení 5, IP44, šroubové svorky</t>
  </si>
  <si>
    <t>-1475195138</t>
  </si>
  <si>
    <t>96</t>
  </si>
  <si>
    <t>-1610674595</t>
  </si>
  <si>
    <t>97</t>
  </si>
  <si>
    <t>741310022</t>
  </si>
  <si>
    <t>Montáž přepínač nástěnný 6-střídavý prostředí normální se zapojením vodičů</t>
  </si>
  <si>
    <t>1214995502</t>
  </si>
  <si>
    <t>98</t>
  </si>
  <si>
    <t>34535018</t>
  </si>
  <si>
    <t>přepínač nástěnný střídavý, řazení 6, IP44, šroubové svorky</t>
  </si>
  <si>
    <t>1043714388</t>
  </si>
  <si>
    <t>99</t>
  </si>
  <si>
    <t>1755554933</t>
  </si>
  <si>
    <t>100</t>
  </si>
  <si>
    <t>741311803</t>
  </si>
  <si>
    <t>Demontáž spínačů nástěnných normálních do 10 A bezšroubových bez zachování funkčnosti do 2 svorek</t>
  </si>
  <si>
    <t>-2067346479</t>
  </si>
  <si>
    <t>101</t>
  </si>
  <si>
    <t>741313001</t>
  </si>
  <si>
    <t>Montáž zásuvka (polo)zapuštěná bezšroubové připojení 2P+PE se zapojením vodičů</t>
  </si>
  <si>
    <t>2048208396</t>
  </si>
  <si>
    <t>102</t>
  </si>
  <si>
    <t>34555241</t>
  </si>
  <si>
    <t>přístroj zásuvky zápustné jednonásobné, krytka s clonkami, bezšroubové svorky</t>
  </si>
  <si>
    <t>-114573460</t>
  </si>
  <si>
    <t>103</t>
  </si>
  <si>
    <t>1606711829</t>
  </si>
  <si>
    <t>104</t>
  </si>
  <si>
    <t>741313003</t>
  </si>
  <si>
    <t>Montáž zásuvka (polo)zapuštěná bezšroubové připojení 2x(2P+PE) dvojnásobná se zapojením vodičů</t>
  </si>
  <si>
    <t>694109432</t>
  </si>
  <si>
    <t>105</t>
  </si>
  <si>
    <t>34555243</t>
  </si>
  <si>
    <t>zásuvka zápustná dvojnásobná, šikmá, s clonkami, šroubové svorky</t>
  </si>
  <si>
    <t>296193911</t>
  </si>
  <si>
    <t>106</t>
  </si>
  <si>
    <t>34539060</t>
  </si>
  <si>
    <t>rámeček dvojnásobný</t>
  </si>
  <si>
    <t>979829761</t>
  </si>
  <si>
    <t>107</t>
  </si>
  <si>
    <t>741315813</t>
  </si>
  <si>
    <t>Demontáž zásuvek domovních normální prostředí do 16A zapuštěných bezšroubových bez zachování funkčnosti 2P+PE</t>
  </si>
  <si>
    <t>-1520271481</t>
  </si>
  <si>
    <t>108</t>
  </si>
  <si>
    <t>741320105</t>
  </si>
  <si>
    <t>Montáž jističů jednopólových nn do 25 A ve skříni se zapojením vodičů</t>
  </si>
  <si>
    <t>233279074</t>
  </si>
  <si>
    <t>109</t>
  </si>
  <si>
    <t>35822111</t>
  </si>
  <si>
    <t>jistič 1-pólový 16 A vypínací charakteristika B vypínací schopnost 10 kA</t>
  </si>
  <si>
    <t>-1866898962</t>
  </si>
  <si>
    <t>110</t>
  </si>
  <si>
    <t>35822125</t>
  </si>
  <si>
    <t>jistič 1-pólový 16 A vypínací charakteristika D vypínací schopnost 10 kA</t>
  </si>
  <si>
    <t>-1798160373</t>
  </si>
  <si>
    <t>111</t>
  </si>
  <si>
    <t>741321003</t>
  </si>
  <si>
    <t>Montáž proudových chráničů dvoupólových nn do 25 A ve skříni se zapojením vodičů</t>
  </si>
  <si>
    <t>880820235</t>
  </si>
  <si>
    <t>112</t>
  </si>
  <si>
    <t>35829001</t>
  </si>
  <si>
    <t>chránič proudový 2 pólový 16A typ AC 0,03A</t>
  </si>
  <si>
    <t>1034195748</t>
  </si>
  <si>
    <t>113</t>
  </si>
  <si>
    <t>741370003</t>
  </si>
  <si>
    <t>Montáž svítidlo žárovkové bytové stropní přisazené 2 zdroje</t>
  </si>
  <si>
    <t>-240616148</t>
  </si>
  <si>
    <t>114</t>
  </si>
  <si>
    <t>34825100</t>
  </si>
  <si>
    <t>svítidlo interiérové závěsné IP20 60W 5100lm</t>
  </si>
  <si>
    <t>-2054898995</t>
  </si>
  <si>
    <t>115</t>
  </si>
  <si>
    <t>741370033</t>
  </si>
  <si>
    <t>Montáž svítidlo žárovkové bytové nástěnné přisazené 2 zdroje</t>
  </si>
  <si>
    <t>1464531373</t>
  </si>
  <si>
    <t>116</t>
  </si>
  <si>
    <t>34818210</t>
  </si>
  <si>
    <t>svítidlo interiérové nástěnné IP44 8W 690lm</t>
  </si>
  <si>
    <t>-1216276408</t>
  </si>
  <si>
    <t>117</t>
  </si>
  <si>
    <t>741371843</t>
  </si>
  <si>
    <t>Demontáž svítidla interiérového se standardní paticí nebo int. zdrojem LED přisazeného stropního přes 0,09 m2 do 0,36 m2 bez zachování funkčnosti</t>
  </si>
  <si>
    <t>-965118147</t>
  </si>
  <si>
    <t>118</t>
  </si>
  <si>
    <t>741810002</t>
  </si>
  <si>
    <t>Celková prohlídka elektrického rozvodu a zařízení přes 100 000 do 500 000,- Kč</t>
  </si>
  <si>
    <t>-1133297881</t>
  </si>
  <si>
    <t>119</t>
  </si>
  <si>
    <t>998741111</t>
  </si>
  <si>
    <t>Přesun hmot tonážní pro silnoproud s omezením mechanizace v objektech v do 6 m</t>
  </si>
  <si>
    <t>2096835907</t>
  </si>
  <si>
    <t>763</t>
  </si>
  <si>
    <t>Konstrukce suché výstavby</t>
  </si>
  <si>
    <t>120</t>
  </si>
  <si>
    <t>763411111</t>
  </si>
  <si>
    <t>Sanitární příčky do mokrého prostředí, desky s HPL - laminátem tl 19,6 mm</t>
  </si>
  <si>
    <t>-1762536540</t>
  </si>
  <si>
    <t>dělicí stěny wc</t>
  </si>
  <si>
    <t>(1,6+2,9)*2.5</t>
  </si>
  <si>
    <t>121</t>
  </si>
  <si>
    <t>763411121</t>
  </si>
  <si>
    <t>Dveře sanitárních příček, desky s HPL - laminátem tl 19,6 mm, š do 800 mm, v do 2000 mm</t>
  </si>
  <si>
    <t>-1937333324</t>
  </si>
  <si>
    <t>dveře do WC</t>
  </si>
  <si>
    <t>1+1</t>
  </si>
  <si>
    <t>122</t>
  </si>
  <si>
    <t>998763321</t>
  </si>
  <si>
    <t>Přesun hmot tonážní pro konstrukce montované z desek s omezením mechanizace v objektech v do 6 m</t>
  </si>
  <si>
    <t>1939251129</t>
  </si>
  <si>
    <t>766</t>
  </si>
  <si>
    <t>Konstrukce truhlářské</t>
  </si>
  <si>
    <t>123</t>
  </si>
  <si>
    <t>766660022</t>
  </si>
  <si>
    <t>Montáž dveřních křídel otvíravých jednokřídlových š přes 0,8 m požárních do ocelové zárubně</t>
  </si>
  <si>
    <t>-1332795405</t>
  </si>
  <si>
    <t>124</t>
  </si>
  <si>
    <t>61165340</t>
  </si>
  <si>
    <t>dveře jednokřídlé dřevotřískové protipožární EI (EW) 30 D3 povrch lakovaný plné 900x1970-2100mm</t>
  </si>
  <si>
    <t>232819146</t>
  </si>
  <si>
    <t>125</t>
  </si>
  <si>
    <t>766660171</t>
  </si>
  <si>
    <t>Montáž dveřních křídel otvíravých jednokřídlových š do 0,8 m do obložkové zárubně</t>
  </si>
  <si>
    <t>721933171</t>
  </si>
  <si>
    <t>126</t>
  </si>
  <si>
    <t>61162014</t>
  </si>
  <si>
    <t>dveře jednokřídlé voštinové povrch fóliový plné 800x1970-2100mm</t>
  </si>
  <si>
    <t>1923866570</t>
  </si>
  <si>
    <t>127</t>
  </si>
  <si>
    <t>766660351</t>
  </si>
  <si>
    <t>Montáž posuvných dveří jednokřídlových průchozí v do 2,5 m a š do 800 mm do pojezdu na stěnu</t>
  </si>
  <si>
    <t>323251821</t>
  </si>
  <si>
    <t>128</t>
  </si>
  <si>
    <t>55329110.R01</t>
  </si>
  <si>
    <t>dveře vnitřní posuvné,prosklené - specifikace a provedení zcela dle PD</t>
  </si>
  <si>
    <t>470852791</t>
  </si>
  <si>
    <t>129</t>
  </si>
  <si>
    <t>766660411</t>
  </si>
  <si>
    <t>Montáž vchodových dveří včetně rámu jednokřídlových bez nadsvětlíku do zdiva</t>
  </si>
  <si>
    <t>580438486</t>
  </si>
  <si>
    <t>130</t>
  </si>
  <si>
    <t>RMAT0001</t>
  </si>
  <si>
    <t>dveře vchodové 1000x2300 mm s izolačním trojsklem vč. kování - specifikace a provedení zcela dle PD</t>
  </si>
  <si>
    <t>188443962</t>
  </si>
  <si>
    <t>131</t>
  </si>
  <si>
    <t>766660717</t>
  </si>
  <si>
    <t>Montáž samozavírače na ocelovou zárubeň a dveřní křídlo</t>
  </si>
  <si>
    <t>1237819596</t>
  </si>
  <si>
    <t>132</t>
  </si>
  <si>
    <t>54917250</t>
  </si>
  <si>
    <t>samozavírač dveří hydraulický</t>
  </si>
  <si>
    <t>1843593556</t>
  </si>
  <si>
    <t>133</t>
  </si>
  <si>
    <t>766660729</t>
  </si>
  <si>
    <t>Montáž dveřního interiérového kování - štítku s klikou</t>
  </si>
  <si>
    <t>809182607</t>
  </si>
  <si>
    <t>134</t>
  </si>
  <si>
    <t>54914123</t>
  </si>
  <si>
    <t>kování rozetové klika/klika</t>
  </si>
  <si>
    <t>-1688667092</t>
  </si>
  <si>
    <t>135</t>
  </si>
  <si>
    <t>766660734</t>
  </si>
  <si>
    <t>Montáž dveřního bezpečnostního kování - panikového</t>
  </si>
  <si>
    <t>-480773172</t>
  </si>
  <si>
    <t>136</t>
  </si>
  <si>
    <t>54914136</t>
  </si>
  <si>
    <t>kování panikové madlo/klika</t>
  </si>
  <si>
    <t>-1843999867</t>
  </si>
  <si>
    <t>137</t>
  </si>
  <si>
    <t>766682111</t>
  </si>
  <si>
    <t>Montáž zárubní obložkových pro dveře jednokřídlové tl stěny do 170 mm</t>
  </si>
  <si>
    <t>1644023681</t>
  </si>
  <si>
    <t>138</t>
  </si>
  <si>
    <t>61182307</t>
  </si>
  <si>
    <t>zárubeň jednokřídlá obložková s laminátovým povrchem tl stěny 60-150mm rozměru 600-1100/1970, 2100mm</t>
  </si>
  <si>
    <t>657412713</t>
  </si>
  <si>
    <t>139</t>
  </si>
  <si>
    <t>766R001</t>
  </si>
  <si>
    <t>Dodávka a montáž dřevěných dveřnic</t>
  </si>
  <si>
    <t>-254387421</t>
  </si>
  <si>
    <t>140</t>
  </si>
  <si>
    <t>998766111</t>
  </si>
  <si>
    <t>Přesun hmot tonážní pro kce truhlářské s omezením mechanizace v objektech v do 6 m</t>
  </si>
  <si>
    <t>1386765442</t>
  </si>
  <si>
    <t>771</t>
  </si>
  <si>
    <t>Podlahy z dlaždic</t>
  </si>
  <si>
    <t>141</t>
  </si>
  <si>
    <t>771111011</t>
  </si>
  <si>
    <t>Vysátí podkladu před pokládkou dlažby</t>
  </si>
  <si>
    <t>444832486</t>
  </si>
  <si>
    <t>nové nášlapy podlah</t>
  </si>
  <si>
    <t>18,3+7,7+2,24+1,18</t>
  </si>
  <si>
    <t>142</t>
  </si>
  <si>
    <t>771121011</t>
  </si>
  <si>
    <t>Nátěr penetrační na podlahu</t>
  </si>
  <si>
    <t>-1369612299</t>
  </si>
  <si>
    <t>143</t>
  </si>
  <si>
    <t>771151024</t>
  </si>
  <si>
    <t>Samonivelační stěrka podlah pevnosti 30 MPa tl přes 8 do 10 mm</t>
  </si>
  <si>
    <t>1450478235</t>
  </si>
  <si>
    <t>144</t>
  </si>
  <si>
    <t>771474112</t>
  </si>
  <si>
    <t>Montáž soklů z dlaždic keramických rovných lepených cementovým flexibilním lepidlem v přes 65 do 90 mm</t>
  </si>
  <si>
    <t>-473195915</t>
  </si>
  <si>
    <t>145</t>
  </si>
  <si>
    <t>59761184</t>
  </si>
  <si>
    <t>sokl keramický mrazuvzdorný povrch hladký/matný tl do 10mm výšky přes 65 do 90mm</t>
  </si>
  <si>
    <t>-563864171</t>
  </si>
  <si>
    <t>32*1,1 'Přepočtené koeficientem množství</t>
  </si>
  <si>
    <t>146</t>
  </si>
  <si>
    <t>771574438</t>
  </si>
  <si>
    <t>Montáž podlah keramických reliéfních nebo z dekorů lepených cementovým flexibilním lepidlem přes 19 do 22 ks/m2</t>
  </si>
  <si>
    <t>860144016</t>
  </si>
  <si>
    <t>147</t>
  </si>
  <si>
    <t>59761149</t>
  </si>
  <si>
    <t>dlažba keramická slinutá mrazuvzdorná R9 povrch reliéfní/matný tl do 10mm přes 19 do 22ks/m2</t>
  </si>
  <si>
    <t>1351205553</t>
  </si>
  <si>
    <t>29,42*1,1 'Přepočtené koeficientem množství</t>
  </si>
  <si>
    <t>148</t>
  </si>
  <si>
    <t>771577211</t>
  </si>
  <si>
    <t>Příplatek k montáži podlah keramických lepených cementovým flexibilním lepidlem za plochu do 5 m2</t>
  </si>
  <si>
    <t>650142204</t>
  </si>
  <si>
    <t>2,24+1,18</t>
  </si>
  <si>
    <t>149</t>
  </si>
  <si>
    <t>771591112</t>
  </si>
  <si>
    <t>Izolace pod dlažbu nátěrem nebo stěrkou ve dvou vrstvách</t>
  </si>
  <si>
    <t>-2055012472</t>
  </si>
  <si>
    <t>uvažováno na WC</t>
  </si>
  <si>
    <t>150</t>
  </si>
  <si>
    <t>771591115</t>
  </si>
  <si>
    <t>Podlahy spárování silikonem</t>
  </si>
  <si>
    <t>447359206</t>
  </si>
  <si>
    <t>151</t>
  </si>
  <si>
    <t>771591264</t>
  </si>
  <si>
    <t>Izolace těsnícími pásy mezi podlahou a stěnou</t>
  </si>
  <si>
    <t>-648664418</t>
  </si>
  <si>
    <t>152</t>
  </si>
  <si>
    <t>998771111</t>
  </si>
  <si>
    <t>Přesun hmot tonážní pro podlahy z dlaždic s omezením mechanizace v objektech v do 6 m</t>
  </si>
  <si>
    <t>-1426977709</t>
  </si>
  <si>
    <t>776</t>
  </si>
  <si>
    <t>Podlahy povlakové</t>
  </si>
  <si>
    <t>153</t>
  </si>
  <si>
    <t>776111115</t>
  </si>
  <si>
    <t>Broušení podkladu povlakových podlah před litím stěrky</t>
  </si>
  <si>
    <t>-54937478</t>
  </si>
  <si>
    <t>nové nášlapné vrstvy podlah</t>
  </si>
  <si>
    <t>39+9,53+28,38</t>
  </si>
  <si>
    <t>154</t>
  </si>
  <si>
    <t>776121112</t>
  </si>
  <si>
    <t>Vodou ředitelná penetrace savého podkladu povlakových podlah</t>
  </si>
  <si>
    <t>-294910598</t>
  </si>
  <si>
    <t>155</t>
  </si>
  <si>
    <t>776141124</t>
  </si>
  <si>
    <t>Stěrka podlahová nivelační pro vyrovnání podkladu povlakových podlah pevnosti 30 MPa tl přes 8 do 10 mm</t>
  </si>
  <si>
    <t>-944506088</t>
  </si>
  <si>
    <t>156</t>
  </si>
  <si>
    <t>776251111</t>
  </si>
  <si>
    <t>Lepení pásů z přírodního linolea standardním lepidlem</t>
  </si>
  <si>
    <t>-1837716596</t>
  </si>
  <si>
    <t>157</t>
  </si>
  <si>
    <t>60756112</t>
  </si>
  <si>
    <t>linoleum přírodní tl 3,2mm, hořlavost Cfl-s1, smykové tření µ &gt;=0,3, třída zátěže 34/43</t>
  </si>
  <si>
    <t>-1431113213</t>
  </si>
  <si>
    <t>76,91*1,1 'Přepočtené koeficientem množství</t>
  </si>
  <si>
    <t>158</t>
  </si>
  <si>
    <t>776411111</t>
  </si>
  <si>
    <t>Montáž obvodových soklíků výšky do 80 mm</t>
  </si>
  <si>
    <t>1325249739</t>
  </si>
  <si>
    <t>159</t>
  </si>
  <si>
    <t>28411008</t>
  </si>
  <si>
    <t>lišta soklová PVC 16x60mm</t>
  </si>
  <si>
    <t>665052297</t>
  </si>
  <si>
    <t>81*1,02 'Přepočtené koeficientem množství</t>
  </si>
  <si>
    <t>160</t>
  </si>
  <si>
    <t>776991111</t>
  </si>
  <si>
    <t>Spárování silikonem</t>
  </si>
  <si>
    <t>-1003735684</t>
  </si>
  <si>
    <t>161</t>
  </si>
  <si>
    <t>998776111</t>
  </si>
  <si>
    <t>Přesun hmot tonážní pro podlahy povlakové s omezením mechanizace v objektech v do 6 m</t>
  </si>
  <si>
    <t>584122095</t>
  </si>
  <si>
    <t>781</t>
  </si>
  <si>
    <t>Dokončovací práce - obklady</t>
  </si>
  <si>
    <t>162</t>
  </si>
  <si>
    <t>781111011</t>
  </si>
  <si>
    <t>Ometení (oprášení) stěny při přípravě podkladu</t>
  </si>
  <si>
    <t>1690252177</t>
  </si>
  <si>
    <t>"m.č. 1,5" 1,81*2</t>
  </si>
  <si>
    <t>"m.č. 1,6" 3,3*1,2</t>
  </si>
  <si>
    <t>163</t>
  </si>
  <si>
    <t>781121011</t>
  </si>
  <si>
    <t>Nátěr penetrační na stěnu</t>
  </si>
  <si>
    <t>1829702919</t>
  </si>
  <si>
    <t>164</t>
  </si>
  <si>
    <t>781131112</t>
  </si>
  <si>
    <t>Izolace pod obklad nátěrem nebo stěrkou ve dvou vrstvách</t>
  </si>
  <si>
    <t>-2106167610</t>
  </si>
  <si>
    <t>"pod obklad - místa přímého ostřiku vodou" 3</t>
  </si>
  <si>
    <t>165</t>
  </si>
  <si>
    <t>781472214</t>
  </si>
  <si>
    <t>Montáž obkladů keramických hladkých lepených cementovým flexibilním lepidlem přes 4 do 6 ks/m2</t>
  </si>
  <si>
    <t>-678581084</t>
  </si>
  <si>
    <t>166</t>
  </si>
  <si>
    <t>59761707</t>
  </si>
  <si>
    <t>obklad keramický nemrazuvzdorný povrch hladký/lesklý tl do 10mm přes 4 do 6ks/m2</t>
  </si>
  <si>
    <t>-517551519</t>
  </si>
  <si>
    <t>7,58*1,15 'Přepočtené koeficientem množství</t>
  </si>
  <si>
    <t>167</t>
  </si>
  <si>
    <t>781472291</t>
  </si>
  <si>
    <t>Příplatek k montáži obkladů keramických lepených cementovým flexibilním lepidlem za plochu do 10 m2</t>
  </si>
  <si>
    <t>2119806585</t>
  </si>
  <si>
    <t>168</t>
  </si>
  <si>
    <t>781495141</t>
  </si>
  <si>
    <t>Průnik obkladem kruhový do DN 30</t>
  </si>
  <si>
    <t>-1585340789</t>
  </si>
  <si>
    <t>169</t>
  </si>
  <si>
    <t>781495142</t>
  </si>
  <si>
    <t>Průnik obkladem kruhový přes DN 30 do DN 90</t>
  </si>
  <si>
    <t>1231357863</t>
  </si>
  <si>
    <t>170</t>
  </si>
  <si>
    <t>781495143</t>
  </si>
  <si>
    <t>Průnik obkladem kruhový přes DN 90</t>
  </si>
  <si>
    <t>-1227772334</t>
  </si>
  <si>
    <t>171</t>
  </si>
  <si>
    <t>998781111</t>
  </si>
  <si>
    <t>Přesun hmot tonážní pro obklady keramické s omezením mechanizace v objektech v do 6 m</t>
  </si>
  <si>
    <t>1853291804</t>
  </si>
  <si>
    <t>782</t>
  </si>
  <si>
    <t>Dokončovací práce - obklady z kamene</t>
  </si>
  <si>
    <t>172</t>
  </si>
  <si>
    <t>782111111.R01</t>
  </si>
  <si>
    <t>Oprava kamenného schodu a kamenných obložek</t>
  </si>
  <si>
    <t>2008647153</t>
  </si>
  <si>
    <t>783</t>
  </si>
  <si>
    <t>Dokončovací práce - nátěry</t>
  </si>
  <si>
    <t>173</t>
  </si>
  <si>
    <t>783101205</t>
  </si>
  <si>
    <t>Dekorativní obroušení podkladu truhlářských konstrukcí před provedením nátěru</t>
  </si>
  <si>
    <t>-265618693</t>
  </si>
  <si>
    <t>nátěr dřevěných stropních konstrukcí</t>
  </si>
  <si>
    <t>39+28,38</t>
  </si>
  <si>
    <t>174</t>
  </si>
  <si>
    <t>783101401</t>
  </si>
  <si>
    <t>Ometení podkladu truhlářských konstrukcí před provedením nátěru</t>
  </si>
  <si>
    <t>-729243138</t>
  </si>
  <si>
    <t>175</t>
  </si>
  <si>
    <t>783101403</t>
  </si>
  <si>
    <t>Oprášení podkladu truhlářských konstrukcí před provedením nátěru</t>
  </si>
  <si>
    <t>1866277530</t>
  </si>
  <si>
    <t>176</t>
  </si>
  <si>
    <t>783113111</t>
  </si>
  <si>
    <t>Jednonásobný napouštěcí syntetický nátěr s biocidní přísadou truhlářských konstrukcí</t>
  </si>
  <si>
    <t>-1888661686</t>
  </si>
  <si>
    <t>177</t>
  </si>
  <si>
    <t>783114101</t>
  </si>
  <si>
    <t>Základní jednonásobný syntetický nátěr truhlářských konstrukcí</t>
  </si>
  <si>
    <t>-1030846160</t>
  </si>
  <si>
    <t>178</t>
  </si>
  <si>
    <t>783118211</t>
  </si>
  <si>
    <t>Lakovací dvojnásobný syntetický nátěr truhlářských konstrukcí s mezibroušením</t>
  </si>
  <si>
    <t>-1763186333</t>
  </si>
  <si>
    <t>179</t>
  </si>
  <si>
    <t>783122111</t>
  </si>
  <si>
    <t>Lokální tmelení truhlářských konstrukcí včetně přebroušení disperzním tmelem plochy do 30%</t>
  </si>
  <si>
    <t>-732902397</t>
  </si>
  <si>
    <t>784</t>
  </si>
  <si>
    <t>Dokončovací práce - malby a tapety</t>
  </si>
  <si>
    <t>180</t>
  </si>
  <si>
    <t>784111001</t>
  </si>
  <si>
    <t>Oprášení (ometení ) podkladu v místnostech v do 3,80 m</t>
  </si>
  <si>
    <t>-454896452</t>
  </si>
  <si>
    <t>38,95+37,59+301</t>
  </si>
  <si>
    <t>181</t>
  </si>
  <si>
    <t>784181101</t>
  </si>
  <si>
    <t>Základní akrylátová jednonásobná bezbarvá penetrace podkladu v místnostech v do 3,80 m</t>
  </si>
  <si>
    <t>-1344825235</t>
  </si>
  <si>
    <t>182</t>
  </si>
  <si>
    <t>784211101</t>
  </si>
  <si>
    <t>Dvojnásobné bílé malby ze směsí za mokra výborně oděruvzdorných v místnostech v do 3,80 m</t>
  </si>
  <si>
    <t>547759368</t>
  </si>
  <si>
    <t>183</t>
  </si>
  <si>
    <t>784661601</t>
  </si>
  <si>
    <t>Dekorační technika imitace betonu v místnostech v do 3,80 m</t>
  </si>
  <si>
    <t>-366090632</t>
  </si>
  <si>
    <t>"m.č. 1,1" (1,915+2,571+1,555+0,4+0,4+1,2+0,831)*3,7</t>
  </si>
  <si>
    <t>"m.č. 1,2" 2,87*3,2</t>
  </si>
  <si>
    <t>"m.č.1,3" 1,8*3,7</t>
  </si>
  <si>
    <t>"m.č. 1,4" 1,4*3,5</t>
  </si>
  <si>
    <t>Práce a dodávky M</t>
  </si>
  <si>
    <t>46-M</t>
  </si>
  <si>
    <t>Zemní práce při extr.mont.pracích</t>
  </si>
  <si>
    <t>184</t>
  </si>
  <si>
    <t>460941111</t>
  </si>
  <si>
    <t>Vyplnění a omítnutí rýh při elektroinstalacích ve stropech hl do 3 cm a š do 3 cm</t>
  </si>
  <si>
    <t>-1689773256</t>
  </si>
  <si>
    <t>185</t>
  </si>
  <si>
    <t>460941211</t>
  </si>
  <si>
    <t>Vyplnění a omítnutí rýh při elektroinstalacích ve stěnách hl do 3 cm a š do 3 cm</t>
  </si>
  <si>
    <t>151952490</t>
  </si>
  <si>
    <t>186</t>
  </si>
  <si>
    <t>468111111</t>
  </si>
  <si>
    <t>Frézování drážek pro vodiče ve stěnách z cihel do 3x3 cm</t>
  </si>
  <si>
    <t>1395240301</t>
  </si>
  <si>
    <t>187</t>
  </si>
  <si>
    <t>468112111</t>
  </si>
  <si>
    <t>Frézování drážek pro vodiče ve stropech z cihel do 3x3 cm</t>
  </si>
  <si>
    <t>-1355579616</t>
  </si>
  <si>
    <t>188</t>
  </si>
  <si>
    <t>469971111</t>
  </si>
  <si>
    <t>Svislá doprava suti a vybouraných hmot při elektromontážích za první podlaží</t>
  </si>
  <si>
    <t>-1066596724</t>
  </si>
  <si>
    <t>189</t>
  </si>
  <si>
    <t>469972111</t>
  </si>
  <si>
    <t>Odvoz suti a vybouraných hmot při elektromontážích do 1 km</t>
  </si>
  <si>
    <t>-607990783</t>
  </si>
  <si>
    <t>190</t>
  </si>
  <si>
    <t>469972121</t>
  </si>
  <si>
    <t>Příplatek k odvozu suti a vybouraných hmot při elektromontážích za každý další 1 km</t>
  </si>
  <si>
    <t>1915389095</t>
  </si>
  <si>
    <t>0,48*15 'Přepočtené koeficientem množství</t>
  </si>
  <si>
    <t>191</t>
  </si>
  <si>
    <t>469973113</t>
  </si>
  <si>
    <t>Poplatek za uložení na skládce (skládkovné) stavebního odpadu cihelného kód odpadu 17 01 02</t>
  </si>
  <si>
    <t>326534917</t>
  </si>
  <si>
    <t>VRN</t>
  </si>
  <si>
    <t>Vedlejší rozpočtové náklady</t>
  </si>
  <si>
    <t>VRN1</t>
  </si>
  <si>
    <t>Průzkumné, geodetické a projektové práce</t>
  </si>
  <si>
    <t>192</t>
  </si>
  <si>
    <t>013244000</t>
  </si>
  <si>
    <t>Dokumentace pro provádění stavby - výrobní dokumentace vchodových dveří a dveřnic</t>
  </si>
  <si>
    <t>…</t>
  </si>
  <si>
    <t>1024</t>
  </si>
  <si>
    <t>-224464303</t>
  </si>
  <si>
    <t>VRN3</t>
  </si>
  <si>
    <t>Zařízení staveniště</t>
  </si>
  <si>
    <t>193</t>
  </si>
  <si>
    <t>030001000</t>
  </si>
  <si>
    <t>1600965932</t>
  </si>
  <si>
    <t>VRN6</t>
  </si>
  <si>
    <t>Územní vlivy</t>
  </si>
  <si>
    <t>194</t>
  </si>
  <si>
    <t>060001000</t>
  </si>
  <si>
    <t>95415057</t>
  </si>
  <si>
    <t>VRN7</t>
  </si>
  <si>
    <t>Provozní vlivy</t>
  </si>
  <si>
    <t>195</t>
  </si>
  <si>
    <t>070001000</t>
  </si>
  <si>
    <t>1374224149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</si>
</sst>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36" workbookViewId="0">
      <selection activeCell="AK35" sqref="AK35:AO3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195" t="s">
        <v>5</v>
      </c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26" t="s">
        <v>14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R5" s="20"/>
      <c r="BE5" s="223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7" t="s">
        <v>17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R6" s="20"/>
      <c r="BE6" s="224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4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4"/>
      <c r="BS8" s="17" t="s">
        <v>6</v>
      </c>
    </row>
    <row r="9" spans="1:74" s="1" customFormat="1" ht="14.45" customHeight="1">
      <c r="B9" s="20"/>
      <c r="AR9" s="20"/>
      <c r="BE9" s="224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4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24"/>
      <c r="BS11" s="17" t="s">
        <v>6</v>
      </c>
    </row>
    <row r="12" spans="1:74" s="1" customFormat="1" ht="6.95" customHeight="1">
      <c r="B12" s="20"/>
      <c r="AR12" s="20"/>
      <c r="BE12" s="224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24"/>
      <c r="BS13" s="17" t="s">
        <v>6</v>
      </c>
    </row>
    <row r="14" spans="1:74" ht="12.75">
      <c r="B14" s="20"/>
      <c r="E14" s="228" t="s">
        <v>29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7" t="s">
        <v>27</v>
      </c>
      <c r="AN14" s="29" t="s">
        <v>29</v>
      </c>
      <c r="AR14" s="20"/>
      <c r="BE14" s="224"/>
      <c r="BS14" s="17" t="s">
        <v>6</v>
      </c>
    </row>
    <row r="15" spans="1:74" s="1" customFormat="1" ht="6.95" customHeight="1">
      <c r="B15" s="20"/>
      <c r="AR15" s="20"/>
      <c r="BE15" s="224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24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24"/>
      <c r="BS17" s="17" t="s">
        <v>32</v>
      </c>
    </row>
    <row r="18" spans="1:71" s="1" customFormat="1" ht="6.95" customHeight="1">
      <c r="B18" s="20"/>
      <c r="AR18" s="20"/>
      <c r="BE18" s="224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34</v>
      </c>
      <c r="AR19" s="20"/>
      <c r="BE19" s="224"/>
      <c r="BS19" s="17" t="s">
        <v>6</v>
      </c>
    </row>
    <row r="20" spans="1:71" s="1" customFormat="1" ht="18.399999999999999" customHeight="1">
      <c r="B20" s="20"/>
      <c r="E20" s="25" t="s">
        <v>35</v>
      </c>
      <c r="AK20" s="27" t="s">
        <v>27</v>
      </c>
      <c r="AN20" s="25" t="s">
        <v>36</v>
      </c>
      <c r="AR20" s="20"/>
      <c r="BE20" s="224"/>
      <c r="BS20" s="17" t="s">
        <v>32</v>
      </c>
    </row>
    <row r="21" spans="1:71" s="1" customFormat="1" ht="6.95" customHeight="1">
      <c r="B21" s="20"/>
      <c r="AR21" s="20"/>
      <c r="BE21" s="224"/>
    </row>
    <row r="22" spans="1:71" s="1" customFormat="1" ht="12" customHeight="1">
      <c r="B22" s="20"/>
      <c r="D22" s="27" t="s">
        <v>37</v>
      </c>
      <c r="AR22" s="20"/>
      <c r="BE22" s="224"/>
    </row>
    <row r="23" spans="1:71" s="1" customFormat="1" ht="16.5" customHeight="1">
      <c r="B23" s="20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R23" s="20"/>
      <c r="BE23" s="224"/>
    </row>
    <row r="24" spans="1:71" s="1" customFormat="1" ht="6.95" customHeight="1">
      <c r="B24" s="20"/>
      <c r="AR24" s="20"/>
      <c r="BE24" s="224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4"/>
    </row>
    <row r="26" spans="1:71" s="2" customFormat="1" ht="25.9" customHeight="1">
      <c r="A26" s="32"/>
      <c r="B26" s="33"/>
      <c r="C26" s="32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1">
        <f>ROUND(AG94,2)</f>
        <v>0</v>
      </c>
      <c r="AL26" s="232"/>
      <c r="AM26" s="232"/>
      <c r="AN26" s="232"/>
      <c r="AO26" s="232"/>
      <c r="AP26" s="32"/>
      <c r="AQ26" s="32"/>
      <c r="AR26" s="33"/>
      <c r="BE26" s="224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4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3" t="s">
        <v>39</v>
      </c>
      <c r="M28" s="233"/>
      <c r="N28" s="233"/>
      <c r="O28" s="233"/>
      <c r="P28" s="233"/>
      <c r="Q28" s="32"/>
      <c r="R28" s="32"/>
      <c r="S28" s="32"/>
      <c r="T28" s="32"/>
      <c r="U28" s="32"/>
      <c r="V28" s="32"/>
      <c r="W28" s="233" t="s">
        <v>40</v>
      </c>
      <c r="X28" s="233"/>
      <c r="Y28" s="233"/>
      <c r="Z28" s="233"/>
      <c r="AA28" s="233"/>
      <c r="AB28" s="233"/>
      <c r="AC28" s="233"/>
      <c r="AD28" s="233"/>
      <c r="AE28" s="233"/>
      <c r="AF28" s="32"/>
      <c r="AG28" s="32"/>
      <c r="AH28" s="32"/>
      <c r="AI28" s="32"/>
      <c r="AJ28" s="32"/>
      <c r="AK28" s="233" t="s">
        <v>41</v>
      </c>
      <c r="AL28" s="233"/>
      <c r="AM28" s="233"/>
      <c r="AN28" s="233"/>
      <c r="AO28" s="233"/>
      <c r="AP28" s="32"/>
      <c r="AQ28" s="32"/>
      <c r="AR28" s="33"/>
      <c r="BE28" s="224"/>
    </row>
    <row r="29" spans="1:71" s="3" customFormat="1" ht="14.45" customHeight="1">
      <c r="B29" s="37"/>
      <c r="D29" s="27" t="s">
        <v>42</v>
      </c>
      <c r="F29" s="27" t="s">
        <v>43</v>
      </c>
      <c r="L29" s="213">
        <v>0.21</v>
      </c>
      <c r="M29" s="212"/>
      <c r="N29" s="212"/>
      <c r="O29" s="212"/>
      <c r="P29" s="212"/>
      <c r="W29" s="211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K29" s="211">
        <f>ROUND(AV94, 2)</f>
        <v>0</v>
      </c>
      <c r="AL29" s="212"/>
      <c r="AM29" s="212"/>
      <c r="AN29" s="212"/>
      <c r="AO29" s="212"/>
      <c r="AR29" s="37"/>
      <c r="BE29" s="225"/>
    </row>
    <row r="30" spans="1:71" s="3" customFormat="1" ht="14.45" customHeight="1">
      <c r="B30" s="37"/>
      <c r="F30" s="27" t="s">
        <v>44</v>
      </c>
      <c r="L30" s="213">
        <v>0.12</v>
      </c>
      <c r="M30" s="212"/>
      <c r="N30" s="212"/>
      <c r="O30" s="212"/>
      <c r="P30" s="212"/>
      <c r="W30" s="211">
        <f>ROUND(BA94, 2)</f>
        <v>0</v>
      </c>
      <c r="X30" s="212"/>
      <c r="Y30" s="212"/>
      <c r="Z30" s="212"/>
      <c r="AA30" s="212"/>
      <c r="AB30" s="212"/>
      <c r="AC30" s="212"/>
      <c r="AD30" s="212"/>
      <c r="AE30" s="212"/>
      <c r="AK30" s="211">
        <f>ROUND(AW94, 2)</f>
        <v>0</v>
      </c>
      <c r="AL30" s="212"/>
      <c r="AM30" s="212"/>
      <c r="AN30" s="212"/>
      <c r="AO30" s="212"/>
      <c r="AR30" s="37"/>
      <c r="BE30" s="225"/>
    </row>
    <row r="31" spans="1:71" s="3" customFormat="1" ht="14.45" hidden="1" customHeight="1">
      <c r="B31" s="37"/>
      <c r="F31" s="27" t="s">
        <v>45</v>
      </c>
      <c r="L31" s="213">
        <v>0.21</v>
      </c>
      <c r="M31" s="212"/>
      <c r="N31" s="212"/>
      <c r="O31" s="212"/>
      <c r="P31" s="212"/>
      <c r="W31" s="211">
        <f>ROUND(BB94, 2)</f>
        <v>0</v>
      </c>
      <c r="X31" s="212"/>
      <c r="Y31" s="212"/>
      <c r="Z31" s="212"/>
      <c r="AA31" s="212"/>
      <c r="AB31" s="212"/>
      <c r="AC31" s="212"/>
      <c r="AD31" s="212"/>
      <c r="AE31" s="212"/>
      <c r="AK31" s="211">
        <v>0</v>
      </c>
      <c r="AL31" s="212"/>
      <c r="AM31" s="212"/>
      <c r="AN31" s="212"/>
      <c r="AO31" s="212"/>
      <c r="AR31" s="37"/>
      <c r="BE31" s="225"/>
    </row>
    <row r="32" spans="1:71" s="3" customFormat="1" ht="14.45" hidden="1" customHeight="1">
      <c r="B32" s="37"/>
      <c r="F32" s="27" t="s">
        <v>46</v>
      </c>
      <c r="L32" s="213">
        <v>0.12</v>
      </c>
      <c r="M32" s="212"/>
      <c r="N32" s="212"/>
      <c r="O32" s="212"/>
      <c r="P32" s="212"/>
      <c r="W32" s="211">
        <f>ROUND(BC94, 2)</f>
        <v>0</v>
      </c>
      <c r="X32" s="212"/>
      <c r="Y32" s="212"/>
      <c r="Z32" s="212"/>
      <c r="AA32" s="212"/>
      <c r="AB32" s="212"/>
      <c r="AC32" s="212"/>
      <c r="AD32" s="212"/>
      <c r="AE32" s="212"/>
      <c r="AK32" s="211">
        <v>0</v>
      </c>
      <c r="AL32" s="212"/>
      <c r="AM32" s="212"/>
      <c r="AN32" s="212"/>
      <c r="AO32" s="212"/>
      <c r="AR32" s="37"/>
      <c r="BE32" s="225"/>
    </row>
    <row r="33" spans="1:57" s="3" customFormat="1" ht="14.45" hidden="1" customHeight="1">
      <c r="B33" s="37"/>
      <c r="F33" s="27" t="s">
        <v>47</v>
      </c>
      <c r="L33" s="213">
        <v>0</v>
      </c>
      <c r="M33" s="212"/>
      <c r="N33" s="212"/>
      <c r="O33" s="212"/>
      <c r="P33" s="212"/>
      <c r="W33" s="211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K33" s="211">
        <v>0</v>
      </c>
      <c r="AL33" s="212"/>
      <c r="AM33" s="212"/>
      <c r="AN33" s="212"/>
      <c r="AO33" s="212"/>
      <c r="AR33" s="37"/>
      <c r="BE33" s="225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4"/>
    </row>
    <row r="35" spans="1:57" s="2" customFormat="1" ht="25.9" customHeight="1">
      <c r="A35" s="32"/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214" t="s">
        <v>50</v>
      </c>
      <c r="Y35" s="215"/>
      <c r="Z35" s="215"/>
      <c r="AA35" s="215"/>
      <c r="AB35" s="215"/>
      <c r="AC35" s="40"/>
      <c r="AD35" s="40"/>
      <c r="AE35" s="40"/>
      <c r="AF35" s="40"/>
      <c r="AG35" s="40"/>
      <c r="AH35" s="40"/>
      <c r="AI35" s="40"/>
      <c r="AJ35" s="40"/>
      <c r="AK35" s="216">
        <f>SUM(AK26:AK33)</f>
        <v>0</v>
      </c>
      <c r="AL35" s="215"/>
      <c r="AM35" s="215"/>
      <c r="AN35" s="215"/>
      <c r="AO35" s="217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51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52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53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54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53</v>
      </c>
      <c r="AI60" s="35"/>
      <c r="AJ60" s="35"/>
      <c r="AK60" s="35"/>
      <c r="AL60" s="35"/>
      <c r="AM60" s="45" t="s">
        <v>54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55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56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53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54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53</v>
      </c>
      <c r="AI75" s="35"/>
      <c r="AJ75" s="35"/>
      <c r="AK75" s="35"/>
      <c r="AL75" s="35"/>
      <c r="AM75" s="45" t="s">
        <v>54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0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0" s="2" customFormat="1" ht="24.95" customHeight="1">
      <c r="A82" s="32"/>
      <c r="B82" s="33"/>
      <c r="C82" s="21" t="s">
        <v>57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0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0" s="4" customFormat="1" ht="12" customHeight="1">
      <c r="B84" s="51"/>
      <c r="C84" s="27" t="s">
        <v>13</v>
      </c>
      <c r="L84" s="4" t="str">
        <f>K5</f>
        <v>61/2024</v>
      </c>
      <c r="AR84" s="51"/>
    </row>
    <row r="85" spans="1:90" s="5" customFormat="1" ht="36.950000000000003" customHeight="1">
      <c r="B85" s="52"/>
      <c r="C85" s="53" t="s">
        <v>16</v>
      </c>
      <c r="L85" s="202" t="str">
        <f>K6</f>
        <v>Moderní tréninkové centrum pro výuku oboru kadeřník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R85" s="52"/>
    </row>
    <row r="86" spans="1:90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0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Husova 123/45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04" t="str">
        <f>IF(AN8= "","",AN8)</f>
        <v>13. 2. 2024</v>
      </c>
      <c r="AN87" s="204"/>
      <c r="AO87" s="32"/>
      <c r="AP87" s="32"/>
      <c r="AQ87" s="32"/>
      <c r="AR87" s="33"/>
      <c r="BE87" s="32"/>
    </row>
    <row r="88" spans="1:90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0" s="2" customFormat="1" ht="25.7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Střední odborná škola a Střední odborné učiliště ř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05" t="str">
        <f>IF(E17="","",E17)</f>
        <v>Ing. arch. Radka Zámečníková</v>
      </c>
      <c r="AN89" s="206"/>
      <c r="AO89" s="206"/>
      <c r="AP89" s="206"/>
      <c r="AQ89" s="32"/>
      <c r="AR89" s="33"/>
      <c r="AS89" s="207" t="s">
        <v>58</v>
      </c>
      <c r="AT89" s="20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0" s="2" customFormat="1" ht="15.2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05" t="str">
        <f>IF(E20="","",E20)</f>
        <v>Jan Petr</v>
      </c>
      <c r="AN90" s="206"/>
      <c r="AO90" s="206"/>
      <c r="AP90" s="206"/>
      <c r="AQ90" s="32"/>
      <c r="AR90" s="33"/>
      <c r="AS90" s="209"/>
      <c r="AT90" s="21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0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09"/>
      <c r="AT91" s="21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0" s="2" customFormat="1" ht="29.25" customHeight="1">
      <c r="A92" s="32"/>
      <c r="B92" s="33"/>
      <c r="C92" s="197" t="s">
        <v>59</v>
      </c>
      <c r="D92" s="198"/>
      <c r="E92" s="198"/>
      <c r="F92" s="198"/>
      <c r="G92" s="198"/>
      <c r="H92" s="60"/>
      <c r="I92" s="199" t="s">
        <v>60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200" t="s">
        <v>61</v>
      </c>
      <c r="AH92" s="198"/>
      <c r="AI92" s="198"/>
      <c r="AJ92" s="198"/>
      <c r="AK92" s="198"/>
      <c r="AL92" s="198"/>
      <c r="AM92" s="198"/>
      <c r="AN92" s="199" t="s">
        <v>62</v>
      </c>
      <c r="AO92" s="198"/>
      <c r="AP92" s="201"/>
      <c r="AQ92" s="61" t="s">
        <v>63</v>
      </c>
      <c r="AR92" s="33"/>
      <c r="AS92" s="62" t="s">
        <v>64</v>
      </c>
      <c r="AT92" s="63" t="s">
        <v>65</v>
      </c>
      <c r="AU92" s="63" t="s">
        <v>66</v>
      </c>
      <c r="AV92" s="63" t="s">
        <v>67</v>
      </c>
      <c r="AW92" s="63" t="s">
        <v>68</v>
      </c>
      <c r="AX92" s="63" t="s">
        <v>69</v>
      </c>
      <c r="AY92" s="63" t="s">
        <v>70</v>
      </c>
      <c r="AZ92" s="63" t="s">
        <v>71</v>
      </c>
      <c r="BA92" s="63" t="s">
        <v>72</v>
      </c>
      <c r="BB92" s="63" t="s">
        <v>73</v>
      </c>
      <c r="BC92" s="63" t="s">
        <v>74</v>
      </c>
      <c r="BD92" s="64" t="s">
        <v>75</v>
      </c>
      <c r="BE92" s="32"/>
    </row>
    <row r="93" spans="1:90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0" s="6" customFormat="1" ht="32.450000000000003" customHeight="1">
      <c r="B94" s="68"/>
      <c r="C94" s="69" t="s">
        <v>76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1">
        <f>ROUND(AG95,2)</f>
        <v>0</v>
      </c>
      <c r="AH94" s="221"/>
      <c r="AI94" s="221"/>
      <c r="AJ94" s="221"/>
      <c r="AK94" s="221"/>
      <c r="AL94" s="221"/>
      <c r="AM94" s="221"/>
      <c r="AN94" s="222">
        <f>SUM(AG94,AT94)</f>
        <v>0</v>
      </c>
      <c r="AO94" s="222"/>
      <c r="AP94" s="222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77</v>
      </c>
      <c r="BT94" s="77" t="s">
        <v>78</v>
      </c>
      <c r="BV94" s="77" t="s">
        <v>79</v>
      </c>
      <c r="BW94" s="77" t="s">
        <v>4</v>
      </c>
      <c r="BX94" s="77" t="s">
        <v>80</v>
      </c>
      <c r="CL94" s="77" t="s">
        <v>1</v>
      </c>
    </row>
    <row r="95" spans="1:90" s="7" customFormat="1" ht="24.75" customHeight="1">
      <c r="A95" s="78" t="s">
        <v>81</v>
      </c>
      <c r="B95" s="79"/>
      <c r="C95" s="80"/>
      <c r="D95" s="220" t="s">
        <v>14</v>
      </c>
      <c r="E95" s="220"/>
      <c r="F95" s="220"/>
      <c r="G95" s="220"/>
      <c r="H95" s="220"/>
      <c r="I95" s="81"/>
      <c r="J95" s="220" t="s">
        <v>17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18">
        <f>'61-2024 - Moderní trénink...'!J28</f>
        <v>0</v>
      </c>
      <c r="AH95" s="219"/>
      <c r="AI95" s="219"/>
      <c r="AJ95" s="219"/>
      <c r="AK95" s="219"/>
      <c r="AL95" s="219"/>
      <c r="AM95" s="219"/>
      <c r="AN95" s="218">
        <f>SUM(AG95,AT95)</f>
        <v>0</v>
      </c>
      <c r="AO95" s="219"/>
      <c r="AP95" s="219"/>
      <c r="AQ95" s="82" t="s">
        <v>82</v>
      </c>
      <c r="AR95" s="79"/>
      <c r="AS95" s="83">
        <v>0</v>
      </c>
      <c r="AT95" s="84">
        <f>ROUND(SUM(AV95:AW95),2)</f>
        <v>0</v>
      </c>
      <c r="AU95" s="85">
        <f>'61-2024 - Moderní trénink...'!P143</f>
        <v>0</v>
      </c>
      <c r="AV95" s="84">
        <f>'61-2024 - Moderní trénink...'!J31</f>
        <v>0</v>
      </c>
      <c r="AW95" s="84">
        <f>'61-2024 - Moderní trénink...'!J32</f>
        <v>0</v>
      </c>
      <c r="AX95" s="84">
        <f>'61-2024 - Moderní trénink...'!J33</f>
        <v>0</v>
      </c>
      <c r="AY95" s="84">
        <f>'61-2024 - Moderní trénink...'!J34</f>
        <v>0</v>
      </c>
      <c r="AZ95" s="84">
        <f>'61-2024 - Moderní trénink...'!F31</f>
        <v>0</v>
      </c>
      <c r="BA95" s="84">
        <f>'61-2024 - Moderní trénink...'!F32</f>
        <v>0</v>
      </c>
      <c r="BB95" s="84">
        <f>'61-2024 - Moderní trénink...'!F33</f>
        <v>0</v>
      </c>
      <c r="BC95" s="84">
        <f>'61-2024 - Moderní trénink...'!F34</f>
        <v>0</v>
      </c>
      <c r="BD95" s="86">
        <f>'61-2024 - Moderní trénink...'!F35</f>
        <v>0</v>
      </c>
      <c r="BT95" s="87" t="s">
        <v>83</v>
      </c>
      <c r="BU95" s="87" t="s">
        <v>84</v>
      </c>
      <c r="BV95" s="87" t="s">
        <v>79</v>
      </c>
      <c r="BW95" s="87" t="s">
        <v>4</v>
      </c>
      <c r="BX95" s="87" t="s">
        <v>80</v>
      </c>
      <c r="CL95" s="87" t="s">
        <v>1</v>
      </c>
    </row>
    <row r="96" spans="1:90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61-2024 - Moderní trénink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46"/>
  <sheetViews>
    <sheetView showGridLines="0" tabSelected="1" topLeftCell="A31" workbookViewId="0">
      <selection activeCell="F539" sqref="F53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5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86</v>
      </c>
      <c r="L4" s="20"/>
      <c r="M4" s="8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2" customFormat="1" ht="12" customHeight="1">
      <c r="A6" s="32"/>
      <c r="B6" s="33"/>
      <c r="C6" s="32"/>
      <c r="D6" s="27" t="s">
        <v>16</v>
      </c>
      <c r="E6" s="32"/>
      <c r="F6" s="32"/>
      <c r="G6" s="32"/>
      <c r="H6" s="32"/>
      <c r="I6" s="32"/>
      <c r="J6" s="32"/>
      <c r="K6" s="32"/>
      <c r="L6" s="4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customHeight="1">
      <c r="A7" s="32"/>
      <c r="B7" s="33"/>
      <c r="C7" s="32"/>
      <c r="D7" s="32"/>
      <c r="E7" s="202" t="s">
        <v>17</v>
      </c>
      <c r="F7" s="234"/>
      <c r="G7" s="234"/>
      <c r="H7" s="234"/>
      <c r="I7" s="32"/>
      <c r="J7" s="32"/>
      <c r="K7" s="32"/>
      <c r="L7" s="4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>
      <c r="A8" s="32"/>
      <c r="B8" s="33"/>
      <c r="C8" s="32"/>
      <c r="D8" s="32"/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3"/>
      <c r="C9" s="32"/>
      <c r="D9" s="27" t="s">
        <v>18</v>
      </c>
      <c r="E9" s="32"/>
      <c r="F9" s="25" t="s">
        <v>1</v>
      </c>
      <c r="G9" s="32"/>
      <c r="H9" s="32"/>
      <c r="I9" s="27" t="s">
        <v>19</v>
      </c>
      <c r="J9" s="25" t="s">
        <v>1</v>
      </c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20</v>
      </c>
      <c r="E10" s="32"/>
      <c r="F10" s="25" t="s">
        <v>21</v>
      </c>
      <c r="G10" s="32"/>
      <c r="H10" s="32"/>
      <c r="I10" s="27" t="s">
        <v>22</v>
      </c>
      <c r="J10" s="55" t="str">
        <f>'Rekapitulace stavby'!AN8</f>
        <v>13. 2. 2024</v>
      </c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3"/>
      <c r="C11" s="32"/>
      <c r="D11" s="32"/>
      <c r="E11" s="32"/>
      <c r="F11" s="32"/>
      <c r="G11" s="32"/>
      <c r="H11" s="3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24</v>
      </c>
      <c r="E12" s="32"/>
      <c r="F12" s="32"/>
      <c r="G12" s="32"/>
      <c r="H12" s="32"/>
      <c r="I12" s="27" t="s">
        <v>25</v>
      </c>
      <c r="J12" s="25" t="s">
        <v>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3"/>
      <c r="C13" s="32"/>
      <c r="D13" s="32"/>
      <c r="E13" s="25" t="s">
        <v>26</v>
      </c>
      <c r="F13" s="32"/>
      <c r="G13" s="32"/>
      <c r="H13" s="32"/>
      <c r="I13" s="27" t="s">
        <v>27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3"/>
      <c r="C15" s="32"/>
      <c r="D15" s="27" t="s">
        <v>28</v>
      </c>
      <c r="E15" s="32"/>
      <c r="F15" s="32"/>
      <c r="G15" s="32"/>
      <c r="H15" s="32"/>
      <c r="I15" s="27" t="s">
        <v>25</v>
      </c>
      <c r="J15" s="28" t="str">
        <f>'Rekapitulace stavby'!AN13</f>
        <v>Vyplň údaj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3"/>
      <c r="C16" s="32"/>
      <c r="D16" s="32"/>
      <c r="E16" s="235" t="str">
        <f>'Rekapitulace stavby'!E14</f>
        <v>Vyplň údaj</v>
      </c>
      <c r="F16" s="226"/>
      <c r="G16" s="226"/>
      <c r="H16" s="226"/>
      <c r="I16" s="27" t="s">
        <v>27</v>
      </c>
      <c r="J16" s="28" t="str">
        <f>'Rekapitulace stavby'!AN14</f>
        <v>Vyplň údaj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30</v>
      </c>
      <c r="E18" s="32"/>
      <c r="F18" s="32"/>
      <c r="G18" s="32"/>
      <c r="H18" s="32"/>
      <c r="I18" s="27" t="s">
        <v>25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31</v>
      </c>
      <c r="F19" s="32"/>
      <c r="G19" s="32"/>
      <c r="H19" s="32"/>
      <c r="I19" s="27" t="s">
        <v>27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33</v>
      </c>
      <c r="E21" s="32"/>
      <c r="F21" s="32"/>
      <c r="G21" s="32"/>
      <c r="H21" s="32"/>
      <c r="I21" s="27" t="s">
        <v>25</v>
      </c>
      <c r="J21" s="25" t="s">
        <v>34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5" t="s">
        <v>35</v>
      </c>
      <c r="F22" s="32"/>
      <c r="G22" s="32"/>
      <c r="H22" s="32"/>
      <c r="I22" s="27" t="s">
        <v>27</v>
      </c>
      <c r="J22" s="25" t="s">
        <v>36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37</v>
      </c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16.5" customHeight="1">
      <c r="A25" s="89"/>
      <c r="B25" s="90"/>
      <c r="C25" s="89"/>
      <c r="D25" s="89"/>
      <c r="E25" s="230" t="s">
        <v>1</v>
      </c>
      <c r="F25" s="230"/>
      <c r="G25" s="230"/>
      <c r="H25" s="230"/>
      <c r="I25" s="89"/>
      <c r="J25" s="89"/>
      <c r="K25" s="89"/>
      <c r="L25" s="91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66"/>
      <c r="E27" s="66"/>
      <c r="F27" s="66"/>
      <c r="G27" s="66"/>
      <c r="H27" s="66"/>
      <c r="I27" s="66"/>
      <c r="J27" s="66"/>
      <c r="K27" s="66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3"/>
      <c r="C28" s="32"/>
      <c r="D28" s="92" t="s">
        <v>38</v>
      </c>
      <c r="E28" s="32"/>
      <c r="F28" s="32"/>
      <c r="G28" s="32"/>
      <c r="H28" s="32"/>
      <c r="I28" s="32"/>
      <c r="J28" s="71">
        <f>ROUND(J143, 2)</f>
        <v>0</v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3"/>
      <c r="C30" s="32"/>
      <c r="D30" s="32"/>
      <c r="E30" s="32"/>
      <c r="F30" s="36" t="s">
        <v>40</v>
      </c>
      <c r="G30" s="32"/>
      <c r="H30" s="32"/>
      <c r="I30" s="36" t="s">
        <v>39</v>
      </c>
      <c r="J30" s="36" t="s">
        <v>41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3"/>
      <c r="C31" s="32"/>
      <c r="D31" s="93" t="s">
        <v>42</v>
      </c>
      <c r="E31" s="27" t="s">
        <v>43</v>
      </c>
      <c r="F31" s="94">
        <f>ROUND((SUM(BE143:BE545)),  2)</f>
        <v>0</v>
      </c>
      <c r="G31" s="32"/>
      <c r="H31" s="32"/>
      <c r="I31" s="95">
        <v>0.21</v>
      </c>
      <c r="J31" s="94">
        <f>ROUND(((SUM(BE143:BE545))*I31),  2)</f>
        <v>0</v>
      </c>
      <c r="K31" s="32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27" t="s">
        <v>44</v>
      </c>
      <c r="F32" s="94">
        <f>ROUND((SUM(BF143:BF545)),  2)</f>
        <v>0</v>
      </c>
      <c r="G32" s="32"/>
      <c r="H32" s="32"/>
      <c r="I32" s="95">
        <v>0.12</v>
      </c>
      <c r="J32" s="94">
        <f>ROUND(((SUM(BF143:BF545))*I32), 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3"/>
      <c r="C33" s="32"/>
      <c r="D33" s="32"/>
      <c r="E33" s="27" t="s">
        <v>45</v>
      </c>
      <c r="F33" s="94">
        <f>ROUND((SUM(BG143:BG545)),  2)</f>
        <v>0</v>
      </c>
      <c r="G33" s="32"/>
      <c r="H33" s="32"/>
      <c r="I33" s="95">
        <v>0.21</v>
      </c>
      <c r="J33" s="94">
        <f>0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27" t="s">
        <v>46</v>
      </c>
      <c r="F34" s="94">
        <f>ROUND((SUM(BH143:BH545)),  2)</f>
        <v>0</v>
      </c>
      <c r="G34" s="32"/>
      <c r="H34" s="32"/>
      <c r="I34" s="95">
        <v>0.12</v>
      </c>
      <c r="J34" s="94">
        <f>0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47</v>
      </c>
      <c r="F35" s="94">
        <f>ROUND((SUM(BI143:BI545)),  2)</f>
        <v>0</v>
      </c>
      <c r="G35" s="32"/>
      <c r="H35" s="32"/>
      <c r="I35" s="95">
        <v>0</v>
      </c>
      <c r="J35" s="94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3"/>
      <c r="C37" s="96"/>
      <c r="D37" s="97" t="s">
        <v>48</v>
      </c>
      <c r="E37" s="60"/>
      <c r="F37" s="60"/>
      <c r="G37" s="98" t="s">
        <v>49</v>
      </c>
      <c r="H37" s="99" t="s">
        <v>50</v>
      </c>
      <c r="I37" s="60"/>
      <c r="J37" s="100">
        <f>SUM(J28:J35)</f>
        <v>0</v>
      </c>
      <c r="K37" s="101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02" t="s">
        <v>54</v>
      </c>
      <c r="G61" s="45" t="s">
        <v>53</v>
      </c>
      <c r="H61" s="35"/>
      <c r="I61" s="35"/>
      <c r="J61" s="10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02" t="s">
        <v>54</v>
      </c>
      <c r="G76" s="45" t="s">
        <v>53</v>
      </c>
      <c r="H76" s="35"/>
      <c r="I76" s="35"/>
      <c r="J76" s="10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02" t="str">
        <f>E7</f>
        <v>Moderní tréninkové centrum pro výuku oboru kadeřník</v>
      </c>
      <c r="F85" s="234"/>
      <c r="G85" s="234"/>
      <c r="H85" s="23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2" customHeight="1">
      <c r="A87" s="32"/>
      <c r="B87" s="33"/>
      <c r="C87" s="27" t="s">
        <v>20</v>
      </c>
      <c r="D87" s="32"/>
      <c r="E87" s="32"/>
      <c r="F87" s="25" t="str">
        <f>F10</f>
        <v>Husova 123/45</v>
      </c>
      <c r="G87" s="32"/>
      <c r="H87" s="32"/>
      <c r="I87" s="27" t="s">
        <v>22</v>
      </c>
      <c r="J87" s="55" t="str">
        <f>IF(J10="","",J10)</f>
        <v>13. 2. 2024</v>
      </c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25.7" customHeight="1">
      <c r="A89" s="32"/>
      <c r="B89" s="33"/>
      <c r="C89" s="27" t="s">
        <v>24</v>
      </c>
      <c r="D89" s="32"/>
      <c r="E89" s="32"/>
      <c r="F89" s="25" t="str">
        <f>E13</f>
        <v>Střední odborná škola a Střední odborné učiliště ř</v>
      </c>
      <c r="G89" s="32"/>
      <c r="H89" s="32"/>
      <c r="I89" s="27" t="s">
        <v>30</v>
      </c>
      <c r="J89" s="30" t="str">
        <f>E19</f>
        <v>Ing. arch. Radka Zámečníková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15.2" customHeight="1">
      <c r="A90" s="32"/>
      <c r="B90" s="33"/>
      <c r="C90" s="27" t="s">
        <v>28</v>
      </c>
      <c r="D90" s="32"/>
      <c r="E90" s="32"/>
      <c r="F90" s="25" t="str">
        <f>IF(E16="","",E16)</f>
        <v>Vyplň údaj</v>
      </c>
      <c r="G90" s="32"/>
      <c r="H90" s="32"/>
      <c r="I90" s="27" t="s">
        <v>33</v>
      </c>
      <c r="J90" s="30" t="str">
        <f>E22</f>
        <v>Jan Petr</v>
      </c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0.35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9.25" customHeight="1">
      <c r="A92" s="32"/>
      <c r="B92" s="33"/>
      <c r="C92" s="104" t="s">
        <v>88</v>
      </c>
      <c r="D92" s="96"/>
      <c r="E92" s="96"/>
      <c r="F92" s="96"/>
      <c r="G92" s="96"/>
      <c r="H92" s="96"/>
      <c r="I92" s="96"/>
      <c r="J92" s="105" t="s">
        <v>89</v>
      </c>
      <c r="K92" s="96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2.9" customHeight="1">
      <c r="A94" s="32"/>
      <c r="B94" s="33"/>
      <c r="C94" s="106" t="s">
        <v>90</v>
      </c>
      <c r="D94" s="32"/>
      <c r="E94" s="32"/>
      <c r="F94" s="32"/>
      <c r="G94" s="32"/>
      <c r="H94" s="32"/>
      <c r="I94" s="32"/>
      <c r="J94" s="71">
        <f>J143</f>
        <v>0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U94" s="17" t="s">
        <v>91</v>
      </c>
    </row>
    <row r="95" spans="1:47" s="9" customFormat="1" ht="24.95" customHeight="1">
      <c r="B95" s="107"/>
      <c r="D95" s="108" t="s">
        <v>92</v>
      </c>
      <c r="E95" s="109"/>
      <c r="F95" s="109"/>
      <c r="G95" s="109"/>
      <c r="H95" s="109"/>
      <c r="I95" s="109"/>
      <c r="J95" s="110">
        <f>J144</f>
        <v>0</v>
      </c>
      <c r="L95" s="107"/>
    </row>
    <row r="96" spans="1:47" s="10" customFormat="1" ht="19.899999999999999" customHeight="1">
      <c r="B96" s="111"/>
      <c r="D96" s="112" t="s">
        <v>93</v>
      </c>
      <c r="E96" s="113"/>
      <c r="F96" s="113"/>
      <c r="G96" s="113"/>
      <c r="H96" s="113"/>
      <c r="I96" s="113"/>
      <c r="J96" s="114">
        <f>J145</f>
        <v>0</v>
      </c>
      <c r="L96" s="111"/>
    </row>
    <row r="97" spans="2:12" s="10" customFormat="1" ht="19.899999999999999" customHeight="1">
      <c r="B97" s="111"/>
      <c r="D97" s="112" t="s">
        <v>94</v>
      </c>
      <c r="E97" s="113"/>
      <c r="F97" s="113"/>
      <c r="G97" s="113"/>
      <c r="H97" s="113"/>
      <c r="I97" s="113"/>
      <c r="J97" s="114">
        <f>J179</f>
        <v>0</v>
      </c>
      <c r="L97" s="111"/>
    </row>
    <row r="98" spans="2:12" s="10" customFormat="1" ht="19.899999999999999" customHeight="1">
      <c r="B98" s="111"/>
      <c r="D98" s="112" t="s">
        <v>95</v>
      </c>
      <c r="E98" s="113"/>
      <c r="F98" s="113"/>
      <c r="G98" s="113"/>
      <c r="H98" s="113"/>
      <c r="I98" s="113"/>
      <c r="J98" s="114">
        <f>J184</f>
        <v>0</v>
      </c>
      <c r="L98" s="111"/>
    </row>
    <row r="99" spans="2:12" s="10" customFormat="1" ht="19.899999999999999" customHeight="1">
      <c r="B99" s="111"/>
      <c r="D99" s="112" t="s">
        <v>96</v>
      </c>
      <c r="E99" s="113"/>
      <c r="F99" s="113"/>
      <c r="G99" s="113"/>
      <c r="H99" s="113"/>
      <c r="I99" s="113"/>
      <c r="J99" s="114">
        <f>J212</f>
        <v>0</v>
      </c>
      <c r="L99" s="111"/>
    </row>
    <row r="100" spans="2:12" s="10" customFormat="1" ht="19.899999999999999" customHeight="1">
      <c r="B100" s="111"/>
      <c r="D100" s="112" t="s">
        <v>97</v>
      </c>
      <c r="E100" s="113"/>
      <c r="F100" s="113"/>
      <c r="G100" s="113"/>
      <c r="H100" s="113"/>
      <c r="I100" s="113"/>
      <c r="J100" s="114">
        <f>J248</f>
        <v>0</v>
      </c>
      <c r="L100" s="111"/>
    </row>
    <row r="101" spans="2:12" s="10" customFormat="1" ht="19.899999999999999" customHeight="1">
      <c r="B101" s="111"/>
      <c r="D101" s="112" t="s">
        <v>98</v>
      </c>
      <c r="E101" s="113"/>
      <c r="F101" s="113"/>
      <c r="G101" s="113"/>
      <c r="H101" s="113"/>
      <c r="I101" s="113"/>
      <c r="J101" s="114">
        <f>J254</f>
        <v>0</v>
      </c>
      <c r="L101" s="111"/>
    </row>
    <row r="102" spans="2:12" s="9" customFormat="1" ht="24.95" customHeight="1">
      <c r="B102" s="107"/>
      <c r="D102" s="108" t="s">
        <v>99</v>
      </c>
      <c r="E102" s="109"/>
      <c r="F102" s="109"/>
      <c r="G102" s="109"/>
      <c r="H102" s="109"/>
      <c r="I102" s="109"/>
      <c r="J102" s="110">
        <f>J256</f>
        <v>0</v>
      </c>
      <c r="L102" s="107"/>
    </row>
    <row r="103" spans="2:12" s="10" customFormat="1" ht="19.899999999999999" customHeight="1">
      <c r="B103" s="111"/>
      <c r="D103" s="112" t="s">
        <v>100</v>
      </c>
      <c r="E103" s="113"/>
      <c r="F103" s="113"/>
      <c r="G103" s="113"/>
      <c r="H103" s="113"/>
      <c r="I103" s="113"/>
      <c r="J103" s="114">
        <f>J257</f>
        <v>0</v>
      </c>
      <c r="L103" s="111"/>
    </row>
    <row r="104" spans="2:12" s="10" customFormat="1" ht="19.899999999999999" customHeight="1">
      <c r="B104" s="111"/>
      <c r="D104" s="112" t="s">
        <v>101</v>
      </c>
      <c r="E104" s="113"/>
      <c r="F104" s="113"/>
      <c r="G104" s="113"/>
      <c r="H104" s="113"/>
      <c r="I104" s="113"/>
      <c r="J104" s="114">
        <f>J268</f>
        <v>0</v>
      </c>
      <c r="L104" s="111"/>
    </row>
    <row r="105" spans="2:12" s="10" customFormat="1" ht="19.899999999999999" customHeight="1">
      <c r="B105" s="111"/>
      <c r="D105" s="112" t="s">
        <v>102</v>
      </c>
      <c r="E105" s="113"/>
      <c r="F105" s="113"/>
      <c r="G105" s="113"/>
      <c r="H105" s="113"/>
      <c r="I105" s="113"/>
      <c r="J105" s="114">
        <f>J279</f>
        <v>0</v>
      </c>
      <c r="L105" s="111"/>
    </row>
    <row r="106" spans="2:12" s="10" customFormat="1" ht="19.899999999999999" customHeight="1">
      <c r="B106" s="111"/>
      <c r="D106" s="112" t="s">
        <v>103</v>
      </c>
      <c r="E106" s="113"/>
      <c r="F106" s="113"/>
      <c r="G106" s="113"/>
      <c r="H106" s="113"/>
      <c r="I106" s="113"/>
      <c r="J106" s="114">
        <f>J292</f>
        <v>0</v>
      </c>
      <c r="L106" s="111"/>
    </row>
    <row r="107" spans="2:12" s="10" customFormat="1" ht="19.899999999999999" customHeight="1">
      <c r="B107" s="111"/>
      <c r="D107" s="112" t="s">
        <v>104</v>
      </c>
      <c r="E107" s="113"/>
      <c r="F107" s="113"/>
      <c r="G107" s="113"/>
      <c r="H107" s="113"/>
      <c r="I107" s="113"/>
      <c r="J107" s="114">
        <f>J297</f>
        <v>0</v>
      </c>
      <c r="L107" s="111"/>
    </row>
    <row r="108" spans="2:12" s="10" customFormat="1" ht="19.899999999999999" customHeight="1">
      <c r="B108" s="111"/>
      <c r="D108" s="112" t="s">
        <v>105</v>
      </c>
      <c r="E108" s="113"/>
      <c r="F108" s="113"/>
      <c r="G108" s="113"/>
      <c r="H108" s="113"/>
      <c r="I108" s="113"/>
      <c r="J108" s="114">
        <f>J300</f>
        <v>0</v>
      </c>
      <c r="L108" s="111"/>
    </row>
    <row r="109" spans="2:12" s="10" customFormat="1" ht="19.899999999999999" customHeight="1">
      <c r="B109" s="111"/>
      <c r="D109" s="112" t="s">
        <v>106</v>
      </c>
      <c r="E109" s="113"/>
      <c r="F109" s="113"/>
      <c r="G109" s="113"/>
      <c r="H109" s="113"/>
      <c r="I109" s="113"/>
      <c r="J109" s="114">
        <f>J304</f>
        <v>0</v>
      </c>
      <c r="L109" s="111"/>
    </row>
    <row r="110" spans="2:12" s="10" customFormat="1" ht="19.899999999999999" customHeight="1">
      <c r="B110" s="111"/>
      <c r="D110" s="112" t="s">
        <v>107</v>
      </c>
      <c r="E110" s="113"/>
      <c r="F110" s="113"/>
      <c r="G110" s="113"/>
      <c r="H110" s="113"/>
      <c r="I110" s="113"/>
      <c r="J110" s="114">
        <f>J313</f>
        <v>0</v>
      </c>
      <c r="L110" s="111"/>
    </row>
    <row r="111" spans="2:12" s="10" customFormat="1" ht="19.899999999999999" customHeight="1">
      <c r="B111" s="111"/>
      <c r="D111" s="112" t="s">
        <v>108</v>
      </c>
      <c r="E111" s="113"/>
      <c r="F111" s="113"/>
      <c r="G111" s="113"/>
      <c r="H111" s="113"/>
      <c r="I111" s="113"/>
      <c r="J111" s="114">
        <f>J368</f>
        <v>0</v>
      </c>
      <c r="L111" s="111"/>
    </row>
    <row r="112" spans="2:12" s="10" customFormat="1" ht="19.899999999999999" customHeight="1">
      <c r="B112" s="111"/>
      <c r="D112" s="112" t="s">
        <v>109</v>
      </c>
      <c r="E112" s="113"/>
      <c r="F112" s="113"/>
      <c r="G112" s="113"/>
      <c r="H112" s="113"/>
      <c r="I112" s="113"/>
      <c r="J112" s="114">
        <f>J378</f>
        <v>0</v>
      </c>
      <c r="L112" s="111"/>
    </row>
    <row r="113" spans="1:31" s="10" customFormat="1" ht="19.899999999999999" customHeight="1">
      <c r="B113" s="111"/>
      <c r="D113" s="112" t="s">
        <v>110</v>
      </c>
      <c r="E113" s="113"/>
      <c r="F113" s="113"/>
      <c r="G113" s="113"/>
      <c r="H113" s="113"/>
      <c r="I113" s="113"/>
      <c r="J113" s="114">
        <f>J397</f>
        <v>0</v>
      </c>
      <c r="L113" s="111"/>
    </row>
    <row r="114" spans="1:31" s="10" customFormat="1" ht="19.899999999999999" customHeight="1">
      <c r="B114" s="111"/>
      <c r="D114" s="112" t="s">
        <v>111</v>
      </c>
      <c r="E114" s="113"/>
      <c r="F114" s="113"/>
      <c r="G114" s="113"/>
      <c r="H114" s="113"/>
      <c r="I114" s="113"/>
      <c r="J114" s="114">
        <f>J429</f>
        <v>0</v>
      </c>
      <c r="L114" s="111"/>
    </row>
    <row r="115" spans="1:31" s="10" customFormat="1" ht="19.899999999999999" customHeight="1">
      <c r="B115" s="111"/>
      <c r="D115" s="112" t="s">
        <v>112</v>
      </c>
      <c r="E115" s="113"/>
      <c r="F115" s="113"/>
      <c r="G115" s="113"/>
      <c r="H115" s="113"/>
      <c r="I115" s="113"/>
      <c r="J115" s="114">
        <f>J453</f>
        <v>0</v>
      </c>
      <c r="L115" s="111"/>
    </row>
    <row r="116" spans="1:31" s="10" customFormat="1" ht="19.899999999999999" customHeight="1">
      <c r="B116" s="111"/>
      <c r="D116" s="112" t="s">
        <v>113</v>
      </c>
      <c r="E116" s="113"/>
      <c r="F116" s="113"/>
      <c r="G116" s="113"/>
      <c r="H116" s="113"/>
      <c r="I116" s="113"/>
      <c r="J116" s="114">
        <f>J479</f>
        <v>0</v>
      </c>
      <c r="L116" s="111"/>
    </row>
    <row r="117" spans="1:31" s="10" customFormat="1" ht="19.899999999999999" customHeight="1">
      <c r="B117" s="111"/>
      <c r="D117" s="112" t="s">
        <v>114</v>
      </c>
      <c r="E117" s="113"/>
      <c r="F117" s="113"/>
      <c r="G117" s="113"/>
      <c r="H117" s="113"/>
      <c r="I117" s="113"/>
      <c r="J117" s="114">
        <f>J481</f>
        <v>0</v>
      </c>
      <c r="L117" s="111"/>
    </row>
    <row r="118" spans="1:31" s="10" customFormat="1" ht="19.899999999999999" customHeight="1">
      <c r="B118" s="111"/>
      <c r="D118" s="112" t="s">
        <v>115</v>
      </c>
      <c r="E118" s="113"/>
      <c r="F118" s="113"/>
      <c r="G118" s="113"/>
      <c r="H118" s="113"/>
      <c r="I118" s="113"/>
      <c r="J118" s="114">
        <f>J510</f>
        <v>0</v>
      </c>
      <c r="L118" s="111"/>
    </row>
    <row r="119" spans="1:31" s="9" customFormat="1" ht="24.95" customHeight="1">
      <c r="B119" s="107"/>
      <c r="D119" s="108" t="s">
        <v>116</v>
      </c>
      <c r="E119" s="109"/>
      <c r="F119" s="109"/>
      <c r="G119" s="109"/>
      <c r="H119" s="109"/>
      <c r="I119" s="109"/>
      <c r="J119" s="110">
        <f>J526</f>
        <v>0</v>
      </c>
      <c r="L119" s="107"/>
    </row>
    <row r="120" spans="1:31" s="10" customFormat="1" ht="19.899999999999999" customHeight="1">
      <c r="B120" s="111"/>
      <c r="D120" s="112" t="s">
        <v>117</v>
      </c>
      <c r="E120" s="113"/>
      <c r="F120" s="113"/>
      <c r="G120" s="113"/>
      <c r="H120" s="113"/>
      <c r="I120" s="113"/>
      <c r="J120" s="114">
        <f>J527</f>
        <v>0</v>
      </c>
      <c r="L120" s="111"/>
    </row>
    <row r="121" spans="1:31" s="9" customFormat="1" ht="24.95" customHeight="1">
      <c r="B121" s="107"/>
      <c r="D121" s="108" t="s">
        <v>118</v>
      </c>
      <c r="E121" s="109"/>
      <c r="F121" s="109"/>
      <c r="G121" s="109"/>
      <c r="H121" s="109"/>
      <c r="I121" s="109"/>
      <c r="J121" s="110">
        <f>J537</f>
        <v>0</v>
      </c>
      <c r="L121" s="107"/>
    </row>
    <row r="122" spans="1:31" s="10" customFormat="1" ht="19.899999999999999" customHeight="1">
      <c r="B122" s="111"/>
      <c r="D122" s="112" t="s">
        <v>119</v>
      </c>
      <c r="E122" s="113"/>
      <c r="F122" s="113"/>
      <c r="G122" s="113"/>
      <c r="H122" s="113"/>
      <c r="I122" s="113"/>
      <c r="J122" s="114">
        <f>J538</f>
        <v>0</v>
      </c>
      <c r="L122" s="111"/>
    </row>
    <row r="123" spans="1:31" s="10" customFormat="1" ht="19.899999999999999" customHeight="1">
      <c r="B123" s="111"/>
      <c r="D123" s="112" t="s">
        <v>120</v>
      </c>
      <c r="E123" s="113"/>
      <c r="F123" s="113"/>
      <c r="G123" s="113"/>
      <c r="H123" s="113"/>
      <c r="I123" s="113"/>
      <c r="J123" s="114">
        <f>J540</f>
        <v>0</v>
      </c>
      <c r="L123" s="111"/>
    </row>
    <row r="124" spans="1:31" s="10" customFormat="1" ht="19.899999999999999" customHeight="1">
      <c r="B124" s="111"/>
      <c r="D124" s="112" t="s">
        <v>121</v>
      </c>
      <c r="E124" s="113"/>
      <c r="F124" s="113"/>
      <c r="G124" s="113"/>
      <c r="H124" s="113"/>
      <c r="I124" s="113"/>
      <c r="J124" s="114">
        <f>J542</f>
        <v>0</v>
      </c>
      <c r="L124" s="111"/>
    </row>
    <row r="125" spans="1:31" s="10" customFormat="1" ht="19.899999999999999" customHeight="1">
      <c r="B125" s="111"/>
      <c r="D125" s="112" t="s">
        <v>122</v>
      </c>
      <c r="E125" s="113"/>
      <c r="F125" s="113"/>
      <c r="G125" s="113"/>
      <c r="H125" s="113"/>
      <c r="I125" s="113"/>
      <c r="J125" s="114">
        <f>J544</f>
        <v>0</v>
      </c>
      <c r="L125" s="111"/>
    </row>
    <row r="126" spans="1:31" s="2" customFormat="1" ht="21.7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47"/>
      <c r="C127" s="48"/>
      <c r="D127" s="48"/>
      <c r="E127" s="48"/>
      <c r="F127" s="48"/>
      <c r="G127" s="48"/>
      <c r="H127" s="48"/>
      <c r="I127" s="48"/>
      <c r="J127" s="48"/>
      <c r="K127" s="48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31" spans="1:63" s="2" customFormat="1" ht="6.95" customHeight="1">
      <c r="A131" s="32"/>
      <c r="B131" s="49"/>
      <c r="C131" s="50"/>
      <c r="D131" s="50"/>
      <c r="E131" s="50"/>
      <c r="F131" s="50"/>
      <c r="G131" s="50"/>
      <c r="H131" s="50"/>
      <c r="I131" s="50"/>
      <c r="J131" s="50"/>
      <c r="K131" s="50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24.95" customHeight="1">
      <c r="A132" s="32"/>
      <c r="B132" s="33"/>
      <c r="C132" s="21" t="s">
        <v>123</v>
      </c>
      <c r="D132" s="32"/>
      <c r="E132" s="32"/>
      <c r="F132" s="32"/>
      <c r="G132" s="32"/>
      <c r="H132" s="32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3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2" customHeight="1">
      <c r="A134" s="32"/>
      <c r="B134" s="33"/>
      <c r="C134" s="27" t="s">
        <v>16</v>
      </c>
      <c r="D134" s="32"/>
      <c r="E134" s="32"/>
      <c r="F134" s="32"/>
      <c r="G134" s="32"/>
      <c r="H134" s="32"/>
      <c r="I134" s="3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16.5" customHeight="1">
      <c r="A135" s="32"/>
      <c r="B135" s="33"/>
      <c r="C135" s="32"/>
      <c r="D135" s="32"/>
      <c r="E135" s="202" t="str">
        <f>E7</f>
        <v>Moderní tréninkové centrum pro výuku oboru kadeřník</v>
      </c>
      <c r="F135" s="234"/>
      <c r="G135" s="234"/>
      <c r="H135" s="234"/>
      <c r="I135" s="3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6.95" customHeight="1">
      <c r="A136" s="32"/>
      <c r="B136" s="33"/>
      <c r="C136" s="32"/>
      <c r="D136" s="32"/>
      <c r="E136" s="32"/>
      <c r="F136" s="32"/>
      <c r="G136" s="32"/>
      <c r="H136" s="32"/>
      <c r="I136" s="32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12" customHeight="1">
      <c r="A137" s="32"/>
      <c r="B137" s="33"/>
      <c r="C137" s="27" t="s">
        <v>20</v>
      </c>
      <c r="D137" s="32"/>
      <c r="E137" s="32"/>
      <c r="F137" s="25" t="str">
        <f>F10</f>
        <v>Husova 123/45</v>
      </c>
      <c r="G137" s="32"/>
      <c r="H137" s="32"/>
      <c r="I137" s="27" t="s">
        <v>22</v>
      </c>
      <c r="J137" s="55" t="str">
        <f>IF(J10="","",J10)</f>
        <v>13. 2. 2024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6.95" customHeight="1">
      <c r="A138" s="32"/>
      <c r="B138" s="33"/>
      <c r="C138" s="32"/>
      <c r="D138" s="32"/>
      <c r="E138" s="32"/>
      <c r="F138" s="32"/>
      <c r="G138" s="32"/>
      <c r="H138" s="32"/>
      <c r="I138" s="3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25.7" customHeight="1">
      <c r="A139" s="32"/>
      <c r="B139" s="33"/>
      <c r="C139" s="27" t="s">
        <v>24</v>
      </c>
      <c r="D139" s="32"/>
      <c r="E139" s="32"/>
      <c r="F139" s="25" t="str">
        <f>E13</f>
        <v>Střední odborná škola a Střední odborné učiliště ř</v>
      </c>
      <c r="G139" s="32"/>
      <c r="H139" s="32"/>
      <c r="I139" s="27" t="s">
        <v>30</v>
      </c>
      <c r="J139" s="30" t="str">
        <f>E19</f>
        <v>Ing. arch. Radka Zámečníková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5.2" customHeight="1">
      <c r="A140" s="32"/>
      <c r="B140" s="33"/>
      <c r="C140" s="27" t="s">
        <v>28</v>
      </c>
      <c r="D140" s="32"/>
      <c r="E140" s="32"/>
      <c r="F140" s="25" t="str">
        <f>IF(E16="","",E16)</f>
        <v>Vyplň údaj</v>
      </c>
      <c r="G140" s="32"/>
      <c r="H140" s="32"/>
      <c r="I140" s="27" t="s">
        <v>33</v>
      </c>
      <c r="J140" s="30" t="str">
        <f>E22</f>
        <v>Jan Petr</v>
      </c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2" customFormat="1" ht="10.35" customHeight="1">
      <c r="A141" s="32"/>
      <c r="B141" s="33"/>
      <c r="C141" s="32"/>
      <c r="D141" s="32"/>
      <c r="E141" s="32"/>
      <c r="F141" s="32"/>
      <c r="G141" s="32"/>
      <c r="H141" s="32"/>
      <c r="I141" s="32"/>
      <c r="J141" s="32"/>
      <c r="K141" s="32"/>
      <c r="L141" s="4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63" s="11" customFormat="1" ht="29.25" customHeight="1">
      <c r="A142" s="115"/>
      <c r="B142" s="116"/>
      <c r="C142" s="117" t="s">
        <v>124</v>
      </c>
      <c r="D142" s="118" t="s">
        <v>63</v>
      </c>
      <c r="E142" s="118" t="s">
        <v>59</v>
      </c>
      <c r="F142" s="118" t="s">
        <v>60</v>
      </c>
      <c r="G142" s="118" t="s">
        <v>125</v>
      </c>
      <c r="H142" s="118" t="s">
        <v>126</v>
      </c>
      <c r="I142" s="118" t="s">
        <v>127</v>
      </c>
      <c r="J142" s="118" t="s">
        <v>89</v>
      </c>
      <c r="K142" s="119" t="s">
        <v>128</v>
      </c>
      <c r="L142" s="120"/>
      <c r="M142" s="62" t="s">
        <v>1</v>
      </c>
      <c r="N142" s="63" t="s">
        <v>42</v>
      </c>
      <c r="O142" s="63" t="s">
        <v>129</v>
      </c>
      <c r="P142" s="63" t="s">
        <v>130</v>
      </c>
      <c r="Q142" s="63" t="s">
        <v>131</v>
      </c>
      <c r="R142" s="63" t="s">
        <v>132</v>
      </c>
      <c r="S142" s="63" t="s">
        <v>133</v>
      </c>
      <c r="T142" s="64" t="s">
        <v>134</v>
      </c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</row>
    <row r="143" spans="1:63" s="2" customFormat="1" ht="22.9" customHeight="1">
      <c r="A143" s="32"/>
      <c r="B143" s="33"/>
      <c r="C143" s="69" t="s">
        <v>135</v>
      </c>
      <c r="D143" s="32"/>
      <c r="E143" s="32"/>
      <c r="F143" s="32"/>
      <c r="G143" s="32"/>
      <c r="H143" s="32"/>
      <c r="I143" s="32"/>
      <c r="J143" s="121">
        <f>BK143</f>
        <v>0</v>
      </c>
      <c r="K143" s="32"/>
      <c r="L143" s="33"/>
      <c r="M143" s="65"/>
      <c r="N143" s="56"/>
      <c r="O143" s="66"/>
      <c r="P143" s="122">
        <f>P144+P256+P526+P537</f>
        <v>0</v>
      </c>
      <c r="Q143" s="66"/>
      <c r="R143" s="122">
        <f>R144+R256+R526+R537</f>
        <v>22.201718239999998</v>
      </c>
      <c r="S143" s="66"/>
      <c r="T143" s="123">
        <f>T144+T256+T526+T537</f>
        <v>12.095988000000002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77</v>
      </c>
      <c r="AU143" s="17" t="s">
        <v>91</v>
      </c>
      <c r="BK143" s="124">
        <f>BK144+BK256+BK526+BK537</f>
        <v>0</v>
      </c>
    </row>
    <row r="144" spans="1:63" s="12" customFormat="1" ht="25.9" customHeight="1">
      <c r="B144" s="125"/>
      <c r="D144" s="126" t="s">
        <v>77</v>
      </c>
      <c r="E144" s="127" t="s">
        <v>136</v>
      </c>
      <c r="F144" s="127" t="s">
        <v>137</v>
      </c>
      <c r="I144" s="128"/>
      <c r="J144" s="129">
        <f>BK144</f>
        <v>0</v>
      </c>
      <c r="L144" s="125"/>
      <c r="M144" s="130"/>
      <c r="N144" s="131"/>
      <c r="O144" s="131"/>
      <c r="P144" s="132">
        <f>P145+P179+P184+P212+P248+P254</f>
        <v>0</v>
      </c>
      <c r="Q144" s="131"/>
      <c r="R144" s="132">
        <f>R145+R179+R184+R212+R248+R254</f>
        <v>16.843523989999998</v>
      </c>
      <c r="S144" s="131"/>
      <c r="T144" s="133">
        <f>T145+T179+T184+T212+T248+T254</f>
        <v>11.174810000000001</v>
      </c>
      <c r="AR144" s="126" t="s">
        <v>83</v>
      </c>
      <c r="AT144" s="134" t="s">
        <v>77</v>
      </c>
      <c r="AU144" s="134" t="s">
        <v>78</v>
      </c>
      <c r="AY144" s="126" t="s">
        <v>138</v>
      </c>
      <c r="BK144" s="135">
        <f>BK145+BK179+BK184+BK212+BK248+BK254</f>
        <v>0</v>
      </c>
    </row>
    <row r="145" spans="1:65" s="12" customFormat="1" ht="22.9" customHeight="1">
      <c r="B145" s="125"/>
      <c r="D145" s="126" t="s">
        <v>77</v>
      </c>
      <c r="E145" s="136" t="s">
        <v>139</v>
      </c>
      <c r="F145" s="136" t="s">
        <v>140</v>
      </c>
      <c r="I145" s="128"/>
      <c r="J145" s="137">
        <f>BK145</f>
        <v>0</v>
      </c>
      <c r="L145" s="125"/>
      <c r="M145" s="130"/>
      <c r="N145" s="131"/>
      <c r="O145" s="131"/>
      <c r="P145" s="132">
        <f>SUM(P146:P178)</f>
        <v>0</v>
      </c>
      <c r="Q145" s="131"/>
      <c r="R145" s="132">
        <f>SUM(R146:R178)</f>
        <v>2.6928354900000002</v>
      </c>
      <c r="S145" s="131"/>
      <c r="T145" s="133">
        <f>SUM(T146:T178)</f>
        <v>0</v>
      </c>
      <c r="AR145" s="126" t="s">
        <v>83</v>
      </c>
      <c r="AT145" s="134" t="s">
        <v>77</v>
      </c>
      <c r="AU145" s="134" t="s">
        <v>83</v>
      </c>
      <c r="AY145" s="126" t="s">
        <v>138</v>
      </c>
      <c r="BK145" s="135">
        <f>SUM(BK146:BK178)</f>
        <v>0</v>
      </c>
    </row>
    <row r="146" spans="1:65" s="2" customFormat="1" ht="24.2" customHeight="1">
      <c r="A146" s="32"/>
      <c r="B146" s="138"/>
      <c r="C146" s="139" t="s">
        <v>83</v>
      </c>
      <c r="D146" s="139" t="s">
        <v>141</v>
      </c>
      <c r="E146" s="140" t="s">
        <v>142</v>
      </c>
      <c r="F146" s="141" t="s">
        <v>143</v>
      </c>
      <c r="G146" s="142" t="s">
        <v>144</v>
      </c>
      <c r="H146" s="143">
        <v>1</v>
      </c>
      <c r="I146" s="144"/>
      <c r="J146" s="145">
        <f>ROUND(I146*H146,2)</f>
        <v>0</v>
      </c>
      <c r="K146" s="141" t="s">
        <v>145</v>
      </c>
      <c r="L146" s="33"/>
      <c r="M146" s="146" t="s">
        <v>1</v>
      </c>
      <c r="N146" s="147" t="s">
        <v>43</v>
      </c>
      <c r="O146" s="58"/>
      <c r="P146" s="148">
        <f>O146*H146</f>
        <v>0</v>
      </c>
      <c r="Q146" s="148">
        <v>2.375E-2</v>
      </c>
      <c r="R146" s="148">
        <f>Q146*H146</f>
        <v>2.375E-2</v>
      </c>
      <c r="S146" s="148">
        <v>0</v>
      </c>
      <c r="T146" s="14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0" t="s">
        <v>146</v>
      </c>
      <c r="AT146" s="150" t="s">
        <v>141</v>
      </c>
      <c r="AU146" s="150" t="s">
        <v>85</v>
      </c>
      <c r="AY146" s="17" t="s">
        <v>138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7" t="s">
        <v>83</v>
      </c>
      <c r="BK146" s="151">
        <f>ROUND(I146*H146,2)</f>
        <v>0</v>
      </c>
      <c r="BL146" s="17" t="s">
        <v>146</v>
      </c>
      <c r="BM146" s="150" t="s">
        <v>147</v>
      </c>
    </row>
    <row r="147" spans="1:65" s="13" customFormat="1">
      <c r="B147" s="152"/>
      <c r="D147" s="153" t="s">
        <v>148</v>
      </c>
      <c r="E147" s="154" t="s">
        <v>1</v>
      </c>
      <c r="F147" s="155" t="s">
        <v>149</v>
      </c>
      <c r="H147" s="154" t="s">
        <v>1</v>
      </c>
      <c r="I147" s="156"/>
      <c r="L147" s="152"/>
      <c r="M147" s="157"/>
      <c r="N147" s="158"/>
      <c r="O147" s="158"/>
      <c r="P147" s="158"/>
      <c r="Q147" s="158"/>
      <c r="R147" s="158"/>
      <c r="S147" s="158"/>
      <c r="T147" s="159"/>
      <c r="AT147" s="154" t="s">
        <v>148</v>
      </c>
      <c r="AU147" s="154" t="s">
        <v>85</v>
      </c>
      <c r="AV147" s="13" t="s">
        <v>83</v>
      </c>
      <c r="AW147" s="13" t="s">
        <v>32</v>
      </c>
      <c r="AX147" s="13" t="s">
        <v>78</v>
      </c>
      <c r="AY147" s="154" t="s">
        <v>138</v>
      </c>
    </row>
    <row r="148" spans="1:65" s="14" customFormat="1">
      <c r="B148" s="160"/>
      <c r="D148" s="153" t="s">
        <v>148</v>
      </c>
      <c r="E148" s="161" t="s">
        <v>1</v>
      </c>
      <c r="F148" s="162" t="s">
        <v>83</v>
      </c>
      <c r="H148" s="163">
        <v>1</v>
      </c>
      <c r="I148" s="164"/>
      <c r="L148" s="160"/>
      <c r="M148" s="165"/>
      <c r="N148" s="166"/>
      <c r="O148" s="166"/>
      <c r="P148" s="166"/>
      <c r="Q148" s="166"/>
      <c r="R148" s="166"/>
      <c r="S148" s="166"/>
      <c r="T148" s="167"/>
      <c r="AT148" s="161" t="s">
        <v>148</v>
      </c>
      <c r="AU148" s="161" t="s">
        <v>85</v>
      </c>
      <c r="AV148" s="14" t="s">
        <v>85</v>
      </c>
      <c r="AW148" s="14" t="s">
        <v>32</v>
      </c>
      <c r="AX148" s="14" t="s">
        <v>78</v>
      </c>
      <c r="AY148" s="161" t="s">
        <v>138</v>
      </c>
    </row>
    <row r="149" spans="1:65" s="15" customFormat="1">
      <c r="B149" s="168"/>
      <c r="D149" s="153" t="s">
        <v>148</v>
      </c>
      <c r="E149" s="169" t="s">
        <v>1</v>
      </c>
      <c r="F149" s="170" t="s">
        <v>150</v>
      </c>
      <c r="H149" s="171">
        <v>1</v>
      </c>
      <c r="I149" s="172"/>
      <c r="L149" s="168"/>
      <c r="M149" s="173"/>
      <c r="N149" s="174"/>
      <c r="O149" s="174"/>
      <c r="P149" s="174"/>
      <c r="Q149" s="174"/>
      <c r="R149" s="174"/>
      <c r="S149" s="174"/>
      <c r="T149" s="175"/>
      <c r="AT149" s="169" t="s">
        <v>148</v>
      </c>
      <c r="AU149" s="169" t="s">
        <v>85</v>
      </c>
      <c r="AV149" s="15" t="s">
        <v>146</v>
      </c>
      <c r="AW149" s="15" t="s">
        <v>32</v>
      </c>
      <c r="AX149" s="15" t="s">
        <v>83</v>
      </c>
      <c r="AY149" s="169" t="s">
        <v>138</v>
      </c>
    </row>
    <row r="150" spans="1:65" s="2" customFormat="1" ht="24.2" customHeight="1">
      <c r="A150" s="32"/>
      <c r="B150" s="138"/>
      <c r="C150" s="139" t="s">
        <v>85</v>
      </c>
      <c r="D150" s="139" t="s">
        <v>141</v>
      </c>
      <c r="E150" s="140" t="s">
        <v>151</v>
      </c>
      <c r="F150" s="141" t="s">
        <v>152</v>
      </c>
      <c r="G150" s="142" t="s">
        <v>153</v>
      </c>
      <c r="H150" s="143">
        <v>10.619</v>
      </c>
      <c r="I150" s="144"/>
      <c r="J150" s="145">
        <f>ROUND(I150*H150,2)</f>
        <v>0</v>
      </c>
      <c r="K150" s="141" t="s">
        <v>145</v>
      </c>
      <c r="L150" s="33"/>
      <c r="M150" s="146" t="s">
        <v>1</v>
      </c>
      <c r="N150" s="147" t="s">
        <v>43</v>
      </c>
      <c r="O150" s="58"/>
      <c r="P150" s="148">
        <f>O150*H150</f>
        <v>0</v>
      </c>
      <c r="Q150" s="148">
        <v>7.9210000000000003E-2</v>
      </c>
      <c r="R150" s="148">
        <f>Q150*H150</f>
        <v>0.84113099000000002</v>
      </c>
      <c r="S150" s="148">
        <v>0</v>
      </c>
      <c r="T150" s="14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0" t="s">
        <v>146</v>
      </c>
      <c r="AT150" s="150" t="s">
        <v>141</v>
      </c>
      <c r="AU150" s="150" t="s">
        <v>85</v>
      </c>
      <c r="AY150" s="17" t="s">
        <v>138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7" t="s">
        <v>83</v>
      </c>
      <c r="BK150" s="151">
        <f>ROUND(I150*H150,2)</f>
        <v>0</v>
      </c>
      <c r="BL150" s="17" t="s">
        <v>146</v>
      </c>
      <c r="BM150" s="150" t="s">
        <v>154</v>
      </c>
    </row>
    <row r="151" spans="1:65" s="13" customFormat="1">
      <c r="B151" s="152"/>
      <c r="D151" s="153" t="s">
        <v>148</v>
      </c>
      <c r="E151" s="154" t="s">
        <v>1</v>
      </c>
      <c r="F151" s="155" t="s">
        <v>149</v>
      </c>
      <c r="H151" s="154" t="s">
        <v>1</v>
      </c>
      <c r="I151" s="156"/>
      <c r="L151" s="152"/>
      <c r="M151" s="157"/>
      <c r="N151" s="158"/>
      <c r="O151" s="158"/>
      <c r="P151" s="158"/>
      <c r="Q151" s="158"/>
      <c r="R151" s="158"/>
      <c r="S151" s="158"/>
      <c r="T151" s="159"/>
      <c r="AT151" s="154" t="s">
        <v>148</v>
      </c>
      <c r="AU151" s="154" t="s">
        <v>85</v>
      </c>
      <c r="AV151" s="13" t="s">
        <v>83</v>
      </c>
      <c r="AW151" s="13" t="s">
        <v>32</v>
      </c>
      <c r="AX151" s="13" t="s">
        <v>78</v>
      </c>
      <c r="AY151" s="154" t="s">
        <v>138</v>
      </c>
    </row>
    <row r="152" spans="1:65" s="14" customFormat="1">
      <c r="B152" s="160"/>
      <c r="D152" s="153" t="s">
        <v>148</v>
      </c>
      <c r="E152" s="161" t="s">
        <v>1</v>
      </c>
      <c r="F152" s="162" t="s">
        <v>155</v>
      </c>
      <c r="H152" s="163">
        <v>4.05</v>
      </c>
      <c r="I152" s="164"/>
      <c r="L152" s="160"/>
      <c r="M152" s="165"/>
      <c r="N152" s="166"/>
      <c r="O152" s="166"/>
      <c r="P152" s="166"/>
      <c r="Q152" s="166"/>
      <c r="R152" s="166"/>
      <c r="S152" s="166"/>
      <c r="T152" s="167"/>
      <c r="AT152" s="161" t="s">
        <v>148</v>
      </c>
      <c r="AU152" s="161" t="s">
        <v>85</v>
      </c>
      <c r="AV152" s="14" t="s">
        <v>85</v>
      </c>
      <c r="AW152" s="14" t="s">
        <v>32</v>
      </c>
      <c r="AX152" s="14" t="s">
        <v>78</v>
      </c>
      <c r="AY152" s="161" t="s">
        <v>138</v>
      </c>
    </row>
    <row r="153" spans="1:65" s="14" customFormat="1">
      <c r="B153" s="160"/>
      <c r="D153" s="153" t="s">
        <v>148</v>
      </c>
      <c r="E153" s="161" t="s">
        <v>1</v>
      </c>
      <c r="F153" s="162" t="s">
        <v>156</v>
      </c>
      <c r="H153" s="163">
        <v>-1.5760000000000001</v>
      </c>
      <c r="I153" s="164"/>
      <c r="L153" s="160"/>
      <c r="M153" s="165"/>
      <c r="N153" s="166"/>
      <c r="O153" s="166"/>
      <c r="P153" s="166"/>
      <c r="Q153" s="166"/>
      <c r="R153" s="166"/>
      <c r="S153" s="166"/>
      <c r="T153" s="167"/>
      <c r="AT153" s="161" t="s">
        <v>148</v>
      </c>
      <c r="AU153" s="161" t="s">
        <v>85</v>
      </c>
      <c r="AV153" s="14" t="s">
        <v>85</v>
      </c>
      <c r="AW153" s="14" t="s">
        <v>32</v>
      </c>
      <c r="AX153" s="14" t="s">
        <v>78</v>
      </c>
      <c r="AY153" s="161" t="s">
        <v>138</v>
      </c>
    </row>
    <row r="154" spans="1:65" s="13" customFormat="1">
      <c r="B154" s="152"/>
      <c r="D154" s="153" t="s">
        <v>148</v>
      </c>
      <c r="E154" s="154" t="s">
        <v>1</v>
      </c>
      <c r="F154" s="155" t="s">
        <v>157</v>
      </c>
      <c r="H154" s="154" t="s">
        <v>1</v>
      </c>
      <c r="I154" s="156"/>
      <c r="L154" s="152"/>
      <c r="M154" s="157"/>
      <c r="N154" s="158"/>
      <c r="O154" s="158"/>
      <c r="P154" s="158"/>
      <c r="Q154" s="158"/>
      <c r="R154" s="158"/>
      <c r="S154" s="158"/>
      <c r="T154" s="159"/>
      <c r="AT154" s="154" t="s">
        <v>148</v>
      </c>
      <c r="AU154" s="154" t="s">
        <v>85</v>
      </c>
      <c r="AV154" s="13" t="s">
        <v>83</v>
      </c>
      <c r="AW154" s="13" t="s">
        <v>32</v>
      </c>
      <c r="AX154" s="13" t="s">
        <v>78</v>
      </c>
      <c r="AY154" s="154" t="s">
        <v>138</v>
      </c>
    </row>
    <row r="155" spans="1:65" s="14" customFormat="1">
      <c r="B155" s="160"/>
      <c r="D155" s="153" t="s">
        <v>148</v>
      </c>
      <c r="E155" s="161" t="s">
        <v>1</v>
      </c>
      <c r="F155" s="162" t="s">
        <v>158</v>
      </c>
      <c r="H155" s="163">
        <v>3.52</v>
      </c>
      <c r="I155" s="164"/>
      <c r="L155" s="160"/>
      <c r="M155" s="165"/>
      <c r="N155" s="166"/>
      <c r="O155" s="166"/>
      <c r="P155" s="166"/>
      <c r="Q155" s="166"/>
      <c r="R155" s="166"/>
      <c r="S155" s="166"/>
      <c r="T155" s="167"/>
      <c r="AT155" s="161" t="s">
        <v>148</v>
      </c>
      <c r="AU155" s="161" t="s">
        <v>85</v>
      </c>
      <c r="AV155" s="14" t="s">
        <v>85</v>
      </c>
      <c r="AW155" s="14" t="s">
        <v>32</v>
      </c>
      <c r="AX155" s="14" t="s">
        <v>78</v>
      </c>
      <c r="AY155" s="161" t="s">
        <v>138</v>
      </c>
    </row>
    <row r="156" spans="1:65" s="13" customFormat="1">
      <c r="B156" s="152"/>
      <c r="D156" s="153" t="s">
        <v>148</v>
      </c>
      <c r="E156" s="154" t="s">
        <v>1</v>
      </c>
      <c r="F156" s="155" t="s">
        <v>159</v>
      </c>
      <c r="H156" s="154" t="s">
        <v>1</v>
      </c>
      <c r="I156" s="156"/>
      <c r="L156" s="152"/>
      <c r="M156" s="157"/>
      <c r="N156" s="158"/>
      <c r="O156" s="158"/>
      <c r="P156" s="158"/>
      <c r="Q156" s="158"/>
      <c r="R156" s="158"/>
      <c r="S156" s="158"/>
      <c r="T156" s="159"/>
      <c r="AT156" s="154" t="s">
        <v>148</v>
      </c>
      <c r="AU156" s="154" t="s">
        <v>85</v>
      </c>
      <c r="AV156" s="13" t="s">
        <v>83</v>
      </c>
      <c r="AW156" s="13" t="s">
        <v>32</v>
      </c>
      <c r="AX156" s="13" t="s">
        <v>78</v>
      </c>
      <c r="AY156" s="154" t="s">
        <v>138</v>
      </c>
    </row>
    <row r="157" spans="1:65" s="14" customFormat="1">
      <c r="B157" s="160"/>
      <c r="D157" s="153" t="s">
        <v>148</v>
      </c>
      <c r="E157" s="161" t="s">
        <v>1</v>
      </c>
      <c r="F157" s="162" t="s">
        <v>160</v>
      </c>
      <c r="H157" s="163">
        <v>4.625</v>
      </c>
      <c r="I157" s="164"/>
      <c r="L157" s="160"/>
      <c r="M157" s="165"/>
      <c r="N157" s="166"/>
      <c r="O157" s="166"/>
      <c r="P157" s="166"/>
      <c r="Q157" s="166"/>
      <c r="R157" s="166"/>
      <c r="S157" s="166"/>
      <c r="T157" s="167"/>
      <c r="AT157" s="161" t="s">
        <v>148</v>
      </c>
      <c r="AU157" s="161" t="s">
        <v>85</v>
      </c>
      <c r="AV157" s="14" t="s">
        <v>85</v>
      </c>
      <c r="AW157" s="14" t="s">
        <v>32</v>
      </c>
      <c r="AX157" s="14" t="s">
        <v>78</v>
      </c>
      <c r="AY157" s="161" t="s">
        <v>138</v>
      </c>
    </row>
    <row r="158" spans="1:65" s="15" customFormat="1">
      <c r="B158" s="168"/>
      <c r="D158" s="153" t="s">
        <v>148</v>
      </c>
      <c r="E158" s="169" t="s">
        <v>1</v>
      </c>
      <c r="F158" s="170" t="s">
        <v>150</v>
      </c>
      <c r="H158" s="171">
        <v>10.619</v>
      </c>
      <c r="I158" s="172"/>
      <c r="L158" s="168"/>
      <c r="M158" s="173"/>
      <c r="N158" s="174"/>
      <c r="O158" s="174"/>
      <c r="P158" s="174"/>
      <c r="Q158" s="174"/>
      <c r="R158" s="174"/>
      <c r="S158" s="174"/>
      <c r="T158" s="175"/>
      <c r="AT158" s="169" t="s">
        <v>148</v>
      </c>
      <c r="AU158" s="169" t="s">
        <v>85</v>
      </c>
      <c r="AV158" s="15" t="s">
        <v>146</v>
      </c>
      <c r="AW158" s="15" t="s">
        <v>32</v>
      </c>
      <c r="AX158" s="15" t="s">
        <v>83</v>
      </c>
      <c r="AY158" s="169" t="s">
        <v>138</v>
      </c>
    </row>
    <row r="159" spans="1:65" s="2" customFormat="1" ht="24.2" customHeight="1">
      <c r="A159" s="32"/>
      <c r="B159" s="138"/>
      <c r="C159" s="139" t="s">
        <v>139</v>
      </c>
      <c r="D159" s="139" t="s">
        <v>141</v>
      </c>
      <c r="E159" s="140" t="s">
        <v>161</v>
      </c>
      <c r="F159" s="141" t="s">
        <v>162</v>
      </c>
      <c r="G159" s="142" t="s">
        <v>163</v>
      </c>
      <c r="H159" s="143">
        <v>42.6</v>
      </c>
      <c r="I159" s="144"/>
      <c r="J159" s="145">
        <f>ROUND(I159*H159,2)</f>
        <v>0</v>
      </c>
      <c r="K159" s="141" t="s">
        <v>145</v>
      </c>
      <c r="L159" s="33"/>
      <c r="M159" s="146" t="s">
        <v>1</v>
      </c>
      <c r="N159" s="147" t="s">
        <v>43</v>
      </c>
      <c r="O159" s="58"/>
      <c r="P159" s="148">
        <f>O159*H159</f>
        <v>0</v>
      </c>
      <c r="Q159" s="148">
        <v>1.2999999999999999E-4</v>
      </c>
      <c r="R159" s="148">
        <f>Q159*H159</f>
        <v>5.5379999999999995E-3</v>
      </c>
      <c r="S159" s="148">
        <v>0</v>
      </c>
      <c r="T159" s="14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0" t="s">
        <v>146</v>
      </c>
      <c r="AT159" s="150" t="s">
        <v>141</v>
      </c>
      <c r="AU159" s="150" t="s">
        <v>85</v>
      </c>
      <c r="AY159" s="17" t="s">
        <v>138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7" t="s">
        <v>83</v>
      </c>
      <c r="BK159" s="151">
        <f>ROUND(I159*H159,2)</f>
        <v>0</v>
      </c>
      <c r="BL159" s="17" t="s">
        <v>146</v>
      </c>
      <c r="BM159" s="150" t="s">
        <v>164</v>
      </c>
    </row>
    <row r="160" spans="1:65" s="14" customFormat="1">
      <c r="B160" s="160"/>
      <c r="D160" s="153" t="s">
        <v>148</v>
      </c>
      <c r="E160" s="161" t="s">
        <v>1</v>
      </c>
      <c r="F160" s="162" t="s">
        <v>165</v>
      </c>
      <c r="H160" s="163">
        <v>6.4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148</v>
      </c>
      <c r="AU160" s="161" t="s">
        <v>85</v>
      </c>
      <c r="AV160" s="14" t="s">
        <v>85</v>
      </c>
      <c r="AW160" s="14" t="s">
        <v>32</v>
      </c>
      <c r="AX160" s="14" t="s">
        <v>78</v>
      </c>
      <c r="AY160" s="161" t="s">
        <v>138</v>
      </c>
    </row>
    <row r="161" spans="1:65" s="14" customFormat="1">
      <c r="B161" s="160"/>
      <c r="D161" s="153" t="s">
        <v>148</v>
      </c>
      <c r="E161" s="161" t="s">
        <v>1</v>
      </c>
      <c r="F161" s="162" t="s">
        <v>166</v>
      </c>
      <c r="H161" s="163">
        <v>7</v>
      </c>
      <c r="I161" s="164"/>
      <c r="L161" s="160"/>
      <c r="M161" s="165"/>
      <c r="N161" s="166"/>
      <c r="O161" s="166"/>
      <c r="P161" s="166"/>
      <c r="Q161" s="166"/>
      <c r="R161" s="166"/>
      <c r="S161" s="166"/>
      <c r="T161" s="167"/>
      <c r="AT161" s="161" t="s">
        <v>148</v>
      </c>
      <c r="AU161" s="161" t="s">
        <v>85</v>
      </c>
      <c r="AV161" s="14" t="s">
        <v>85</v>
      </c>
      <c r="AW161" s="14" t="s">
        <v>32</v>
      </c>
      <c r="AX161" s="14" t="s">
        <v>78</v>
      </c>
      <c r="AY161" s="161" t="s">
        <v>138</v>
      </c>
    </row>
    <row r="162" spans="1:65" s="14" customFormat="1">
      <c r="B162" s="160"/>
      <c r="D162" s="153" t="s">
        <v>148</v>
      </c>
      <c r="E162" s="161" t="s">
        <v>1</v>
      </c>
      <c r="F162" s="162" t="s">
        <v>167</v>
      </c>
      <c r="H162" s="163">
        <v>14.4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148</v>
      </c>
      <c r="AU162" s="161" t="s">
        <v>85</v>
      </c>
      <c r="AV162" s="14" t="s">
        <v>85</v>
      </c>
      <c r="AW162" s="14" t="s">
        <v>32</v>
      </c>
      <c r="AX162" s="14" t="s">
        <v>78</v>
      </c>
      <c r="AY162" s="161" t="s">
        <v>138</v>
      </c>
    </row>
    <row r="163" spans="1:65" s="14" customFormat="1">
      <c r="B163" s="160"/>
      <c r="D163" s="153" t="s">
        <v>148</v>
      </c>
      <c r="E163" s="161" t="s">
        <v>1</v>
      </c>
      <c r="F163" s="162" t="s">
        <v>168</v>
      </c>
      <c r="H163" s="163">
        <v>14.8</v>
      </c>
      <c r="I163" s="164"/>
      <c r="L163" s="160"/>
      <c r="M163" s="165"/>
      <c r="N163" s="166"/>
      <c r="O163" s="166"/>
      <c r="P163" s="166"/>
      <c r="Q163" s="166"/>
      <c r="R163" s="166"/>
      <c r="S163" s="166"/>
      <c r="T163" s="167"/>
      <c r="AT163" s="161" t="s">
        <v>148</v>
      </c>
      <c r="AU163" s="161" t="s">
        <v>85</v>
      </c>
      <c r="AV163" s="14" t="s">
        <v>85</v>
      </c>
      <c r="AW163" s="14" t="s">
        <v>32</v>
      </c>
      <c r="AX163" s="14" t="s">
        <v>78</v>
      </c>
      <c r="AY163" s="161" t="s">
        <v>138</v>
      </c>
    </row>
    <row r="164" spans="1:65" s="15" customFormat="1">
      <c r="B164" s="168"/>
      <c r="D164" s="153" t="s">
        <v>148</v>
      </c>
      <c r="E164" s="169" t="s">
        <v>1</v>
      </c>
      <c r="F164" s="170" t="s">
        <v>150</v>
      </c>
      <c r="H164" s="171">
        <v>42.6</v>
      </c>
      <c r="I164" s="172"/>
      <c r="L164" s="168"/>
      <c r="M164" s="173"/>
      <c r="N164" s="174"/>
      <c r="O164" s="174"/>
      <c r="P164" s="174"/>
      <c r="Q164" s="174"/>
      <c r="R164" s="174"/>
      <c r="S164" s="174"/>
      <c r="T164" s="175"/>
      <c r="AT164" s="169" t="s">
        <v>148</v>
      </c>
      <c r="AU164" s="169" t="s">
        <v>85</v>
      </c>
      <c r="AV164" s="15" t="s">
        <v>146</v>
      </c>
      <c r="AW164" s="15" t="s">
        <v>32</v>
      </c>
      <c r="AX164" s="15" t="s">
        <v>83</v>
      </c>
      <c r="AY164" s="169" t="s">
        <v>138</v>
      </c>
    </row>
    <row r="165" spans="1:65" s="2" customFormat="1" ht="24.2" customHeight="1">
      <c r="A165" s="32"/>
      <c r="B165" s="138"/>
      <c r="C165" s="139" t="s">
        <v>146</v>
      </c>
      <c r="D165" s="139" t="s">
        <v>141</v>
      </c>
      <c r="E165" s="140" t="s">
        <v>169</v>
      </c>
      <c r="F165" s="141" t="s">
        <v>170</v>
      </c>
      <c r="G165" s="142" t="s">
        <v>153</v>
      </c>
      <c r="H165" s="143">
        <v>1.5</v>
      </c>
      <c r="I165" s="144"/>
      <c r="J165" s="145">
        <f>ROUND(I165*H165,2)</f>
        <v>0</v>
      </c>
      <c r="K165" s="141" t="s">
        <v>145</v>
      </c>
      <c r="L165" s="33"/>
      <c r="M165" s="146" t="s">
        <v>1</v>
      </c>
      <c r="N165" s="147" t="s">
        <v>43</v>
      </c>
      <c r="O165" s="58"/>
      <c r="P165" s="148">
        <f>O165*H165</f>
        <v>0</v>
      </c>
      <c r="Q165" s="148">
        <v>0.12335000000000002</v>
      </c>
      <c r="R165" s="148">
        <f>Q165*H165</f>
        <v>0.18502500000000002</v>
      </c>
      <c r="S165" s="148">
        <v>0</v>
      </c>
      <c r="T165" s="14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0" t="s">
        <v>146</v>
      </c>
      <c r="AT165" s="150" t="s">
        <v>141</v>
      </c>
      <c r="AU165" s="150" t="s">
        <v>85</v>
      </c>
      <c r="AY165" s="17" t="s">
        <v>138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83</v>
      </c>
      <c r="BK165" s="151">
        <f>ROUND(I165*H165,2)</f>
        <v>0</v>
      </c>
      <c r="BL165" s="17" t="s">
        <v>146</v>
      </c>
      <c r="BM165" s="150" t="s">
        <v>171</v>
      </c>
    </row>
    <row r="166" spans="1:65" s="13" customFormat="1">
      <c r="B166" s="152"/>
      <c r="D166" s="153" t="s">
        <v>148</v>
      </c>
      <c r="E166" s="154" t="s">
        <v>1</v>
      </c>
      <c r="F166" s="155" t="s">
        <v>172</v>
      </c>
      <c r="H166" s="154" t="s">
        <v>1</v>
      </c>
      <c r="I166" s="156"/>
      <c r="L166" s="152"/>
      <c r="M166" s="157"/>
      <c r="N166" s="158"/>
      <c r="O166" s="158"/>
      <c r="P166" s="158"/>
      <c r="Q166" s="158"/>
      <c r="R166" s="158"/>
      <c r="S166" s="158"/>
      <c r="T166" s="159"/>
      <c r="AT166" s="154" t="s">
        <v>148</v>
      </c>
      <c r="AU166" s="154" t="s">
        <v>85</v>
      </c>
      <c r="AV166" s="13" t="s">
        <v>83</v>
      </c>
      <c r="AW166" s="13" t="s">
        <v>32</v>
      </c>
      <c r="AX166" s="13" t="s">
        <v>78</v>
      </c>
      <c r="AY166" s="154" t="s">
        <v>138</v>
      </c>
    </row>
    <row r="167" spans="1:65" s="14" customFormat="1">
      <c r="B167" s="160"/>
      <c r="D167" s="153" t="s">
        <v>148</v>
      </c>
      <c r="E167" s="161" t="s">
        <v>1</v>
      </c>
      <c r="F167" s="162" t="s">
        <v>173</v>
      </c>
      <c r="H167" s="163">
        <v>1.5</v>
      </c>
      <c r="I167" s="164"/>
      <c r="L167" s="160"/>
      <c r="M167" s="165"/>
      <c r="N167" s="166"/>
      <c r="O167" s="166"/>
      <c r="P167" s="166"/>
      <c r="Q167" s="166"/>
      <c r="R167" s="166"/>
      <c r="S167" s="166"/>
      <c r="T167" s="167"/>
      <c r="AT167" s="161" t="s">
        <v>148</v>
      </c>
      <c r="AU167" s="161" t="s">
        <v>85</v>
      </c>
      <c r="AV167" s="14" t="s">
        <v>85</v>
      </c>
      <c r="AW167" s="14" t="s">
        <v>32</v>
      </c>
      <c r="AX167" s="14" t="s">
        <v>78</v>
      </c>
      <c r="AY167" s="161" t="s">
        <v>138</v>
      </c>
    </row>
    <row r="168" spans="1:65" s="15" customFormat="1">
      <c r="B168" s="168"/>
      <c r="D168" s="153" t="s">
        <v>148</v>
      </c>
      <c r="E168" s="169" t="s">
        <v>1</v>
      </c>
      <c r="F168" s="170" t="s">
        <v>150</v>
      </c>
      <c r="H168" s="171">
        <v>1.5</v>
      </c>
      <c r="I168" s="172"/>
      <c r="L168" s="168"/>
      <c r="M168" s="173"/>
      <c r="N168" s="174"/>
      <c r="O168" s="174"/>
      <c r="P168" s="174"/>
      <c r="Q168" s="174"/>
      <c r="R168" s="174"/>
      <c r="S168" s="174"/>
      <c r="T168" s="175"/>
      <c r="AT168" s="169" t="s">
        <v>148</v>
      </c>
      <c r="AU168" s="169" t="s">
        <v>85</v>
      </c>
      <c r="AV168" s="15" t="s">
        <v>146</v>
      </c>
      <c r="AW168" s="15" t="s">
        <v>32</v>
      </c>
      <c r="AX168" s="15" t="s">
        <v>83</v>
      </c>
      <c r="AY168" s="169" t="s">
        <v>138</v>
      </c>
    </row>
    <row r="169" spans="1:65" s="2" customFormat="1" ht="16.5" customHeight="1">
      <c r="A169" s="32"/>
      <c r="B169" s="138"/>
      <c r="C169" s="139" t="s">
        <v>174</v>
      </c>
      <c r="D169" s="139" t="s">
        <v>141</v>
      </c>
      <c r="E169" s="140" t="s">
        <v>175</v>
      </c>
      <c r="F169" s="141" t="s">
        <v>176</v>
      </c>
      <c r="G169" s="142" t="s">
        <v>153</v>
      </c>
      <c r="H169" s="143">
        <v>12.84</v>
      </c>
      <c r="I169" s="144"/>
      <c r="J169" s="145">
        <f>ROUND(I169*H169,2)</f>
        <v>0</v>
      </c>
      <c r="K169" s="141" t="s">
        <v>145</v>
      </c>
      <c r="L169" s="33"/>
      <c r="M169" s="146" t="s">
        <v>1</v>
      </c>
      <c r="N169" s="147" t="s">
        <v>43</v>
      </c>
      <c r="O169" s="58"/>
      <c r="P169" s="148">
        <f>O169*H169</f>
        <v>0</v>
      </c>
      <c r="Q169" s="148">
        <v>8.3409999999999998E-2</v>
      </c>
      <c r="R169" s="148">
        <f>Q169*H169</f>
        <v>1.0709843999999999</v>
      </c>
      <c r="S169" s="148">
        <v>0</v>
      </c>
      <c r="T169" s="14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0" t="s">
        <v>146</v>
      </c>
      <c r="AT169" s="150" t="s">
        <v>141</v>
      </c>
      <c r="AU169" s="150" t="s">
        <v>85</v>
      </c>
      <c r="AY169" s="17" t="s">
        <v>138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83</v>
      </c>
      <c r="BK169" s="151">
        <f>ROUND(I169*H169,2)</f>
        <v>0</v>
      </c>
      <c r="BL169" s="17" t="s">
        <v>146</v>
      </c>
      <c r="BM169" s="150" t="s">
        <v>177</v>
      </c>
    </row>
    <row r="170" spans="1:65" s="13" customFormat="1">
      <c r="B170" s="152"/>
      <c r="D170" s="153" t="s">
        <v>148</v>
      </c>
      <c r="E170" s="154" t="s">
        <v>1</v>
      </c>
      <c r="F170" s="155" t="s">
        <v>178</v>
      </c>
      <c r="H170" s="154" t="s">
        <v>1</v>
      </c>
      <c r="I170" s="156"/>
      <c r="L170" s="152"/>
      <c r="M170" s="157"/>
      <c r="N170" s="158"/>
      <c r="O170" s="158"/>
      <c r="P170" s="158"/>
      <c r="Q170" s="158"/>
      <c r="R170" s="158"/>
      <c r="S170" s="158"/>
      <c r="T170" s="159"/>
      <c r="AT170" s="154" t="s">
        <v>148</v>
      </c>
      <c r="AU170" s="154" t="s">
        <v>85</v>
      </c>
      <c r="AV170" s="13" t="s">
        <v>83</v>
      </c>
      <c r="AW170" s="13" t="s">
        <v>32</v>
      </c>
      <c r="AX170" s="13" t="s">
        <v>78</v>
      </c>
      <c r="AY170" s="154" t="s">
        <v>138</v>
      </c>
    </row>
    <row r="171" spans="1:65" s="14" customFormat="1">
      <c r="B171" s="160"/>
      <c r="D171" s="153" t="s">
        <v>148</v>
      </c>
      <c r="E171" s="161" t="s">
        <v>1</v>
      </c>
      <c r="F171" s="162" t="s">
        <v>179</v>
      </c>
      <c r="H171" s="163">
        <v>8.64</v>
      </c>
      <c r="I171" s="164"/>
      <c r="L171" s="160"/>
      <c r="M171" s="165"/>
      <c r="N171" s="166"/>
      <c r="O171" s="166"/>
      <c r="P171" s="166"/>
      <c r="Q171" s="166"/>
      <c r="R171" s="166"/>
      <c r="S171" s="166"/>
      <c r="T171" s="167"/>
      <c r="AT171" s="161" t="s">
        <v>148</v>
      </c>
      <c r="AU171" s="161" t="s">
        <v>85</v>
      </c>
      <c r="AV171" s="14" t="s">
        <v>85</v>
      </c>
      <c r="AW171" s="14" t="s">
        <v>32</v>
      </c>
      <c r="AX171" s="14" t="s">
        <v>78</v>
      </c>
      <c r="AY171" s="161" t="s">
        <v>138</v>
      </c>
    </row>
    <row r="172" spans="1:65" s="13" customFormat="1">
      <c r="B172" s="152"/>
      <c r="D172" s="153" t="s">
        <v>148</v>
      </c>
      <c r="E172" s="154" t="s">
        <v>1</v>
      </c>
      <c r="F172" s="155" t="s">
        <v>180</v>
      </c>
      <c r="H172" s="154" t="s">
        <v>1</v>
      </c>
      <c r="I172" s="156"/>
      <c r="L172" s="152"/>
      <c r="M172" s="157"/>
      <c r="N172" s="158"/>
      <c r="O172" s="158"/>
      <c r="P172" s="158"/>
      <c r="Q172" s="158"/>
      <c r="R172" s="158"/>
      <c r="S172" s="158"/>
      <c r="T172" s="159"/>
      <c r="AT172" s="154" t="s">
        <v>148</v>
      </c>
      <c r="AU172" s="154" t="s">
        <v>85</v>
      </c>
      <c r="AV172" s="13" t="s">
        <v>83</v>
      </c>
      <c r="AW172" s="13" t="s">
        <v>32</v>
      </c>
      <c r="AX172" s="13" t="s">
        <v>78</v>
      </c>
      <c r="AY172" s="154" t="s">
        <v>138</v>
      </c>
    </row>
    <row r="173" spans="1:65" s="14" customFormat="1">
      <c r="B173" s="160"/>
      <c r="D173" s="153" t="s">
        <v>148</v>
      </c>
      <c r="E173" s="161" t="s">
        <v>1</v>
      </c>
      <c r="F173" s="162" t="s">
        <v>181</v>
      </c>
      <c r="H173" s="163">
        <v>4.2</v>
      </c>
      <c r="I173" s="164"/>
      <c r="L173" s="160"/>
      <c r="M173" s="165"/>
      <c r="N173" s="166"/>
      <c r="O173" s="166"/>
      <c r="P173" s="166"/>
      <c r="Q173" s="166"/>
      <c r="R173" s="166"/>
      <c r="S173" s="166"/>
      <c r="T173" s="167"/>
      <c r="AT173" s="161" t="s">
        <v>148</v>
      </c>
      <c r="AU173" s="161" t="s">
        <v>85</v>
      </c>
      <c r="AV173" s="14" t="s">
        <v>85</v>
      </c>
      <c r="AW173" s="14" t="s">
        <v>32</v>
      </c>
      <c r="AX173" s="14" t="s">
        <v>78</v>
      </c>
      <c r="AY173" s="161" t="s">
        <v>138</v>
      </c>
    </row>
    <row r="174" spans="1:65" s="15" customFormat="1">
      <c r="B174" s="168"/>
      <c r="D174" s="153" t="s">
        <v>148</v>
      </c>
      <c r="E174" s="169" t="s">
        <v>1</v>
      </c>
      <c r="F174" s="170" t="s">
        <v>150</v>
      </c>
      <c r="H174" s="171">
        <v>12.84</v>
      </c>
      <c r="I174" s="172"/>
      <c r="L174" s="168"/>
      <c r="M174" s="173"/>
      <c r="N174" s="174"/>
      <c r="O174" s="174"/>
      <c r="P174" s="174"/>
      <c r="Q174" s="174"/>
      <c r="R174" s="174"/>
      <c r="S174" s="174"/>
      <c r="T174" s="175"/>
      <c r="AT174" s="169" t="s">
        <v>148</v>
      </c>
      <c r="AU174" s="169" t="s">
        <v>85</v>
      </c>
      <c r="AV174" s="15" t="s">
        <v>146</v>
      </c>
      <c r="AW174" s="15" t="s">
        <v>32</v>
      </c>
      <c r="AX174" s="15" t="s">
        <v>83</v>
      </c>
      <c r="AY174" s="169" t="s">
        <v>138</v>
      </c>
    </row>
    <row r="175" spans="1:65" s="2" customFormat="1" ht="16.5" customHeight="1">
      <c r="A175" s="32"/>
      <c r="B175" s="138"/>
      <c r="C175" s="139" t="s">
        <v>182</v>
      </c>
      <c r="D175" s="139" t="s">
        <v>141</v>
      </c>
      <c r="E175" s="140" t="s">
        <v>183</v>
      </c>
      <c r="F175" s="141" t="s">
        <v>184</v>
      </c>
      <c r="G175" s="142" t="s">
        <v>153</v>
      </c>
      <c r="H175" s="143">
        <v>3.5150000000000001</v>
      </c>
      <c r="I175" s="144"/>
      <c r="J175" s="145">
        <f>ROUND(I175*H175,2)</f>
        <v>0</v>
      </c>
      <c r="K175" s="141" t="s">
        <v>1</v>
      </c>
      <c r="L175" s="33"/>
      <c r="M175" s="146" t="s">
        <v>1</v>
      </c>
      <c r="N175" s="147" t="s">
        <v>43</v>
      </c>
      <c r="O175" s="58"/>
      <c r="P175" s="148">
        <f>O175*H175</f>
        <v>0</v>
      </c>
      <c r="Q175" s="148">
        <v>0.16114000000000001</v>
      </c>
      <c r="R175" s="148">
        <f>Q175*H175</f>
        <v>0.56640710000000005</v>
      </c>
      <c r="S175" s="148">
        <v>0</v>
      </c>
      <c r="T175" s="14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0" t="s">
        <v>146</v>
      </c>
      <c r="AT175" s="150" t="s">
        <v>141</v>
      </c>
      <c r="AU175" s="150" t="s">
        <v>85</v>
      </c>
      <c r="AY175" s="17" t="s">
        <v>138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83</v>
      </c>
      <c r="BK175" s="151">
        <f>ROUND(I175*H175,2)</f>
        <v>0</v>
      </c>
      <c r="BL175" s="17" t="s">
        <v>146</v>
      </c>
      <c r="BM175" s="150" t="s">
        <v>185</v>
      </c>
    </row>
    <row r="176" spans="1:65" s="13" customFormat="1">
      <c r="B176" s="152"/>
      <c r="D176" s="153" t="s">
        <v>148</v>
      </c>
      <c r="E176" s="154" t="s">
        <v>1</v>
      </c>
      <c r="F176" s="155" t="s">
        <v>159</v>
      </c>
      <c r="H176" s="154" t="s">
        <v>1</v>
      </c>
      <c r="I176" s="156"/>
      <c r="L176" s="152"/>
      <c r="M176" s="157"/>
      <c r="N176" s="158"/>
      <c r="O176" s="158"/>
      <c r="P176" s="158"/>
      <c r="Q176" s="158"/>
      <c r="R176" s="158"/>
      <c r="S176" s="158"/>
      <c r="T176" s="159"/>
      <c r="AT176" s="154" t="s">
        <v>148</v>
      </c>
      <c r="AU176" s="154" t="s">
        <v>85</v>
      </c>
      <c r="AV176" s="13" t="s">
        <v>83</v>
      </c>
      <c r="AW176" s="13" t="s">
        <v>32</v>
      </c>
      <c r="AX176" s="13" t="s">
        <v>78</v>
      </c>
      <c r="AY176" s="154" t="s">
        <v>138</v>
      </c>
    </row>
    <row r="177" spans="1:65" s="14" customFormat="1">
      <c r="B177" s="160"/>
      <c r="D177" s="153" t="s">
        <v>148</v>
      </c>
      <c r="E177" s="161" t="s">
        <v>1</v>
      </c>
      <c r="F177" s="162" t="s">
        <v>186</v>
      </c>
      <c r="H177" s="163">
        <v>3.5150000000000001</v>
      </c>
      <c r="I177" s="164"/>
      <c r="L177" s="160"/>
      <c r="M177" s="165"/>
      <c r="N177" s="166"/>
      <c r="O177" s="166"/>
      <c r="P177" s="166"/>
      <c r="Q177" s="166"/>
      <c r="R177" s="166"/>
      <c r="S177" s="166"/>
      <c r="T177" s="167"/>
      <c r="AT177" s="161" t="s">
        <v>148</v>
      </c>
      <c r="AU177" s="161" t="s">
        <v>85</v>
      </c>
      <c r="AV177" s="14" t="s">
        <v>85</v>
      </c>
      <c r="AW177" s="14" t="s">
        <v>32</v>
      </c>
      <c r="AX177" s="14" t="s">
        <v>78</v>
      </c>
      <c r="AY177" s="161" t="s">
        <v>138</v>
      </c>
    </row>
    <row r="178" spans="1:65" s="15" customFormat="1">
      <c r="B178" s="168"/>
      <c r="D178" s="153" t="s">
        <v>148</v>
      </c>
      <c r="E178" s="169" t="s">
        <v>1</v>
      </c>
      <c r="F178" s="170" t="s">
        <v>150</v>
      </c>
      <c r="H178" s="171">
        <v>3.5150000000000001</v>
      </c>
      <c r="I178" s="172"/>
      <c r="L178" s="168"/>
      <c r="M178" s="173"/>
      <c r="N178" s="174"/>
      <c r="O178" s="174"/>
      <c r="P178" s="174"/>
      <c r="Q178" s="174"/>
      <c r="R178" s="174"/>
      <c r="S178" s="174"/>
      <c r="T178" s="175"/>
      <c r="AT178" s="169" t="s">
        <v>148</v>
      </c>
      <c r="AU178" s="169" t="s">
        <v>85</v>
      </c>
      <c r="AV178" s="15" t="s">
        <v>146</v>
      </c>
      <c r="AW178" s="15" t="s">
        <v>32</v>
      </c>
      <c r="AX178" s="15" t="s">
        <v>83</v>
      </c>
      <c r="AY178" s="169" t="s">
        <v>138</v>
      </c>
    </row>
    <row r="179" spans="1:65" s="12" customFormat="1" ht="22.9" customHeight="1">
      <c r="B179" s="125"/>
      <c r="D179" s="126" t="s">
        <v>77</v>
      </c>
      <c r="E179" s="136" t="s">
        <v>146</v>
      </c>
      <c r="F179" s="136" t="s">
        <v>187</v>
      </c>
      <c r="I179" s="128"/>
      <c r="J179" s="137">
        <f>BK179</f>
        <v>0</v>
      </c>
      <c r="L179" s="125"/>
      <c r="M179" s="130"/>
      <c r="N179" s="131"/>
      <c r="O179" s="131"/>
      <c r="P179" s="132">
        <f>SUM(P180:P183)</f>
        <v>0</v>
      </c>
      <c r="Q179" s="131"/>
      <c r="R179" s="132">
        <f>SUM(R180:R183)</f>
        <v>1.2668159000000003</v>
      </c>
      <c r="S179" s="131"/>
      <c r="T179" s="133">
        <f>SUM(T180:T183)</f>
        <v>0</v>
      </c>
      <c r="AR179" s="126" t="s">
        <v>83</v>
      </c>
      <c r="AT179" s="134" t="s">
        <v>77</v>
      </c>
      <c r="AU179" s="134" t="s">
        <v>83</v>
      </c>
      <c r="AY179" s="126" t="s">
        <v>138</v>
      </c>
      <c r="BK179" s="135">
        <f>SUM(BK180:BK183)</f>
        <v>0</v>
      </c>
    </row>
    <row r="180" spans="1:65" s="2" customFormat="1" ht="16.5" customHeight="1">
      <c r="A180" s="32"/>
      <c r="B180" s="138"/>
      <c r="C180" s="139" t="s">
        <v>188</v>
      </c>
      <c r="D180" s="139" t="s">
        <v>141</v>
      </c>
      <c r="E180" s="140" t="s">
        <v>189</v>
      </c>
      <c r="F180" s="141" t="s">
        <v>190</v>
      </c>
      <c r="G180" s="142" t="s">
        <v>191</v>
      </c>
      <c r="H180" s="143">
        <v>0.67</v>
      </c>
      <c r="I180" s="144"/>
      <c r="J180" s="145">
        <f>ROUND(I180*H180,2)</f>
        <v>0</v>
      </c>
      <c r="K180" s="141" t="s">
        <v>145</v>
      </c>
      <c r="L180" s="33"/>
      <c r="M180" s="146" t="s">
        <v>1</v>
      </c>
      <c r="N180" s="147" t="s">
        <v>43</v>
      </c>
      <c r="O180" s="58"/>
      <c r="P180" s="148">
        <f>O180*H180</f>
        <v>0</v>
      </c>
      <c r="Q180" s="148">
        <v>1.8907700000000003</v>
      </c>
      <c r="R180" s="148">
        <f>Q180*H180</f>
        <v>1.2668159000000003</v>
      </c>
      <c r="S180" s="148">
        <v>0</v>
      </c>
      <c r="T180" s="149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0" t="s">
        <v>146</v>
      </c>
      <c r="AT180" s="150" t="s">
        <v>141</v>
      </c>
      <c r="AU180" s="150" t="s">
        <v>85</v>
      </c>
      <c r="AY180" s="17" t="s">
        <v>138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7" t="s">
        <v>83</v>
      </c>
      <c r="BK180" s="151">
        <f>ROUND(I180*H180,2)</f>
        <v>0</v>
      </c>
      <c r="BL180" s="17" t="s">
        <v>146</v>
      </c>
      <c r="BM180" s="150" t="s">
        <v>192</v>
      </c>
    </row>
    <row r="181" spans="1:65" s="13" customFormat="1">
      <c r="B181" s="152"/>
      <c r="D181" s="153" t="s">
        <v>148</v>
      </c>
      <c r="E181" s="154" t="s">
        <v>1</v>
      </c>
      <c r="F181" s="155" t="s">
        <v>193</v>
      </c>
      <c r="H181" s="154" t="s">
        <v>1</v>
      </c>
      <c r="I181" s="156"/>
      <c r="L181" s="152"/>
      <c r="M181" s="157"/>
      <c r="N181" s="158"/>
      <c r="O181" s="158"/>
      <c r="P181" s="158"/>
      <c r="Q181" s="158"/>
      <c r="R181" s="158"/>
      <c r="S181" s="158"/>
      <c r="T181" s="159"/>
      <c r="AT181" s="154" t="s">
        <v>148</v>
      </c>
      <c r="AU181" s="154" t="s">
        <v>85</v>
      </c>
      <c r="AV181" s="13" t="s">
        <v>83</v>
      </c>
      <c r="AW181" s="13" t="s">
        <v>32</v>
      </c>
      <c r="AX181" s="13" t="s">
        <v>78</v>
      </c>
      <c r="AY181" s="154" t="s">
        <v>138</v>
      </c>
    </row>
    <row r="182" spans="1:65" s="14" customFormat="1">
      <c r="B182" s="160"/>
      <c r="D182" s="153" t="s">
        <v>148</v>
      </c>
      <c r="E182" s="161" t="s">
        <v>1</v>
      </c>
      <c r="F182" s="162" t="s">
        <v>194</v>
      </c>
      <c r="H182" s="163">
        <v>0.67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148</v>
      </c>
      <c r="AU182" s="161" t="s">
        <v>85</v>
      </c>
      <c r="AV182" s="14" t="s">
        <v>85</v>
      </c>
      <c r="AW182" s="14" t="s">
        <v>32</v>
      </c>
      <c r="AX182" s="14" t="s">
        <v>78</v>
      </c>
      <c r="AY182" s="161" t="s">
        <v>138</v>
      </c>
    </row>
    <row r="183" spans="1:65" s="15" customFormat="1">
      <c r="B183" s="168"/>
      <c r="D183" s="153" t="s">
        <v>148</v>
      </c>
      <c r="E183" s="169" t="s">
        <v>1</v>
      </c>
      <c r="F183" s="170" t="s">
        <v>150</v>
      </c>
      <c r="H183" s="171">
        <v>0.67</v>
      </c>
      <c r="I183" s="172"/>
      <c r="L183" s="168"/>
      <c r="M183" s="173"/>
      <c r="N183" s="174"/>
      <c r="O183" s="174"/>
      <c r="P183" s="174"/>
      <c r="Q183" s="174"/>
      <c r="R183" s="174"/>
      <c r="S183" s="174"/>
      <c r="T183" s="175"/>
      <c r="AT183" s="169" t="s">
        <v>148</v>
      </c>
      <c r="AU183" s="169" t="s">
        <v>85</v>
      </c>
      <c r="AV183" s="15" t="s">
        <v>146</v>
      </c>
      <c r="AW183" s="15" t="s">
        <v>32</v>
      </c>
      <c r="AX183" s="15" t="s">
        <v>83</v>
      </c>
      <c r="AY183" s="169" t="s">
        <v>138</v>
      </c>
    </row>
    <row r="184" spans="1:65" s="12" customFormat="1" ht="22.9" customHeight="1">
      <c r="B184" s="125"/>
      <c r="D184" s="126" t="s">
        <v>77</v>
      </c>
      <c r="E184" s="136" t="s">
        <v>182</v>
      </c>
      <c r="F184" s="136" t="s">
        <v>195</v>
      </c>
      <c r="I184" s="128"/>
      <c r="J184" s="137">
        <f>BK184</f>
        <v>0</v>
      </c>
      <c r="L184" s="125"/>
      <c r="M184" s="130"/>
      <c r="N184" s="131"/>
      <c r="O184" s="131"/>
      <c r="P184" s="132">
        <f>SUM(P185:P211)</f>
        <v>0</v>
      </c>
      <c r="Q184" s="131"/>
      <c r="R184" s="132">
        <f>SUM(R185:R211)</f>
        <v>12.865796499999998</v>
      </c>
      <c r="S184" s="131"/>
      <c r="T184" s="133">
        <f>SUM(T185:T211)</f>
        <v>0</v>
      </c>
      <c r="AR184" s="126" t="s">
        <v>83</v>
      </c>
      <c r="AT184" s="134" t="s">
        <v>77</v>
      </c>
      <c r="AU184" s="134" t="s">
        <v>83</v>
      </c>
      <c r="AY184" s="126" t="s">
        <v>138</v>
      </c>
      <c r="BK184" s="135">
        <f>SUM(BK185:BK211)</f>
        <v>0</v>
      </c>
    </row>
    <row r="185" spans="1:65" s="2" customFormat="1" ht="33" customHeight="1">
      <c r="A185" s="32"/>
      <c r="B185" s="138"/>
      <c r="C185" s="139" t="s">
        <v>196</v>
      </c>
      <c r="D185" s="139" t="s">
        <v>141</v>
      </c>
      <c r="E185" s="140" t="s">
        <v>197</v>
      </c>
      <c r="F185" s="141" t="s">
        <v>198</v>
      </c>
      <c r="G185" s="142" t="s">
        <v>153</v>
      </c>
      <c r="H185" s="143">
        <v>38.950000000000003</v>
      </c>
      <c r="I185" s="144"/>
      <c r="J185" s="145">
        <f>ROUND(I185*H185,2)</f>
        <v>0</v>
      </c>
      <c r="K185" s="141" t="s">
        <v>145</v>
      </c>
      <c r="L185" s="33"/>
      <c r="M185" s="146" t="s">
        <v>1</v>
      </c>
      <c r="N185" s="147" t="s">
        <v>43</v>
      </c>
      <c r="O185" s="58"/>
      <c r="P185" s="148">
        <f>O185*H185</f>
        <v>0</v>
      </c>
      <c r="Q185" s="148">
        <v>2.1999999999999995E-2</v>
      </c>
      <c r="R185" s="148">
        <f>Q185*H185</f>
        <v>0.85689999999999988</v>
      </c>
      <c r="S185" s="148">
        <v>0</v>
      </c>
      <c r="T185" s="14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0" t="s">
        <v>146</v>
      </c>
      <c r="AT185" s="150" t="s">
        <v>141</v>
      </c>
      <c r="AU185" s="150" t="s">
        <v>85</v>
      </c>
      <c r="AY185" s="17" t="s">
        <v>138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7" t="s">
        <v>83</v>
      </c>
      <c r="BK185" s="151">
        <f>ROUND(I185*H185,2)</f>
        <v>0</v>
      </c>
      <c r="BL185" s="17" t="s">
        <v>146</v>
      </c>
      <c r="BM185" s="150" t="s">
        <v>199</v>
      </c>
    </row>
    <row r="186" spans="1:65" s="13" customFormat="1">
      <c r="B186" s="152"/>
      <c r="D186" s="153" t="s">
        <v>148</v>
      </c>
      <c r="E186" s="154" t="s">
        <v>1</v>
      </c>
      <c r="F186" s="155" t="s">
        <v>200</v>
      </c>
      <c r="H186" s="154" t="s">
        <v>1</v>
      </c>
      <c r="I186" s="156"/>
      <c r="L186" s="152"/>
      <c r="M186" s="157"/>
      <c r="N186" s="158"/>
      <c r="O186" s="158"/>
      <c r="P186" s="158"/>
      <c r="Q186" s="158"/>
      <c r="R186" s="158"/>
      <c r="S186" s="158"/>
      <c r="T186" s="159"/>
      <c r="AT186" s="154" t="s">
        <v>148</v>
      </c>
      <c r="AU186" s="154" t="s">
        <v>85</v>
      </c>
      <c r="AV186" s="13" t="s">
        <v>83</v>
      </c>
      <c r="AW186" s="13" t="s">
        <v>32</v>
      </c>
      <c r="AX186" s="13" t="s">
        <v>78</v>
      </c>
      <c r="AY186" s="154" t="s">
        <v>138</v>
      </c>
    </row>
    <row r="187" spans="1:65" s="14" customFormat="1">
      <c r="B187" s="160"/>
      <c r="D187" s="153" t="s">
        <v>148</v>
      </c>
      <c r="E187" s="161" t="s">
        <v>1</v>
      </c>
      <c r="F187" s="162" t="s">
        <v>201</v>
      </c>
      <c r="H187" s="163">
        <v>38.950000000000003</v>
      </c>
      <c r="I187" s="164"/>
      <c r="L187" s="160"/>
      <c r="M187" s="165"/>
      <c r="N187" s="166"/>
      <c r="O187" s="166"/>
      <c r="P187" s="166"/>
      <c r="Q187" s="166"/>
      <c r="R187" s="166"/>
      <c r="S187" s="166"/>
      <c r="T187" s="167"/>
      <c r="AT187" s="161" t="s">
        <v>148</v>
      </c>
      <c r="AU187" s="161" t="s">
        <v>85</v>
      </c>
      <c r="AV187" s="14" t="s">
        <v>85</v>
      </c>
      <c r="AW187" s="14" t="s">
        <v>32</v>
      </c>
      <c r="AX187" s="14" t="s">
        <v>78</v>
      </c>
      <c r="AY187" s="161" t="s">
        <v>138</v>
      </c>
    </row>
    <row r="188" spans="1:65" s="15" customFormat="1">
      <c r="B188" s="168"/>
      <c r="D188" s="153" t="s">
        <v>148</v>
      </c>
      <c r="E188" s="169" t="s">
        <v>1</v>
      </c>
      <c r="F188" s="170" t="s">
        <v>150</v>
      </c>
      <c r="H188" s="171">
        <v>38.950000000000003</v>
      </c>
      <c r="I188" s="172"/>
      <c r="L188" s="168"/>
      <c r="M188" s="173"/>
      <c r="N188" s="174"/>
      <c r="O188" s="174"/>
      <c r="P188" s="174"/>
      <c r="Q188" s="174"/>
      <c r="R188" s="174"/>
      <c r="S188" s="174"/>
      <c r="T188" s="175"/>
      <c r="AT188" s="169" t="s">
        <v>148</v>
      </c>
      <c r="AU188" s="169" t="s">
        <v>85</v>
      </c>
      <c r="AV188" s="15" t="s">
        <v>146</v>
      </c>
      <c r="AW188" s="15" t="s">
        <v>32</v>
      </c>
      <c r="AX188" s="15" t="s">
        <v>83</v>
      </c>
      <c r="AY188" s="169" t="s">
        <v>138</v>
      </c>
    </row>
    <row r="189" spans="1:65" s="2" customFormat="1" ht="21.75" customHeight="1">
      <c r="A189" s="32"/>
      <c r="B189" s="138"/>
      <c r="C189" s="139" t="s">
        <v>202</v>
      </c>
      <c r="D189" s="139" t="s">
        <v>141</v>
      </c>
      <c r="E189" s="140" t="s">
        <v>203</v>
      </c>
      <c r="F189" s="141" t="s">
        <v>204</v>
      </c>
      <c r="G189" s="142" t="s">
        <v>153</v>
      </c>
      <c r="H189" s="143">
        <v>37.590000000000003</v>
      </c>
      <c r="I189" s="144"/>
      <c r="J189" s="145">
        <f>ROUND(I189*H189,2)</f>
        <v>0</v>
      </c>
      <c r="K189" s="141" t="s">
        <v>145</v>
      </c>
      <c r="L189" s="33"/>
      <c r="M189" s="146" t="s">
        <v>1</v>
      </c>
      <c r="N189" s="147" t="s">
        <v>43</v>
      </c>
      <c r="O189" s="58"/>
      <c r="P189" s="148">
        <f>O189*H189</f>
        <v>0</v>
      </c>
      <c r="Q189" s="148">
        <v>4.3800000000000002E-3</v>
      </c>
      <c r="R189" s="148">
        <f>Q189*H189</f>
        <v>0.16464420000000002</v>
      </c>
      <c r="S189" s="148">
        <v>0</v>
      </c>
      <c r="T189" s="14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0" t="s">
        <v>146</v>
      </c>
      <c r="AT189" s="150" t="s">
        <v>141</v>
      </c>
      <c r="AU189" s="150" t="s">
        <v>85</v>
      </c>
      <c r="AY189" s="17" t="s">
        <v>138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7" t="s">
        <v>83</v>
      </c>
      <c r="BK189" s="151">
        <f>ROUND(I189*H189,2)</f>
        <v>0</v>
      </c>
      <c r="BL189" s="17" t="s">
        <v>146</v>
      </c>
      <c r="BM189" s="150" t="s">
        <v>205</v>
      </c>
    </row>
    <row r="190" spans="1:65" s="13" customFormat="1">
      <c r="B190" s="152"/>
      <c r="D190" s="153" t="s">
        <v>148</v>
      </c>
      <c r="E190" s="154" t="s">
        <v>1</v>
      </c>
      <c r="F190" s="155" t="s">
        <v>206</v>
      </c>
      <c r="H190" s="154" t="s">
        <v>1</v>
      </c>
      <c r="I190" s="156"/>
      <c r="L190" s="152"/>
      <c r="M190" s="157"/>
      <c r="N190" s="158"/>
      <c r="O190" s="158"/>
      <c r="P190" s="158"/>
      <c r="Q190" s="158"/>
      <c r="R190" s="158"/>
      <c r="S190" s="158"/>
      <c r="T190" s="159"/>
      <c r="AT190" s="154" t="s">
        <v>148</v>
      </c>
      <c r="AU190" s="154" t="s">
        <v>85</v>
      </c>
      <c r="AV190" s="13" t="s">
        <v>83</v>
      </c>
      <c r="AW190" s="13" t="s">
        <v>32</v>
      </c>
      <c r="AX190" s="13" t="s">
        <v>78</v>
      </c>
      <c r="AY190" s="154" t="s">
        <v>138</v>
      </c>
    </row>
    <row r="191" spans="1:65" s="14" customFormat="1">
      <c r="B191" s="160"/>
      <c r="D191" s="153" t="s">
        <v>148</v>
      </c>
      <c r="E191" s="161" t="s">
        <v>1</v>
      </c>
      <c r="F191" s="162" t="s">
        <v>207</v>
      </c>
      <c r="H191" s="163">
        <v>21.238</v>
      </c>
      <c r="I191" s="164"/>
      <c r="L191" s="160"/>
      <c r="M191" s="165"/>
      <c r="N191" s="166"/>
      <c r="O191" s="166"/>
      <c r="P191" s="166"/>
      <c r="Q191" s="166"/>
      <c r="R191" s="166"/>
      <c r="S191" s="166"/>
      <c r="T191" s="167"/>
      <c r="AT191" s="161" t="s">
        <v>148</v>
      </c>
      <c r="AU191" s="161" t="s">
        <v>85</v>
      </c>
      <c r="AV191" s="14" t="s">
        <v>85</v>
      </c>
      <c r="AW191" s="14" t="s">
        <v>32</v>
      </c>
      <c r="AX191" s="14" t="s">
        <v>78</v>
      </c>
      <c r="AY191" s="161" t="s">
        <v>138</v>
      </c>
    </row>
    <row r="192" spans="1:65" s="14" customFormat="1">
      <c r="B192" s="160"/>
      <c r="D192" s="153" t="s">
        <v>148</v>
      </c>
      <c r="E192" s="161" t="s">
        <v>1</v>
      </c>
      <c r="F192" s="162" t="s">
        <v>208</v>
      </c>
      <c r="H192" s="163">
        <v>16.352</v>
      </c>
      <c r="I192" s="164"/>
      <c r="L192" s="160"/>
      <c r="M192" s="165"/>
      <c r="N192" s="166"/>
      <c r="O192" s="166"/>
      <c r="P192" s="166"/>
      <c r="Q192" s="166"/>
      <c r="R192" s="166"/>
      <c r="S192" s="166"/>
      <c r="T192" s="167"/>
      <c r="AT192" s="161" t="s">
        <v>148</v>
      </c>
      <c r="AU192" s="161" t="s">
        <v>85</v>
      </c>
      <c r="AV192" s="14" t="s">
        <v>85</v>
      </c>
      <c r="AW192" s="14" t="s">
        <v>32</v>
      </c>
      <c r="AX192" s="14" t="s">
        <v>78</v>
      </c>
      <c r="AY192" s="161" t="s">
        <v>138</v>
      </c>
    </row>
    <row r="193" spans="1:65" s="15" customFormat="1">
      <c r="B193" s="168"/>
      <c r="D193" s="153" t="s">
        <v>148</v>
      </c>
      <c r="E193" s="169" t="s">
        <v>1</v>
      </c>
      <c r="F193" s="170" t="s">
        <v>150</v>
      </c>
      <c r="H193" s="171">
        <v>37.590000000000003</v>
      </c>
      <c r="I193" s="172"/>
      <c r="L193" s="168"/>
      <c r="M193" s="173"/>
      <c r="N193" s="174"/>
      <c r="O193" s="174"/>
      <c r="P193" s="174"/>
      <c r="Q193" s="174"/>
      <c r="R193" s="174"/>
      <c r="S193" s="174"/>
      <c r="T193" s="175"/>
      <c r="AT193" s="169" t="s">
        <v>148</v>
      </c>
      <c r="AU193" s="169" t="s">
        <v>85</v>
      </c>
      <c r="AV193" s="15" t="s">
        <v>146</v>
      </c>
      <c r="AW193" s="15" t="s">
        <v>32</v>
      </c>
      <c r="AX193" s="15" t="s">
        <v>83</v>
      </c>
      <c r="AY193" s="169" t="s">
        <v>138</v>
      </c>
    </row>
    <row r="194" spans="1:65" s="2" customFormat="1" ht="24.2" customHeight="1">
      <c r="A194" s="32"/>
      <c r="B194" s="138"/>
      <c r="C194" s="139" t="s">
        <v>209</v>
      </c>
      <c r="D194" s="139" t="s">
        <v>141</v>
      </c>
      <c r="E194" s="140" t="s">
        <v>210</v>
      </c>
      <c r="F194" s="141" t="s">
        <v>211</v>
      </c>
      <c r="G194" s="142" t="s">
        <v>153</v>
      </c>
      <c r="H194" s="143">
        <v>37.590000000000003</v>
      </c>
      <c r="I194" s="144"/>
      <c r="J194" s="145">
        <f>ROUND(I194*H194,2)</f>
        <v>0</v>
      </c>
      <c r="K194" s="141" t="s">
        <v>145</v>
      </c>
      <c r="L194" s="33"/>
      <c r="M194" s="146" t="s">
        <v>1</v>
      </c>
      <c r="N194" s="147" t="s">
        <v>43</v>
      </c>
      <c r="O194" s="58"/>
      <c r="P194" s="148">
        <f>O194*H194</f>
        <v>0</v>
      </c>
      <c r="Q194" s="148">
        <v>1.7330000000000002E-2</v>
      </c>
      <c r="R194" s="148">
        <f>Q194*H194</f>
        <v>0.65143470000000014</v>
      </c>
      <c r="S194" s="148">
        <v>0</v>
      </c>
      <c r="T194" s="14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0" t="s">
        <v>146</v>
      </c>
      <c r="AT194" s="150" t="s">
        <v>141</v>
      </c>
      <c r="AU194" s="150" t="s">
        <v>85</v>
      </c>
      <c r="AY194" s="17" t="s">
        <v>138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7" t="s">
        <v>83</v>
      </c>
      <c r="BK194" s="151">
        <f>ROUND(I194*H194,2)</f>
        <v>0</v>
      </c>
      <c r="BL194" s="17" t="s">
        <v>146</v>
      </c>
      <c r="BM194" s="150" t="s">
        <v>212</v>
      </c>
    </row>
    <row r="195" spans="1:65" s="13" customFormat="1">
      <c r="B195" s="152"/>
      <c r="D195" s="153" t="s">
        <v>148</v>
      </c>
      <c r="E195" s="154" t="s">
        <v>1</v>
      </c>
      <c r="F195" s="155" t="s">
        <v>206</v>
      </c>
      <c r="H195" s="154" t="s">
        <v>1</v>
      </c>
      <c r="I195" s="156"/>
      <c r="L195" s="152"/>
      <c r="M195" s="157"/>
      <c r="N195" s="158"/>
      <c r="O195" s="158"/>
      <c r="P195" s="158"/>
      <c r="Q195" s="158"/>
      <c r="R195" s="158"/>
      <c r="S195" s="158"/>
      <c r="T195" s="159"/>
      <c r="AT195" s="154" t="s">
        <v>148</v>
      </c>
      <c r="AU195" s="154" t="s">
        <v>85</v>
      </c>
      <c r="AV195" s="13" t="s">
        <v>83</v>
      </c>
      <c r="AW195" s="13" t="s">
        <v>32</v>
      </c>
      <c r="AX195" s="13" t="s">
        <v>78</v>
      </c>
      <c r="AY195" s="154" t="s">
        <v>138</v>
      </c>
    </row>
    <row r="196" spans="1:65" s="14" customFormat="1">
      <c r="B196" s="160"/>
      <c r="D196" s="153" t="s">
        <v>148</v>
      </c>
      <c r="E196" s="161" t="s">
        <v>1</v>
      </c>
      <c r="F196" s="162" t="s">
        <v>207</v>
      </c>
      <c r="H196" s="163">
        <v>21.238</v>
      </c>
      <c r="I196" s="164"/>
      <c r="L196" s="160"/>
      <c r="M196" s="165"/>
      <c r="N196" s="166"/>
      <c r="O196" s="166"/>
      <c r="P196" s="166"/>
      <c r="Q196" s="166"/>
      <c r="R196" s="166"/>
      <c r="S196" s="166"/>
      <c r="T196" s="167"/>
      <c r="AT196" s="161" t="s">
        <v>148</v>
      </c>
      <c r="AU196" s="161" t="s">
        <v>85</v>
      </c>
      <c r="AV196" s="14" t="s">
        <v>85</v>
      </c>
      <c r="AW196" s="14" t="s">
        <v>32</v>
      </c>
      <c r="AX196" s="14" t="s">
        <v>78</v>
      </c>
      <c r="AY196" s="161" t="s">
        <v>138</v>
      </c>
    </row>
    <row r="197" spans="1:65" s="14" customFormat="1">
      <c r="B197" s="160"/>
      <c r="D197" s="153" t="s">
        <v>148</v>
      </c>
      <c r="E197" s="161" t="s">
        <v>1</v>
      </c>
      <c r="F197" s="162" t="s">
        <v>208</v>
      </c>
      <c r="H197" s="163">
        <v>16.352</v>
      </c>
      <c r="I197" s="164"/>
      <c r="L197" s="160"/>
      <c r="M197" s="165"/>
      <c r="N197" s="166"/>
      <c r="O197" s="166"/>
      <c r="P197" s="166"/>
      <c r="Q197" s="166"/>
      <c r="R197" s="166"/>
      <c r="S197" s="166"/>
      <c r="T197" s="167"/>
      <c r="AT197" s="161" t="s">
        <v>148</v>
      </c>
      <c r="AU197" s="161" t="s">
        <v>85</v>
      </c>
      <c r="AV197" s="14" t="s">
        <v>85</v>
      </c>
      <c r="AW197" s="14" t="s">
        <v>32</v>
      </c>
      <c r="AX197" s="14" t="s">
        <v>78</v>
      </c>
      <c r="AY197" s="161" t="s">
        <v>138</v>
      </c>
    </row>
    <row r="198" spans="1:65" s="15" customFormat="1">
      <c r="B198" s="168"/>
      <c r="D198" s="153" t="s">
        <v>148</v>
      </c>
      <c r="E198" s="169" t="s">
        <v>1</v>
      </c>
      <c r="F198" s="170" t="s">
        <v>150</v>
      </c>
      <c r="H198" s="171">
        <v>37.590000000000003</v>
      </c>
      <c r="I198" s="172"/>
      <c r="L198" s="168"/>
      <c r="M198" s="173"/>
      <c r="N198" s="174"/>
      <c r="O198" s="174"/>
      <c r="P198" s="174"/>
      <c r="Q198" s="174"/>
      <c r="R198" s="174"/>
      <c r="S198" s="174"/>
      <c r="T198" s="175"/>
      <c r="AT198" s="169" t="s">
        <v>148</v>
      </c>
      <c r="AU198" s="169" t="s">
        <v>85</v>
      </c>
      <c r="AV198" s="15" t="s">
        <v>146</v>
      </c>
      <c r="AW198" s="15" t="s">
        <v>32</v>
      </c>
      <c r="AX198" s="15" t="s">
        <v>83</v>
      </c>
      <c r="AY198" s="169" t="s">
        <v>138</v>
      </c>
    </row>
    <row r="199" spans="1:65" s="2" customFormat="1" ht="21.75" customHeight="1">
      <c r="A199" s="32"/>
      <c r="B199" s="138"/>
      <c r="C199" s="139" t="s">
        <v>213</v>
      </c>
      <c r="D199" s="139" t="s">
        <v>141</v>
      </c>
      <c r="E199" s="140" t="s">
        <v>214</v>
      </c>
      <c r="F199" s="141" t="s">
        <v>215</v>
      </c>
      <c r="G199" s="142" t="s">
        <v>153</v>
      </c>
      <c r="H199" s="143">
        <v>1.5</v>
      </c>
      <c r="I199" s="144"/>
      <c r="J199" s="145">
        <f>ROUND(I199*H199,2)</f>
        <v>0</v>
      </c>
      <c r="K199" s="141" t="s">
        <v>145</v>
      </c>
      <c r="L199" s="33"/>
      <c r="M199" s="146" t="s">
        <v>1</v>
      </c>
      <c r="N199" s="147" t="s">
        <v>43</v>
      </c>
      <c r="O199" s="58"/>
      <c r="P199" s="148">
        <f>O199*H199</f>
        <v>0</v>
      </c>
      <c r="Q199" s="148">
        <v>4.0629999999999999E-2</v>
      </c>
      <c r="R199" s="148">
        <f>Q199*H199</f>
        <v>6.0944999999999999E-2</v>
      </c>
      <c r="S199" s="148">
        <v>0</v>
      </c>
      <c r="T199" s="14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0" t="s">
        <v>146</v>
      </c>
      <c r="AT199" s="150" t="s">
        <v>141</v>
      </c>
      <c r="AU199" s="150" t="s">
        <v>85</v>
      </c>
      <c r="AY199" s="17" t="s">
        <v>138</v>
      </c>
      <c r="BE199" s="151">
        <f>IF(N199="základní",J199,0)</f>
        <v>0</v>
      </c>
      <c r="BF199" s="151">
        <f>IF(N199="snížená",J199,0)</f>
        <v>0</v>
      </c>
      <c r="BG199" s="151">
        <f>IF(N199="zákl. přenesená",J199,0)</f>
        <v>0</v>
      </c>
      <c r="BH199" s="151">
        <f>IF(N199="sníž. přenesená",J199,0)</f>
        <v>0</v>
      </c>
      <c r="BI199" s="151">
        <f>IF(N199="nulová",J199,0)</f>
        <v>0</v>
      </c>
      <c r="BJ199" s="17" t="s">
        <v>83</v>
      </c>
      <c r="BK199" s="151">
        <f>ROUND(I199*H199,2)</f>
        <v>0</v>
      </c>
      <c r="BL199" s="17" t="s">
        <v>146</v>
      </c>
      <c r="BM199" s="150" t="s">
        <v>216</v>
      </c>
    </row>
    <row r="200" spans="1:65" s="13" customFormat="1">
      <c r="B200" s="152"/>
      <c r="D200" s="153" t="s">
        <v>148</v>
      </c>
      <c r="E200" s="154" t="s">
        <v>1</v>
      </c>
      <c r="F200" s="155" t="s">
        <v>172</v>
      </c>
      <c r="H200" s="154" t="s">
        <v>1</v>
      </c>
      <c r="I200" s="156"/>
      <c r="L200" s="152"/>
      <c r="M200" s="157"/>
      <c r="N200" s="158"/>
      <c r="O200" s="158"/>
      <c r="P200" s="158"/>
      <c r="Q200" s="158"/>
      <c r="R200" s="158"/>
      <c r="S200" s="158"/>
      <c r="T200" s="159"/>
      <c r="AT200" s="154" t="s">
        <v>148</v>
      </c>
      <c r="AU200" s="154" t="s">
        <v>85</v>
      </c>
      <c r="AV200" s="13" t="s">
        <v>83</v>
      </c>
      <c r="AW200" s="13" t="s">
        <v>32</v>
      </c>
      <c r="AX200" s="13" t="s">
        <v>78</v>
      </c>
      <c r="AY200" s="154" t="s">
        <v>138</v>
      </c>
    </row>
    <row r="201" spans="1:65" s="14" customFormat="1">
      <c r="B201" s="160"/>
      <c r="D201" s="153" t="s">
        <v>148</v>
      </c>
      <c r="E201" s="161" t="s">
        <v>1</v>
      </c>
      <c r="F201" s="162" t="s">
        <v>173</v>
      </c>
      <c r="H201" s="163">
        <v>1.5</v>
      </c>
      <c r="I201" s="164"/>
      <c r="L201" s="160"/>
      <c r="M201" s="165"/>
      <c r="N201" s="166"/>
      <c r="O201" s="166"/>
      <c r="P201" s="166"/>
      <c r="Q201" s="166"/>
      <c r="R201" s="166"/>
      <c r="S201" s="166"/>
      <c r="T201" s="167"/>
      <c r="AT201" s="161" t="s">
        <v>148</v>
      </c>
      <c r="AU201" s="161" t="s">
        <v>85</v>
      </c>
      <c r="AV201" s="14" t="s">
        <v>85</v>
      </c>
      <c r="AW201" s="14" t="s">
        <v>32</v>
      </c>
      <c r="AX201" s="14" t="s">
        <v>78</v>
      </c>
      <c r="AY201" s="161" t="s">
        <v>138</v>
      </c>
    </row>
    <row r="202" spans="1:65" s="15" customFormat="1">
      <c r="B202" s="168"/>
      <c r="D202" s="153" t="s">
        <v>148</v>
      </c>
      <c r="E202" s="169" t="s">
        <v>1</v>
      </c>
      <c r="F202" s="170" t="s">
        <v>150</v>
      </c>
      <c r="H202" s="171">
        <v>1.5</v>
      </c>
      <c r="I202" s="172"/>
      <c r="L202" s="168"/>
      <c r="M202" s="173"/>
      <c r="N202" s="174"/>
      <c r="O202" s="174"/>
      <c r="P202" s="174"/>
      <c r="Q202" s="174"/>
      <c r="R202" s="174"/>
      <c r="S202" s="174"/>
      <c r="T202" s="175"/>
      <c r="AT202" s="169" t="s">
        <v>148</v>
      </c>
      <c r="AU202" s="169" t="s">
        <v>85</v>
      </c>
      <c r="AV202" s="15" t="s">
        <v>146</v>
      </c>
      <c r="AW202" s="15" t="s">
        <v>32</v>
      </c>
      <c r="AX202" s="15" t="s">
        <v>83</v>
      </c>
      <c r="AY202" s="169" t="s">
        <v>138</v>
      </c>
    </row>
    <row r="203" spans="1:65" s="2" customFormat="1" ht="33" customHeight="1">
      <c r="A203" s="32"/>
      <c r="B203" s="138"/>
      <c r="C203" s="139" t="s">
        <v>8</v>
      </c>
      <c r="D203" s="139" t="s">
        <v>141</v>
      </c>
      <c r="E203" s="140" t="s">
        <v>217</v>
      </c>
      <c r="F203" s="141" t="s">
        <v>218</v>
      </c>
      <c r="G203" s="142" t="s">
        <v>153</v>
      </c>
      <c r="H203" s="143">
        <v>301</v>
      </c>
      <c r="I203" s="144"/>
      <c r="J203" s="145">
        <f>ROUND(I203*H203,2)</f>
        <v>0</v>
      </c>
      <c r="K203" s="141" t="s">
        <v>145</v>
      </c>
      <c r="L203" s="33"/>
      <c r="M203" s="146" t="s">
        <v>1</v>
      </c>
      <c r="N203" s="147" t="s">
        <v>43</v>
      </c>
      <c r="O203" s="58"/>
      <c r="P203" s="148">
        <f>O203*H203</f>
        <v>0</v>
      </c>
      <c r="Q203" s="148">
        <v>2.07E-2</v>
      </c>
      <c r="R203" s="148">
        <f>Q203*H203</f>
        <v>6.2306999999999997</v>
      </c>
      <c r="S203" s="148">
        <v>0</v>
      </c>
      <c r="T203" s="14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0" t="s">
        <v>146</v>
      </c>
      <c r="AT203" s="150" t="s">
        <v>141</v>
      </c>
      <c r="AU203" s="150" t="s">
        <v>85</v>
      </c>
      <c r="AY203" s="17" t="s">
        <v>138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7" t="s">
        <v>83</v>
      </c>
      <c r="BK203" s="151">
        <f>ROUND(I203*H203,2)</f>
        <v>0</v>
      </c>
      <c r="BL203" s="17" t="s">
        <v>146</v>
      </c>
      <c r="BM203" s="150" t="s">
        <v>219</v>
      </c>
    </row>
    <row r="204" spans="1:65" s="13" customFormat="1">
      <c r="B204" s="152"/>
      <c r="D204" s="153" t="s">
        <v>148</v>
      </c>
      <c r="E204" s="154" t="s">
        <v>1</v>
      </c>
      <c r="F204" s="155" t="s">
        <v>220</v>
      </c>
      <c r="H204" s="154" t="s">
        <v>1</v>
      </c>
      <c r="I204" s="156"/>
      <c r="L204" s="152"/>
      <c r="M204" s="157"/>
      <c r="N204" s="158"/>
      <c r="O204" s="158"/>
      <c r="P204" s="158"/>
      <c r="Q204" s="158"/>
      <c r="R204" s="158"/>
      <c r="S204" s="158"/>
      <c r="T204" s="159"/>
      <c r="AT204" s="154" t="s">
        <v>148</v>
      </c>
      <c r="AU204" s="154" t="s">
        <v>85</v>
      </c>
      <c r="AV204" s="13" t="s">
        <v>83</v>
      </c>
      <c r="AW204" s="13" t="s">
        <v>32</v>
      </c>
      <c r="AX204" s="13" t="s">
        <v>78</v>
      </c>
      <c r="AY204" s="154" t="s">
        <v>138</v>
      </c>
    </row>
    <row r="205" spans="1:65" s="14" customFormat="1">
      <c r="B205" s="160"/>
      <c r="D205" s="153" t="s">
        <v>148</v>
      </c>
      <c r="E205" s="161" t="s">
        <v>1</v>
      </c>
      <c r="F205" s="162" t="s">
        <v>221</v>
      </c>
      <c r="H205" s="163">
        <v>301</v>
      </c>
      <c r="I205" s="164"/>
      <c r="L205" s="160"/>
      <c r="M205" s="165"/>
      <c r="N205" s="166"/>
      <c r="O205" s="166"/>
      <c r="P205" s="166"/>
      <c r="Q205" s="166"/>
      <c r="R205" s="166"/>
      <c r="S205" s="166"/>
      <c r="T205" s="167"/>
      <c r="AT205" s="161" t="s">
        <v>148</v>
      </c>
      <c r="AU205" s="161" t="s">
        <v>85</v>
      </c>
      <c r="AV205" s="14" t="s">
        <v>85</v>
      </c>
      <c r="AW205" s="14" t="s">
        <v>32</v>
      </c>
      <c r="AX205" s="14" t="s">
        <v>78</v>
      </c>
      <c r="AY205" s="161" t="s">
        <v>138</v>
      </c>
    </row>
    <row r="206" spans="1:65" s="15" customFormat="1">
      <c r="B206" s="168"/>
      <c r="D206" s="153" t="s">
        <v>148</v>
      </c>
      <c r="E206" s="169" t="s">
        <v>1</v>
      </c>
      <c r="F206" s="170" t="s">
        <v>150</v>
      </c>
      <c r="H206" s="171">
        <v>301</v>
      </c>
      <c r="I206" s="172"/>
      <c r="L206" s="168"/>
      <c r="M206" s="173"/>
      <c r="N206" s="174"/>
      <c r="O206" s="174"/>
      <c r="P206" s="174"/>
      <c r="Q206" s="174"/>
      <c r="R206" s="174"/>
      <c r="S206" s="174"/>
      <c r="T206" s="175"/>
      <c r="AT206" s="169" t="s">
        <v>148</v>
      </c>
      <c r="AU206" s="169" t="s">
        <v>85</v>
      </c>
      <c r="AV206" s="15" t="s">
        <v>146</v>
      </c>
      <c r="AW206" s="15" t="s">
        <v>32</v>
      </c>
      <c r="AX206" s="15" t="s">
        <v>83</v>
      </c>
      <c r="AY206" s="169" t="s">
        <v>138</v>
      </c>
    </row>
    <row r="207" spans="1:65" s="2" customFormat="1" ht="24.2" customHeight="1">
      <c r="A207" s="32"/>
      <c r="B207" s="138"/>
      <c r="C207" s="139" t="s">
        <v>222</v>
      </c>
      <c r="D207" s="139" t="s">
        <v>141</v>
      </c>
      <c r="E207" s="140" t="s">
        <v>223</v>
      </c>
      <c r="F207" s="141" t="s">
        <v>224</v>
      </c>
      <c r="G207" s="142" t="s">
        <v>191</v>
      </c>
      <c r="H207" s="143">
        <v>2.13</v>
      </c>
      <c r="I207" s="144"/>
      <c r="J207" s="145">
        <f>ROUND(I207*H207,2)</f>
        <v>0</v>
      </c>
      <c r="K207" s="141" t="s">
        <v>145</v>
      </c>
      <c r="L207" s="33"/>
      <c r="M207" s="146" t="s">
        <v>1</v>
      </c>
      <c r="N207" s="147" t="s">
        <v>43</v>
      </c>
      <c r="O207" s="58"/>
      <c r="P207" s="148">
        <f>O207*H207</f>
        <v>0</v>
      </c>
      <c r="Q207" s="148">
        <v>2.3010199999999998</v>
      </c>
      <c r="R207" s="148">
        <f>Q207*H207</f>
        <v>4.9011725999999998</v>
      </c>
      <c r="S207" s="148">
        <v>0</v>
      </c>
      <c r="T207" s="14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0" t="s">
        <v>146</v>
      </c>
      <c r="AT207" s="150" t="s">
        <v>141</v>
      </c>
      <c r="AU207" s="150" t="s">
        <v>85</v>
      </c>
      <c r="AY207" s="17" t="s">
        <v>138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7" t="s">
        <v>83</v>
      </c>
      <c r="BK207" s="151">
        <f>ROUND(I207*H207,2)</f>
        <v>0</v>
      </c>
      <c r="BL207" s="17" t="s">
        <v>146</v>
      </c>
      <c r="BM207" s="150" t="s">
        <v>225</v>
      </c>
    </row>
    <row r="208" spans="1:65" s="13" customFormat="1">
      <c r="B208" s="152"/>
      <c r="D208" s="153" t="s">
        <v>148</v>
      </c>
      <c r="E208" s="154" t="s">
        <v>1</v>
      </c>
      <c r="F208" s="155" t="s">
        <v>226</v>
      </c>
      <c r="H208" s="154" t="s">
        <v>1</v>
      </c>
      <c r="I208" s="156"/>
      <c r="L208" s="152"/>
      <c r="M208" s="157"/>
      <c r="N208" s="158"/>
      <c r="O208" s="158"/>
      <c r="P208" s="158"/>
      <c r="Q208" s="158"/>
      <c r="R208" s="158"/>
      <c r="S208" s="158"/>
      <c r="T208" s="159"/>
      <c r="AT208" s="154" t="s">
        <v>148</v>
      </c>
      <c r="AU208" s="154" t="s">
        <v>85</v>
      </c>
      <c r="AV208" s="13" t="s">
        <v>83</v>
      </c>
      <c r="AW208" s="13" t="s">
        <v>32</v>
      </c>
      <c r="AX208" s="13" t="s">
        <v>78</v>
      </c>
      <c r="AY208" s="154" t="s">
        <v>138</v>
      </c>
    </row>
    <row r="209" spans="1:65" s="14" customFormat="1">
      <c r="B209" s="160"/>
      <c r="D209" s="153" t="s">
        <v>148</v>
      </c>
      <c r="E209" s="161" t="s">
        <v>1</v>
      </c>
      <c r="F209" s="162" t="s">
        <v>227</v>
      </c>
      <c r="H209" s="163">
        <v>2.0099999999999998</v>
      </c>
      <c r="I209" s="164"/>
      <c r="L209" s="160"/>
      <c r="M209" s="165"/>
      <c r="N209" s="166"/>
      <c r="O209" s="166"/>
      <c r="P209" s="166"/>
      <c r="Q209" s="166"/>
      <c r="R209" s="166"/>
      <c r="S209" s="166"/>
      <c r="T209" s="167"/>
      <c r="AT209" s="161" t="s">
        <v>148</v>
      </c>
      <c r="AU209" s="161" t="s">
        <v>85</v>
      </c>
      <c r="AV209" s="14" t="s">
        <v>85</v>
      </c>
      <c r="AW209" s="14" t="s">
        <v>32</v>
      </c>
      <c r="AX209" s="14" t="s">
        <v>78</v>
      </c>
      <c r="AY209" s="161" t="s">
        <v>138</v>
      </c>
    </row>
    <row r="210" spans="1:65" s="14" customFormat="1">
      <c r="B210" s="160"/>
      <c r="D210" s="153" t="s">
        <v>148</v>
      </c>
      <c r="E210" s="161" t="s">
        <v>1</v>
      </c>
      <c r="F210" s="162" t="s">
        <v>228</v>
      </c>
      <c r="H210" s="163">
        <v>0.12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148</v>
      </c>
      <c r="AU210" s="161" t="s">
        <v>85</v>
      </c>
      <c r="AV210" s="14" t="s">
        <v>85</v>
      </c>
      <c r="AW210" s="14" t="s">
        <v>32</v>
      </c>
      <c r="AX210" s="14" t="s">
        <v>78</v>
      </c>
      <c r="AY210" s="161" t="s">
        <v>138</v>
      </c>
    </row>
    <row r="211" spans="1:65" s="15" customFormat="1">
      <c r="B211" s="168"/>
      <c r="D211" s="153" t="s">
        <v>148</v>
      </c>
      <c r="E211" s="169" t="s">
        <v>1</v>
      </c>
      <c r="F211" s="170" t="s">
        <v>150</v>
      </c>
      <c r="H211" s="171">
        <v>2.13</v>
      </c>
      <c r="I211" s="172"/>
      <c r="L211" s="168"/>
      <c r="M211" s="173"/>
      <c r="N211" s="174"/>
      <c r="O211" s="174"/>
      <c r="P211" s="174"/>
      <c r="Q211" s="174"/>
      <c r="R211" s="174"/>
      <c r="S211" s="174"/>
      <c r="T211" s="175"/>
      <c r="AT211" s="169" t="s">
        <v>148</v>
      </c>
      <c r="AU211" s="169" t="s">
        <v>85</v>
      </c>
      <c r="AV211" s="15" t="s">
        <v>146</v>
      </c>
      <c r="AW211" s="15" t="s">
        <v>32</v>
      </c>
      <c r="AX211" s="15" t="s">
        <v>83</v>
      </c>
      <c r="AY211" s="169" t="s">
        <v>138</v>
      </c>
    </row>
    <row r="212" spans="1:65" s="12" customFormat="1" ht="22.9" customHeight="1">
      <c r="B212" s="125"/>
      <c r="D212" s="126" t="s">
        <v>77</v>
      </c>
      <c r="E212" s="136" t="s">
        <v>202</v>
      </c>
      <c r="F212" s="136" t="s">
        <v>229</v>
      </c>
      <c r="I212" s="128"/>
      <c r="J212" s="137">
        <f>BK212</f>
        <v>0</v>
      </c>
      <c r="L212" s="125"/>
      <c r="M212" s="130"/>
      <c r="N212" s="131"/>
      <c r="O212" s="131"/>
      <c r="P212" s="132">
        <f>SUM(P213:P247)</f>
        <v>0</v>
      </c>
      <c r="Q212" s="131"/>
      <c r="R212" s="132">
        <f>SUM(R213:R247)</f>
        <v>1.8076099999999998E-2</v>
      </c>
      <c r="S212" s="131"/>
      <c r="T212" s="133">
        <f>SUM(T213:T247)</f>
        <v>11.174810000000001</v>
      </c>
      <c r="AR212" s="126" t="s">
        <v>83</v>
      </c>
      <c r="AT212" s="134" t="s">
        <v>77</v>
      </c>
      <c r="AU212" s="134" t="s">
        <v>83</v>
      </c>
      <c r="AY212" s="126" t="s">
        <v>138</v>
      </c>
      <c r="BK212" s="135">
        <f>SUM(BK213:BK247)</f>
        <v>0</v>
      </c>
    </row>
    <row r="213" spans="1:65" s="2" customFormat="1" ht="33" customHeight="1">
      <c r="A213" s="32"/>
      <c r="B213" s="138"/>
      <c r="C213" s="139" t="s">
        <v>230</v>
      </c>
      <c r="D213" s="139" t="s">
        <v>141</v>
      </c>
      <c r="E213" s="140" t="s">
        <v>231</v>
      </c>
      <c r="F213" s="141" t="s">
        <v>232</v>
      </c>
      <c r="G213" s="142" t="s">
        <v>153</v>
      </c>
      <c r="H213" s="143">
        <v>106.33</v>
      </c>
      <c r="I213" s="144"/>
      <c r="J213" s="145">
        <f>ROUND(I213*H213,2)</f>
        <v>0</v>
      </c>
      <c r="K213" s="141" t="s">
        <v>145</v>
      </c>
      <c r="L213" s="33"/>
      <c r="M213" s="146" t="s">
        <v>1</v>
      </c>
      <c r="N213" s="147" t="s">
        <v>43</v>
      </c>
      <c r="O213" s="58"/>
      <c r="P213" s="148">
        <f>O213*H213</f>
        <v>0</v>
      </c>
      <c r="Q213" s="148">
        <v>1.2999999999999999E-4</v>
      </c>
      <c r="R213" s="148">
        <f>Q213*H213</f>
        <v>1.3822899999999999E-2</v>
      </c>
      <c r="S213" s="148">
        <v>0</v>
      </c>
      <c r="T213" s="14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0" t="s">
        <v>146</v>
      </c>
      <c r="AT213" s="150" t="s">
        <v>141</v>
      </c>
      <c r="AU213" s="150" t="s">
        <v>85</v>
      </c>
      <c r="AY213" s="17" t="s">
        <v>138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7" t="s">
        <v>83</v>
      </c>
      <c r="BK213" s="151">
        <f>ROUND(I213*H213,2)</f>
        <v>0</v>
      </c>
      <c r="BL213" s="17" t="s">
        <v>146</v>
      </c>
      <c r="BM213" s="150" t="s">
        <v>233</v>
      </c>
    </row>
    <row r="214" spans="1:65" s="14" customFormat="1">
      <c r="B214" s="160"/>
      <c r="D214" s="153" t="s">
        <v>148</v>
      </c>
      <c r="E214" s="161" t="s">
        <v>1</v>
      </c>
      <c r="F214" s="162" t="s">
        <v>234</v>
      </c>
      <c r="H214" s="163">
        <v>106.33</v>
      </c>
      <c r="I214" s="164"/>
      <c r="L214" s="160"/>
      <c r="M214" s="165"/>
      <c r="N214" s="166"/>
      <c r="O214" s="166"/>
      <c r="P214" s="166"/>
      <c r="Q214" s="166"/>
      <c r="R214" s="166"/>
      <c r="S214" s="166"/>
      <c r="T214" s="167"/>
      <c r="AT214" s="161" t="s">
        <v>148</v>
      </c>
      <c r="AU214" s="161" t="s">
        <v>85</v>
      </c>
      <c r="AV214" s="14" t="s">
        <v>85</v>
      </c>
      <c r="AW214" s="14" t="s">
        <v>32</v>
      </c>
      <c r="AX214" s="14" t="s">
        <v>78</v>
      </c>
      <c r="AY214" s="161" t="s">
        <v>138</v>
      </c>
    </row>
    <row r="215" spans="1:65" s="15" customFormat="1">
      <c r="B215" s="168"/>
      <c r="D215" s="153" t="s">
        <v>148</v>
      </c>
      <c r="E215" s="169" t="s">
        <v>1</v>
      </c>
      <c r="F215" s="170" t="s">
        <v>150</v>
      </c>
      <c r="H215" s="171">
        <v>106.33</v>
      </c>
      <c r="I215" s="172"/>
      <c r="L215" s="168"/>
      <c r="M215" s="173"/>
      <c r="N215" s="174"/>
      <c r="O215" s="174"/>
      <c r="P215" s="174"/>
      <c r="Q215" s="174"/>
      <c r="R215" s="174"/>
      <c r="S215" s="174"/>
      <c r="T215" s="175"/>
      <c r="AT215" s="169" t="s">
        <v>148</v>
      </c>
      <c r="AU215" s="169" t="s">
        <v>85</v>
      </c>
      <c r="AV215" s="15" t="s">
        <v>146</v>
      </c>
      <c r="AW215" s="15" t="s">
        <v>32</v>
      </c>
      <c r="AX215" s="15" t="s">
        <v>83</v>
      </c>
      <c r="AY215" s="169" t="s">
        <v>138</v>
      </c>
    </row>
    <row r="216" spans="1:65" s="2" customFormat="1" ht="24.2" customHeight="1">
      <c r="A216" s="32"/>
      <c r="B216" s="138"/>
      <c r="C216" s="139" t="s">
        <v>235</v>
      </c>
      <c r="D216" s="139" t="s">
        <v>141</v>
      </c>
      <c r="E216" s="140" t="s">
        <v>236</v>
      </c>
      <c r="F216" s="141" t="s">
        <v>237</v>
      </c>
      <c r="G216" s="142" t="s">
        <v>153</v>
      </c>
      <c r="H216" s="143">
        <v>106.33</v>
      </c>
      <c r="I216" s="144"/>
      <c r="J216" s="145">
        <f>ROUND(I216*H216,2)</f>
        <v>0</v>
      </c>
      <c r="K216" s="141" t="s">
        <v>145</v>
      </c>
      <c r="L216" s="33"/>
      <c r="M216" s="146" t="s">
        <v>1</v>
      </c>
      <c r="N216" s="147" t="s">
        <v>43</v>
      </c>
      <c r="O216" s="58"/>
      <c r="P216" s="148">
        <f>O216*H216</f>
        <v>0</v>
      </c>
      <c r="Q216" s="148">
        <v>4.0000000000000003E-5</v>
      </c>
      <c r="R216" s="148">
        <f>Q216*H216</f>
        <v>4.2532000000000004E-3</v>
      </c>
      <c r="S216" s="148">
        <v>0</v>
      </c>
      <c r="T216" s="14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0" t="s">
        <v>146</v>
      </c>
      <c r="AT216" s="150" t="s">
        <v>141</v>
      </c>
      <c r="AU216" s="150" t="s">
        <v>85</v>
      </c>
      <c r="AY216" s="17" t="s">
        <v>138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7" t="s">
        <v>83</v>
      </c>
      <c r="BK216" s="151">
        <f>ROUND(I216*H216,2)</f>
        <v>0</v>
      </c>
      <c r="BL216" s="17" t="s">
        <v>146</v>
      </c>
      <c r="BM216" s="150" t="s">
        <v>238</v>
      </c>
    </row>
    <row r="217" spans="1:65" s="14" customFormat="1">
      <c r="B217" s="160"/>
      <c r="D217" s="153" t="s">
        <v>148</v>
      </c>
      <c r="E217" s="161" t="s">
        <v>1</v>
      </c>
      <c r="F217" s="162" t="s">
        <v>234</v>
      </c>
      <c r="H217" s="163">
        <v>106.33</v>
      </c>
      <c r="I217" s="164"/>
      <c r="L217" s="160"/>
      <c r="M217" s="165"/>
      <c r="N217" s="166"/>
      <c r="O217" s="166"/>
      <c r="P217" s="166"/>
      <c r="Q217" s="166"/>
      <c r="R217" s="166"/>
      <c r="S217" s="166"/>
      <c r="T217" s="167"/>
      <c r="AT217" s="161" t="s">
        <v>148</v>
      </c>
      <c r="AU217" s="161" t="s">
        <v>85</v>
      </c>
      <c r="AV217" s="14" t="s">
        <v>85</v>
      </c>
      <c r="AW217" s="14" t="s">
        <v>32</v>
      </c>
      <c r="AX217" s="14" t="s">
        <v>78</v>
      </c>
      <c r="AY217" s="161" t="s">
        <v>138</v>
      </c>
    </row>
    <row r="218" spans="1:65" s="15" customFormat="1">
      <c r="B218" s="168"/>
      <c r="D218" s="153" t="s">
        <v>148</v>
      </c>
      <c r="E218" s="169" t="s">
        <v>1</v>
      </c>
      <c r="F218" s="170" t="s">
        <v>150</v>
      </c>
      <c r="H218" s="171">
        <v>106.33</v>
      </c>
      <c r="I218" s="172"/>
      <c r="L218" s="168"/>
      <c r="M218" s="173"/>
      <c r="N218" s="174"/>
      <c r="O218" s="174"/>
      <c r="P218" s="174"/>
      <c r="Q218" s="174"/>
      <c r="R218" s="174"/>
      <c r="S218" s="174"/>
      <c r="T218" s="175"/>
      <c r="AT218" s="169" t="s">
        <v>148</v>
      </c>
      <c r="AU218" s="169" t="s">
        <v>85</v>
      </c>
      <c r="AV218" s="15" t="s">
        <v>146</v>
      </c>
      <c r="AW218" s="15" t="s">
        <v>32</v>
      </c>
      <c r="AX218" s="15" t="s">
        <v>83</v>
      </c>
      <c r="AY218" s="169" t="s">
        <v>138</v>
      </c>
    </row>
    <row r="219" spans="1:65" s="2" customFormat="1" ht="24.2" customHeight="1">
      <c r="A219" s="32"/>
      <c r="B219" s="138"/>
      <c r="C219" s="139" t="s">
        <v>239</v>
      </c>
      <c r="D219" s="139" t="s">
        <v>141</v>
      </c>
      <c r="E219" s="140" t="s">
        <v>240</v>
      </c>
      <c r="F219" s="141" t="s">
        <v>241</v>
      </c>
      <c r="G219" s="142" t="s">
        <v>191</v>
      </c>
      <c r="H219" s="143">
        <v>1.51</v>
      </c>
      <c r="I219" s="144"/>
      <c r="J219" s="145">
        <f>ROUND(I219*H219,2)</f>
        <v>0</v>
      </c>
      <c r="K219" s="141" t="s">
        <v>145</v>
      </c>
      <c r="L219" s="33"/>
      <c r="M219" s="146" t="s">
        <v>1</v>
      </c>
      <c r="N219" s="147" t="s">
        <v>43</v>
      </c>
      <c r="O219" s="58"/>
      <c r="P219" s="148">
        <f>O219*H219</f>
        <v>0</v>
      </c>
      <c r="Q219" s="148">
        <v>0</v>
      </c>
      <c r="R219" s="148">
        <f>Q219*H219</f>
        <v>0</v>
      </c>
      <c r="S219" s="148">
        <v>1.3</v>
      </c>
      <c r="T219" s="149">
        <f>S219*H219</f>
        <v>1.9630000000000001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0" t="s">
        <v>146</v>
      </c>
      <c r="AT219" s="150" t="s">
        <v>141</v>
      </c>
      <c r="AU219" s="150" t="s">
        <v>85</v>
      </c>
      <c r="AY219" s="17" t="s">
        <v>138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7" t="s">
        <v>83</v>
      </c>
      <c r="BK219" s="151">
        <f>ROUND(I219*H219,2)</f>
        <v>0</v>
      </c>
      <c r="BL219" s="17" t="s">
        <v>146</v>
      </c>
      <c r="BM219" s="150" t="s">
        <v>242</v>
      </c>
    </row>
    <row r="220" spans="1:65" s="13" customFormat="1">
      <c r="B220" s="152"/>
      <c r="D220" s="153" t="s">
        <v>148</v>
      </c>
      <c r="E220" s="154" t="s">
        <v>1</v>
      </c>
      <c r="F220" s="155" t="s">
        <v>159</v>
      </c>
      <c r="H220" s="154" t="s">
        <v>1</v>
      </c>
      <c r="I220" s="156"/>
      <c r="L220" s="152"/>
      <c r="M220" s="157"/>
      <c r="N220" s="158"/>
      <c r="O220" s="158"/>
      <c r="P220" s="158"/>
      <c r="Q220" s="158"/>
      <c r="R220" s="158"/>
      <c r="S220" s="158"/>
      <c r="T220" s="159"/>
      <c r="AT220" s="154" t="s">
        <v>148</v>
      </c>
      <c r="AU220" s="154" t="s">
        <v>85</v>
      </c>
      <c r="AV220" s="13" t="s">
        <v>83</v>
      </c>
      <c r="AW220" s="13" t="s">
        <v>32</v>
      </c>
      <c r="AX220" s="13" t="s">
        <v>78</v>
      </c>
      <c r="AY220" s="154" t="s">
        <v>138</v>
      </c>
    </row>
    <row r="221" spans="1:65" s="14" customFormat="1">
      <c r="B221" s="160"/>
      <c r="D221" s="153" t="s">
        <v>148</v>
      </c>
      <c r="E221" s="161" t="s">
        <v>1</v>
      </c>
      <c r="F221" s="162" t="s">
        <v>243</v>
      </c>
      <c r="H221" s="163">
        <v>1.51</v>
      </c>
      <c r="I221" s="164"/>
      <c r="L221" s="160"/>
      <c r="M221" s="165"/>
      <c r="N221" s="166"/>
      <c r="O221" s="166"/>
      <c r="P221" s="166"/>
      <c r="Q221" s="166"/>
      <c r="R221" s="166"/>
      <c r="S221" s="166"/>
      <c r="T221" s="167"/>
      <c r="AT221" s="161" t="s">
        <v>148</v>
      </c>
      <c r="AU221" s="161" t="s">
        <v>85</v>
      </c>
      <c r="AV221" s="14" t="s">
        <v>85</v>
      </c>
      <c r="AW221" s="14" t="s">
        <v>32</v>
      </c>
      <c r="AX221" s="14" t="s">
        <v>78</v>
      </c>
      <c r="AY221" s="161" t="s">
        <v>138</v>
      </c>
    </row>
    <row r="222" spans="1:65" s="15" customFormat="1">
      <c r="B222" s="168"/>
      <c r="D222" s="153" t="s">
        <v>148</v>
      </c>
      <c r="E222" s="169" t="s">
        <v>1</v>
      </c>
      <c r="F222" s="170" t="s">
        <v>150</v>
      </c>
      <c r="H222" s="171">
        <v>1.51</v>
      </c>
      <c r="I222" s="172"/>
      <c r="L222" s="168"/>
      <c r="M222" s="173"/>
      <c r="N222" s="174"/>
      <c r="O222" s="174"/>
      <c r="P222" s="174"/>
      <c r="Q222" s="174"/>
      <c r="R222" s="174"/>
      <c r="S222" s="174"/>
      <c r="T222" s="175"/>
      <c r="AT222" s="169" t="s">
        <v>148</v>
      </c>
      <c r="AU222" s="169" t="s">
        <v>85</v>
      </c>
      <c r="AV222" s="15" t="s">
        <v>146</v>
      </c>
      <c r="AW222" s="15" t="s">
        <v>32</v>
      </c>
      <c r="AX222" s="15" t="s">
        <v>83</v>
      </c>
      <c r="AY222" s="169" t="s">
        <v>138</v>
      </c>
    </row>
    <row r="223" spans="1:65" s="2" customFormat="1" ht="24.2" customHeight="1">
      <c r="A223" s="32"/>
      <c r="B223" s="138"/>
      <c r="C223" s="139" t="s">
        <v>244</v>
      </c>
      <c r="D223" s="139" t="s">
        <v>141</v>
      </c>
      <c r="E223" s="140" t="s">
        <v>245</v>
      </c>
      <c r="F223" s="141" t="s">
        <v>246</v>
      </c>
      <c r="G223" s="142" t="s">
        <v>191</v>
      </c>
      <c r="H223" s="143">
        <v>0.89300000000000002</v>
      </c>
      <c r="I223" s="144"/>
      <c r="J223" s="145">
        <f>ROUND(I223*H223,2)</f>
        <v>0</v>
      </c>
      <c r="K223" s="141" t="s">
        <v>145</v>
      </c>
      <c r="L223" s="33"/>
      <c r="M223" s="146" t="s">
        <v>1</v>
      </c>
      <c r="N223" s="147" t="s">
        <v>43</v>
      </c>
      <c r="O223" s="58"/>
      <c r="P223" s="148">
        <f>O223*H223</f>
        <v>0</v>
      </c>
      <c r="Q223" s="148">
        <v>0</v>
      </c>
      <c r="R223" s="148">
        <f>Q223*H223</f>
        <v>0</v>
      </c>
      <c r="S223" s="148">
        <v>1.8</v>
      </c>
      <c r="T223" s="149">
        <f>S223*H223</f>
        <v>1.6074000000000002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0" t="s">
        <v>146</v>
      </c>
      <c r="AT223" s="150" t="s">
        <v>141</v>
      </c>
      <c r="AU223" s="150" t="s">
        <v>85</v>
      </c>
      <c r="AY223" s="17" t="s">
        <v>138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7" t="s">
        <v>83</v>
      </c>
      <c r="BK223" s="151">
        <f>ROUND(I223*H223,2)</f>
        <v>0</v>
      </c>
      <c r="BL223" s="17" t="s">
        <v>146</v>
      </c>
      <c r="BM223" s="150" t="s">
        <v>247</v>
      </c>
    </row>
    <row r="224" spans="1:65" s="13" customFormat="1">
      <c r="B224" s="152"/>
      <c r="D224" s="153" t="s">
        <v>148</v>
      </c>
      <c r="E224" s="154" t="s">
        <v>1</v>
      </c>
      <c r="F224" s="155" t="s">
        <v>248</v>
      </c>
      <c r="H224" s="154" t="s">
        <v>1</v>
      </c>
      <c r="I224" s="156"/>
      <c r="L224" s="152"/>
      <c r="M224" s="157"/>
      <c r="N224" s="158"/>
      <c r="O224" s="158"/>
      <c r="P224" s="158"/>
      <c r="Q224" s="158"/>
      <c r="R224" s="158"/>
      <c r="S224" s="158"/>
      <c r="T224" s="159"/>
      <c r="AT224" s="154" t="s">
        <v>148</v>
      </c>
      <c r="AU224" s="154" t="s">
        <v>85</v>
      </c>
      <c r="AV224" s="13" t="s">
        <v>83</v>
      </c>
      <c r="AW224" s="13" t="s">
        <v>32</v>
      </c>
      <c r="AX224" s="13" t="s">
        <v>78</v>
      </c>
      <c r="AY224" s="154" t="s">
        <v>138</v>
      </c>
    </row>
    <row r="225" spans="1:65" s="14" customFormat="1">
      <c r="B225" s="160"/>
      <c r="D225" s="153" t="s">
        <v>148</v>
      </c>
      <c r="E225" s="161" t="s">
        <v>1</v>
      </c>
      <c r="F225" s="162" t="s">
        <v>249</v>
      </c>
      <c r="H225" s="163">
        <v>0.89300000000000002</v>
      </c>
      <c r="I225" s="164"/>
      <c r="L225" s="160"/>
      <c r="M225" s="165"/>
      <c r="N225" s="166"/>
      <c r="O225" s="166"/>
      <c r="P225" s="166"/>
      <c r="Q225" s="166"/>
      <c r="R225" s="166"/>
      <c r="S225" s="166"/>
      <c r="T225" s="167"/>
      <c r="AT225" s="161" t="s">
        <v>148</v>
      </c>
      <c r="AU225" s="161" t="s">
        <v>85</v>
      </c>
      <c r="AV225" s="14" t="s">
        <v>85</v>
      </c>
      <c r="AW225" s="14" t="s">
        <v>32</v>
      </c>
      <c r="AX225" s="14" t="s">
        <v>78</v>
      </c>
      <c r="AY225" s="161" t="s">
        <v>138</v>
      </c>
    </row>
    <row r="226" spans="1:65" s="15" customFormat="1">
      <c r="B226" s="168"/>
      <c r="D226" s="153" t="s">
        <v>148</v>
      </c>
      <c r="E226" s="169" t="s">
        <v>1</v>
      </c>
      <c r="F226" s="170" t="s">
        <v>150</v>
      </c>
      <c r="H226" s="171">
        <v>0.89300000000000002</v>
      </c>
      <c r="I226" s="172"/>
      <c r="L226" s="168"/>
      <c r="M226" s="173"/>
      <c r="N226" s="174"/>
      <c r="O226" s="174"/>
      <c r="P226" s="174"/>
      <c r="Q226" s="174"/>
      <c r="R226" s="174"/>
      <c r="S226" s="174"/>
      <c r="T226" s="175"/>
      <c r="AT226" s="169" t="s">
        <v>148</v>
      </c>
      <c r="AU226" s="169" t="s">
        <v>85</v>
      </c>
      <c r="AV226" s="15" t="s">
        <v>146</v>
      </c>
      <c r="AW226" s="15" t="s">
        <v>32</v>
      </c>
      <c r="AX226" s="15" t="s">
        <v>83</v>
      </c>
      <c r="AY226" s="169" t="s">
        <v>138</v>
      </c>
    </row>
    <row r="227" spans="1:65" s="2" customFormat="1" ht="33" customHeight="1">
      <c r="A227" s="32"/>
      <c r="B227" s="138"/>
      <c r="C227" s="139" t="s">
        <v>250</v>
      </c>
      <c r="D227" s="139" t="s">
        <v>141</v>
      </c>
      <c r="E227" s="140" t="s">
        <v>251</v>
      </c>
      <c r="F227" s="141" t="s">
        <v>252</v>
      </c>
      <c r="G227" s="142" t="s">
        <v>163</v>
      </c>
      <c r="H227" s="143">
        <v>10</v>
      </c>
      <c r="I227" s="144"/>
      <c r="J227" s="145">
        <f>ROUND(I227*H227,2)</f>
        <v>0</v>
      </c>
      <c r="K227" s="141" t="s">
        <v>145</v>
      </c>
      <c r="L227" s="33"/>
      <c r="M227" s="146" t="s">
        <v>1</v>
      </c>
      <c r="N227" s="147" t="s">
        <v>43</v>
      </c>
      <c r="O227" s="58"/>
      <c r="P227" s="148">
        <f>O227*H227</f>
        <v>0</v>
      </c>
      <c r="Q227" s="148">
        <v>0</v>
      </c>
      <c r="R227" s="148">
        <f>Q227*H227</f>
        <v>0</v>
      </c>
      <c r="S227" s="148">
        <v>2.1999999999999995E-2</v>
      </c>
      <c r="T227" s="149">
        <f>S227*H227</f>
        <v>0.21999999999999995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0" t="s">
        <v>146</v>
      </c>
      <c r="AT227" s="150" t="s">
        <v>141</v>
      </c>
      <c r="AU227" s="150" t="s">
        <v>85</v>
      </c>
      <c r="AY227" s="17" t="s">
        <v>138</v>
      </c>
      <c r="BE227" s="151">
        <f>IF(N227="základní",J227,0)</f>
        <v>0</v>
      </c>
      <c r="BF227" s="151">
        <f>IF(N227="snížená",J227,0)</f>
        <v>0</v>
      </c>
      <c r="BG227" s="151">
        <f>IF(N227="zákl. přenesená",J227,0)</f>
        <v>0</v>
      </c>
      <c r="BH227" s="151">
        <f>IF(N227="sníž. přenesená",J227,0)</f>
        <v>0</v>
      </c>
      <c r="BI227" s="151">
        <f>IF(N227="nulová",J227,0)</f>
        <v>0</v>
      </c>
      <c r="BJ227" s="17" t="s">
        <v>83</v>
      </c>
      <c r="BK227" s="151">
        <f>ROUND(I227*H227,2)</f>
        <v>0</v>
      </c>
      <c r="BL227" s="17" t="s">
        <v>146</v>
      </c>
      <c r="BM227" s="150" t="s">
        <v>253</v>
      </c>
    </row>
    <row r="228" spans="1:65" s="13" customFormat="1">
      <c r="B228" s="152"/>
      <c r="D228" s="153" t="s">
        <v>148</v>
      </c>
      <c r="E228" s="154" t="s">
        <v>1</v>
      </c>
      <c r="F228" s="155" t="s">
        <v>254</v>
      </c>
      <c r="H228" s="154" t="s">
        <v>1</v>
      </c>
      <c r="I228" s="156"/>
      <c r="L228" s="152"/>
      <c r="M228" s="157"/>
      <c r="N228" s="158"/>
      <c r="O228" s="158"/>
      <c r="P228" s="158"/>
      <c r="Q228" s="158"/>
      <c r="R228" s="158"/>
      <c r="S228" s="158"/>
      <c r="T228" s="159"/>
      <c r="AT228" s="154" t="s">
        <v>148</v>
      </c>
      <c r="AU228" s="154" t="s">
        <v>85</v>
      </c>
      <c r="AV228" s="13" t="s">
        <v>83</v>
      </c>
      <c r="AW228" s="13" t="s">
        <v>32</v>
      </c>
      <c r="AX228" s="13" t="s">
        <v>78</v>
      </c>
      <c r="AY228" s="154" t="s">
        <v>138</v>
      </c>
    </row>
    <row r="229" spans="1:65" s="14" customFormat="1">
      <c r="B229" s="160"/>
      <c r="D229" s="153" t="s">
        <v>148</v>
      </c>
      <c r="E229" s="161" t="s">
        <v>1</v>
      </c>
      <c r="F229" s="162" t="s">
        <v>209</v>
      </c>
      <c r="H229" s="163">
        <v>10</v>
      </c>
      <c r="I229" s="164"/>
      <c r="L229" s="160"/>
      <c r="M229" s="165"/>
      <c r="N229" s="166"/>
      <c r="O229" s="166"/>
      <c r="P229" s="166"/>
      <c r="Q229" s="166"/>
      <c r="R229" s="166"/>
      <c r="S229" s="166"/>
      <c r="T229" s="167"/>
      <c r="AT229" s="161" t="s">
        <v>148</v>
      </c>
      <c r="AU229" s="161" t="s">
        <v>85</v>
      </c>
      <c r="AV229" s="14" t="s">
        <v>85</v>
      </c>
      <c r="AW229" s="14" t="s">
        <v>32</v>
      </c>
      <c r="AX229" s="14" t="s">
        <v>78</v>
      </c>
      <c r="AY229" s="161" t="s">
        <v>138</v>
      </c>
    </row>
    <row r="230" spans="1:65" s="15" customFormat="1">
      <c r="B230" s="168"/>
      <c r="D230" s="153" t="s">
        <v>148</v>
      </c>
      <c r="E230" s="169" t="s">
        <v>1</v>
      </c>
      <c r="F230" s="170" t="s">
        <v>150</v>
      </c>
      <c r="H230" s="171">
        <v>10</v>
      </c>
      <c r="I230" s="172"/>
      <c r="L230" s="168"/>
      <c r="M230" s="173"/>
      <c r="N230" s="174"/>
      <c r="O230" s="174"/>
      <c r="P230" s="174"/>
      <c r="Q230" s="174"/>
      <c r="R230" s="174"/>
      <c r="S230" s="174"/>
      <c r="T230" s="175"/>
      <c r="AT230" s="169" t="s">
        <v>148</v>
      </c>
      <c r="AU230" s="169" t="s">
        <v>85</v>
      </c>
      <c r="AV230" s="15" t="s">
        <v>146</v>
      </c>
      <c r="AW230" s="15" t="s">
        <v>32</v>
      </c>
      <c r="AX230" s="15" t="s">
        <v>83</v>
      </c>
      <c r="AY230" s="169" t="s">
        <v>138</v>
      </c>
    </row>
    <row r="231" spans="1:65" s="2" customFormat="1" ht="24.2" customHeight="1">
      <c r="A231" s="32"/>
      <c r="B231" s="138"/>
      <c r="C231" s="139" t="s">
        <v>255</v>
      </c>
      <c r="D231" s="139" t="s">
        <v>141</v>
      </c>
      <c r="E231" s="140" t="s">
        <v>256</v>
      </c>
      <c r="F231" s="141" t="s">
        <v>257</v>
      </c>
      <c r="G231" s="142" t="s">
        <v>163</v>
      </c>
      <c r="H231" s="143">
        <v>12</v>
      </c>
      <c r="I231" s="144"/>
      <c r="J231" s="145">
        <f>ROUND(I231*H231,2)</f>
        <v>0</v>
      </c>
      <c r="K231" s="141" t="s">
        <v>145</v>
      </c>
      <c r="L231" s="33"/>
      <c r="M231" s="146" t="s">
        <v>1</v>
      </c>
      <c r="N231" s="147" t="s">
        <v>43</v>
      </c>
      <c r="O231" s="58"/>
      <c r="P231" s="148">
        <f>O231*H231</f>
        <v>0</v>
      </c>
      <c r="Q231" s="148">
        <v>0</v>
      </c>
      <c r="R231" s="148">
        <f>Q231*H231</f>
        <v>0</v>
      </c>
      <c r="S231" s="148">
        <v>2.1999999999999995E-2</v>
      </c>
      <c r="T231" s="149">
        <f>S231*H231</f>
        <v>0.26399999999999996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0" t="s">
        <v>146</v>
      </c>
      <c r="AT231" s="150" t="s">
        <v>141</v>
      </c>
      <c r="AU231" s="150" t="s">
        <v>85</v>
      </c>
      <c r="AY231" s="17" t="s">
        <v>138</v>
      </c>
      <c r="BE231" s="151">
        <f>IF(N231="základní",J231,0)</f>
        <v>0</v>
      </c>
      <c r="BF231" s="151">
        <f>IF(N231="snížená",J231,0)</f>
        <v>0</v>
      </c>
      <c r="BG231" s="151">
        <f>IF(N231="zákl. přenesená",J231,0)</f>
        <v>0</v>
      </c>
      <c r="BH231" s="151">
        <f>IF(N231="sníž. přenesená",J231,0)</f>
        <v>0</v>
      </c>
      <c r="BI231" s="151">
        <f>IF(N231="nulová",J231,0)</f>
        <v>0</v>
      </c>
      <c r="BJ231" s="17" t="s">
        <v>83</v>
      </c>
      <c r="BK231" s="151">
        <f>ROUND(I231*H231,2)</f>
        <v>0</v>
      </c>
      <c r="BL231" s="17" t="s">
        <v>146</v>
      </c>
      <c r="BM231" s="150" t="s">
        <v>258</v>
      </c>
    </row>
    <row r="232" spans="1:65" s="13" customFormat="1">
      <c r="B232" s="152"/>
      <c r="D232" s="153" t="s">
        <v>148</v>
      </c>
      <c r="E232" s="154" t="s">
        <v>1</v>
      </c>
      <c r="F232" s="155" t="s">
        <v>259</v>
      </c>
      <c r="H232" s="154" t="s">
        <v>1</v>
      </c>
      <c r="I232" s="156"/>
      <c r="L232" s="152"/>
      <c r="M232" s="157"/>
      <c r="N232" s="158"/>
      <c r="O232" s="158"/>
      <c r="P232" s="158"/>
      <c r="Q232" s="158"/>
      <c r="R232" s="158"/>
      <c r="S232" s="158"/>
      <c r="T232" s="159"/>
      <c r="AT232" s="154" t="s">
        <v>148</v>
      </c>
      <c r="AU232" s="154" t="s">
        <v>85</v>
      </c>
      <c r="AV232" s="13" t="s">
        <v>83</v>
      </c>
      <c r="AW232" s="13" t="s">
        <v>32</v>
      </c>
      <c r="AX232" s="13" t="s">
        <v>78</v>
      </c>
      <c r="AY232" s="154" t="s">
        <v>138</v>
      </c>
    </row>
    <row r="233" spans="1:65" s="14" customFormat="1">
      <c r="B233" s="160"/>
      <c r="D233" s="153" t="s">
        <v>148</v>
      </c>
      <c r="E233" s="161" t="s">
        <v>1</v>
      </c>
      <c r="F233" s="162" t="s">
        <v>8</v>
      </c>
      <c r="H233" s="163">
        <v>12</v>
      </c>
      <c r="I233" s="164"/>
      <c r="L233" s="160"/>
      <c r="M233" s="165"/>
      <c r="N233" s="166"/>
      <c r="O233" s="166"/>
      <c r="P233" s="166"/>
      <c r="Q233" s="166"/>
      <c r="R233" s="166"/>
      <c r="S233" s="166"/>
      <c r="T233" s="167"/>
      <c r="AT233" s="161" t="s">
        <v>148</v>
      </c>
      <c r="AU233" s="161" t="s">
        <v>85</v>
      </c>
      <c r="AV233" s="14" t="s">
        <v>85</v>
      </c>
      <c r="AW233" s="14" t="s">
        <v>32</v>
      </c>
      <c r="AX233" s="14" t="s">
        <v>78</v>
      </c>
      <c r="AY233" s="161" t="s">
        <v>138</v>
      </c>
    </row>
    <row r="234" spans="1:65" s="15" customFormat="1">
      <c r="B234" s="168"/>
      <c r="D234" s="153" t="s">
        <v>148</v>
      </c>
      <c r="E234" s="169" t="s">
        <v>1</v>
      </c>
      <c r="F234" s="170" t="s">
        <v>150</v>
      </c>
      <c r="H234" s="171">
        <v>12</v>
      </c>
      <c r="I234" s="172"/>
      <c r="L234" s="168"/>
      <c r="M234" s="173"/>
      <c r="N234" s="174"/>
      <c r="O234" s="174"/>
      <c r="P234" s="174"/>
      <c r="Q234" s="174"/>
      <c r="R234" s="174"/>
      <c r="S234" s="174"/>
      <c r="T234" s="175"/>
      <c r="AT234" s="169" t="s">
        <v>148</v>
      </c>
      <c r="AU234" s="169" t="s">
        <v>85</v>
      </c>
      <c r="AV234" s="15" t="s">
        <v>146</v>
      </c>
      <c r="AW234" s="15" t="s">
        <v>32</v>
      </c>
      <c r="AX234" s="15" t="s">
        <v>83</v>
      </c>
      <c r="AY234" s="169" t="s">
        <v>138</v>
      </c>
    </row>
    <row r="235" spans="1:65" s="2" customFormat="1" ht="24.2" customHeight="1">
      <c r="A235" s="32"/>
      <c r="B235" s="138"/>
      <c r="C235" s="139" t="s">
        <v>260</v>
      </c>
      <c r="D235" s="139" t="s">
        <v>141</v>
      </c>
      <c r="E235" s="140" t="s">
        <v>261</v>
      </c>
      <c r="F235" s="141" t="s">
        <v>262</v>
      </c>
      <c r="G235" s="142" t="s">
        <v>163</v>
      </c>
      <c r="H235" s="143">
        <v>33.5</v>
      </c>
      <c r="I235" s="144"/>
      <c r="J235" s="145">
        <f>ROUND(I235*H235,2)</f>
        <v>0</v>
      </c>
      <c r="K235" s="141" t="s">
        <v>145</v>
      </c>
      <c r="L235" s="33"/>
      <c r="M235" s="146" t="s">
        <v>1</v>
      </c>
      <c r="N235" s="147" t="s">
        <v>43</v>
      </c>
      <c r="O235" s="58"/>
      <c r="P235" s="148">
        <f>O235*H235</f>
        <v>0</v>
      </c>
      <c r="Q235" s="148">
        <v>0</v>
      </c>
      <c r="R235" s="148">
        <f>Q235*H235</f>
        <v>0</v>
      </c>
      <c r="S235" s="148">
        <v>0.11</v>
      </c>
      <c r="T235" s="149">
        <f>S235*H235</f>
        <v>3.6850000000000001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0" t="s">
        <v>146</v>
      </c>
      <c r="AT235" s="150" t="s">
        <v>141</v>
      </c>
      <c r="AU235" s="150" t="s">
        <v>85</v>
      </c>
      <c r="AY235" s="17" t="s">
        <v>138</v>
      </c>
      <c r="BE235" s="151">
        <f>IF(N235="základní",J235,0)</f>
        <v>0</v>
      </c>
      <c r="BF235" s="151">
        <f>IF(N235="snížená",J235,0)</f>
        <v>0</v>
      </c>
      <c r="BG235" s="151">
        <f>IF(N235="zákl. přenesená",J235,0)</f>
        <v>0</v>
      </c>
      <c r="BH235" s="151">
        <f>IF(N235="sníž. přenesená",J235,0)</f>
        <v>0</v>
      </c>
      <c r="BI235" s="151">
        <f>IF(N235="nulová",J235,0)</f>
        <v>0</v>
      </c>
      <c r="BJ235" s="17" t="s">
        <v>83</v>
      </c>
      <c r="BK235" s="151">
        <f>ROUND(I235*H235,2)</f>
        <v>0</v>
      </c>
      <c r="BL235" s="17" t="s">
        <v>146</v>
      </c>
      <c r="BM235" s="150" t="s">
        <v>263</v>
      </c>
    </row>
    <row r="236" spans="1:65" s="13" customFormat="1">
      <c r="B236" s="152"/>
      <c r="D236" s="153" t="s">
        <v>148</v>
      </c>
      <c r="E236" s="154" t="s">
        <v>1</v>
      </c>
      <c r="F236" s="155" t="s">
        <v>264</v>
      </c>
      <c r="H236" s="154" t="s">
        <v>1</v>
      </c>
      <c r="I236" s="156"/>
      <c r="L236" s="152"/>
      <c r="M236" s="157"/>
      <c r="N236" s="158"/>
      <c r="O236" s="158"/>
      <c r="P236" s="158"/>
      <c r="Q236" s="158"/>
      <c r="R236" s="158"/>
      <c r="S236" s="158"/>
      <c r="T236" s="159"/>
      <c r="AT236" s="154" t="s">
        <v>148</v>
      </c>
      <c r="AU236" s="154" t="s">
        <v>85</v>
      </c>
      <c r="AV236" s="13" t="s">
        <v>83</v>
      </c>
      <c r="AW236" s="13" t="s">
        <v>32</v>
      </c>
      <c r="AX236" s="13" t="s">
        <v>78</v>
      </c>
      <c r="AY236" s="154" t="s">
        <v>138</v>
      </c>
    </row>
    <row r="237" spans="1:65" s="14" customFormat="1">
      <c r="B237" s="160"/>
      <c r="D237" s="153" t="s">
        <v>148</v>
      </c>
      <c r="E237" s="161" t="s">
        <v>1</v>
      </c>
      <c r="F237" s="162" t="s">
        <v>265</v>
      </c>
      <c r="H237" s="163">
        <v>33.5</v>
      </c>
      <c r="I237" s="164"/>
      <c r="L237" s="160"/>
      <c r="M237" s="165"/>
      <c r="N237" s="166"/>
      <c r="O237" s="166"/>
      <c r="P237" s="166"/>
      <c r="Q237" s="166"/>
      <c r="R237" s="166"/>
      <c r="S237" s="166"/>
      <c r="T237" s="167"/>
      <c r="AT237" s="161" t="s">
        <v>148</v>
      </c>
      <c r="AU237" s="161" t="s">
        <v>85</v>
      </c>
      <c r="AV237" s="14" t="s">
        <v>85</v>
      </c>
      <c r="AW237" s="14" t="s">
        <v>32</v>
      </c>
      <c r="AX237" s="14" t="s">
        <v>78</v>
      </c>
      <c r="AY237" s="161" t="s">
        <v>138</v>
      </c>
    </row>
    <row r="238" spans="1:65" s="15" customFormat="1">
      <c r="B238" s="168"/>
      <c r="D238" s="153" t="s">
        <v>148</v>
      </c>
      <c r="E238" s="169" t="s">
        <v>1</v>
      </c>
      <c r="F238" s="170" t="s">
        <v>150</v>
      </c>
      <c r="H238" s="171">
        <v>33.5</v>
      </c>
      <c r="I238" s="172"/>
      <c r="L238" s="168"/>
      <c r="M238" s="173"/>
      <c r="N238" s="174"/>
      <c r="O238" s="174"/>
      <c r="P238" s="174"/>
      <c r="Q238" s="174"/>
      <c r="R238" s="174"/>
      <c r="S238" s="174"/>
      <c r="T238" s="175"/>
      <c r="AT238" s="169" t="s">
        <v>148</v>
      </c>
      <c r="AU238" s="169" t="s">
        <v>85</v>
      </c>
      <c r="AV238" s="15" t="s">
        <v>146</v>
      </c>
      <c r="AW238" s="15" t="s">
        <v>32</v>
      </c>
      <c r="AX238" s="15" t="s">
        <v>83</v>
      </c>
      <c r="AY238" s="169" t="s">
        <v>138</v>
      </c>
    </row>
    <row r="239" spans="1:65" s="2" customFormat="1" ht="24.2" customHeight="1">
      <c r="A239" s="32"/>
      <c r="B239" s="138"/>
      <c r="C239" s="139" t="s">
        <v>7</v>
      </c>
      <c r="D239" s="139" t="s">
        <v>141</v>
      </c>
      <c r="E239" s="140" t="s">
        <v>266</v>
      </c>
      <c r="F239" s="141" t="s">
        <v>267</v>
      </c>
      <c r="G239" s="142" t="s">
        <v>144</v>
      </c>
      <c r="H239" s="143">
        <v>63</v>
      </c>
      <c r="I239" s="144"/>
      <c r="J239" s="145">
        <f>ROUND(I239*H239,2)</f>
        <v>0</v>
      </c>
      <c r="K239" s="141" t="s">
        <v>145</v>
      </c>
      <c r="L239" s="33"/>
      <c r="M239" s="146" t="s">
        <v>1</v>
      </c>
      <c r="N239" s="147" t="s">
        <v>43</v>
      </c>
      <c r="O239" s="58"/>
      <c r="P239" s="148">
        <f>O239*H239</f>
        <v>0</v>
      </c>
      <c r="Q239" s="148">
        <v>0</v>
      </c>
      <c r="R239" s="148">
        <f>Q239*H239</f>
        <v>0</v>
      </c>
      <c r="S239" s="148">
        <v>5.6999999999999998E-4</v>
      </c>
      <c r="T239" s="149">
        <f>S239*H239</f>
        <v>3.5909999999999997E-2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0" t="s">
        <v>146</v>
      </c>
      <c r="AT239" s="150" t="s">
        <v>141</v>
      </c>
      <c r="AU239" s="150" t="s">
        <v>85</v>
      </c>
      <c r="AY239" s="17" t="s">
        <v>138</v>
      </c>
      <c r="BE239" s="151">
        <f>IF(N239="základní",J239,0)</f>
        <v>0</v>
      </c>
      <c r="BF239" s="151">
        <f>IF(N239="snížená",J239,0)</f>
        <v>0</v>
      </c>
      <c r="BG239" s="151">
        <f>IF(N239="zákl. přenesená",J239,0)</f>
        <v>0</v>
      </c>
      <c r="BH239" s="151">
        <f>IF(N239="sníž. přenesená",J239,0)</f>
        <v>0</v>
      </c>
      <c r="BI239" s="151">
        <f>IF(N239="nulová",J239,0)</f>
        <v>0</v>
      </c>
      <c r="BJ239" s="17" t="s">
        <v>83</v>
      </c>
      <c r="BK239" s="151">
        <f>ROUND(I239*H239,2)</f>
        <v>0</v>
      </c>
      <c r="BL239" s="17" t="s">
        <v>146</v>
      </c>
      <c r="BM239" s="150" t="s">
        <v>268</v>
      </c>
    </row>
    <row r="240" spans="1:65" s="2" customFormat="1" ht="37.9" customHeight="1">
      <c r="A240" s="32"/>
      <c r="B240" s="138"/>
      <c r="C240" s="139" t="s">
        <v>269</v>
      </c>
      <c r="D240" s="139" t="s">
        <v>141</v>
      </c>
      <c r="E240" s="140" t="s">
        <v>270</v>
      </c>
      <c r="F240" s="141" t="s">
        <v>271</v>
      </c>
      <c r="G240" s="142" t="s">
        <v>153</v>
      </c>
      <c r="H240" s="143">
        <v>38.950000000000003</v>
      </c>
      <c r="I240" s="144"/>
      <c r="J240" s="145">
        <f>ROUND(I240*H240,2)</f>
        <v>0</v>
      </c>
      <c r="K240" s="141" t="s">
        <v>145</v>
      </c>
      <c r="L240" s="33"/>
      <c r="M240" s="146" t="s">
        <v>1</v>
      </c>
      <c r="N240" s="147" t="s">
        <v>43</v>
      </c>
      <c r="O240" s="58"/>
      <c r="P240" s="148">
        <f>O240*H240</f>
        <v>0</v>
      </c>
      <c r="Q240" s="148">
        <v>0</v>
      </c>
      <c r="R240" s="148">
        <f>Q240*H240</f>
        <v>0</v>
      </c>
      <c r="S240" s="148">
        <v>0.01</v>
      </c>
      <c r="T240" s="149">
        <f>S240*H240</f>
        <v>0.38950000000000001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0" t="s">
        <v>146</v>
      </c>
      <c r="AT240" s="150" t="s">
        <v>141</v>
      </c>
      <c r="AU240" s="150" t="s">
        <v>85</v>
      </c>
      <c r="AY240" s="17" t="s">
        <v>138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7" t="s">
        <v>83</v>
      </c>
      <c r="BK240" s="151">
        <f>ROUND(I240*H240,2)</f>
        <v>0</v>
      </c>
      <c r="BL240" s="17" t="s">
        <v>146</v>
      </c>
      <c r="BM240" s="150" t="s">
        <v>272</v>
      </c>
    </row>
    <row r="241" spans="1:65" s="13" customFormat="1">
      <c r="B241" s="152"/>
      <c r="D241" s="153" t="s">
        <v>148</v>
      </c>
      <c r="E241" s="154" t="s">
        <v>1</v>
      </c>
      <c r="F241" s="155" t="s">
        <v>200</v>
      </c>
      <c r="H241" s="154" t="s">
        <v>1</v>
      </c>
      <c r="I241" s="156"/>
      <c r="L241" s="152"/>
      <c r="M241" s="157"/>
      <c r="N241" s="158"/>
      <c r="O241" s="158"/>
      <c r="P241" s="158"/>
      <c r="Q241" s="158"/>
      <c r="R241" s="158"/>
      <c r="S241" s="158"/>
      <c r="T241" s="159"/>
      <c r="AT241" s="154" t="s">
        <v>148</v>
      </c>
      <c r="AU241" s="154" t="s">
        <v>85</v>
      </c>
      <c r="AV241" s="13" t="s">
        <v>83</v>
      </c>
      <c r="AW241" s="13" t="s">
        <v>32</v>
      </c>
      <c r="AX241" s="13" t="s">
        <v>78</v>
      </c>
      <c r="AY241" s="154" t="s">
        <v>138</v>
      </c>
    </row>
    <row r="242" spans="1:65" s="14" customFormat="1">
      <c r="B242" s="160"/>
      <c r="D242" s="153" t="s">
        <v>148</v>
      </c>
      <c r="E242" s="161" t="s">
        <v>1</v>
      </c>
      <c r="F242" s="162" t="s">
        <v>201</v>
      </c>
      <c r="H242" s="163">
        <v>38.950000000000003</v>
      </c>
      <c r="I242" s="164"/>
      <c r="L242" s="160"/>
      <c r="M242" s="165"/>
      <c r="N242" s="166"/>
      <c r="O242" s="166"/>
      <c r="P242" s="166"/>
      <c r="Q242" s="166"/>
      <c r="R242" s="166"/>
      <c r="S242" s="166"/>
      <c r="T242" s="167"/>
      <c r="AT242" s="161" t="s">
        <v>148</v>
      </c>
      <c r="AU242" s="161" t="s">
        <v>85</v>
      </c>
      <c r="AV242" s="14" t="s">
        <v>85</v>
      </c>
      <c r="AW242" s="14" t="s">
        <v>32</v>
      </c>
      <c r="AX242" s="14" t="s">
        <v>78</v>
      </c>
      <c r="AY242" s="161" t="s">
        <v>138</v>
      </c>
    </row>
    <row r="243" spans="1:65" s="15" customFormat="1">
      <c r="B243" s="168"/>
      <c r="D243" s="153" t="s">
        <v>148</v>
      </c>
      <c r="E243" s="169" t="s">
        <v>1</v>
      </c>
      <c r="F243" s="170" t="s">
        <v>150</v>
      </c>
      <c r="H243" s="171">
        <v>38.950000000000003</v>
      </c>
      <c r="I243" s="172"/>
      <c r="L243" s="168"/>
      <c r="M243" s="173"/>
      <c r="N243" s="174"/>
      <c r="O243" s="174"/>
      <c r="P243" s="174"/>
      <c r="Q243" s="174"/>
      <c r="R243" s="174"/>
      <c r="S243" s="174"/>
      <c r="T243" s="175"/>
      <c r="AT243" s="169" t="s">
        <v>148</v>
      </c>
      <c r="AU243" s="169" t="s">
        <v>85</v>
      </c>
      <c r="AV243" s="15" t="s">
        <v>146</v>
      </c>
      <c r="AW243" s="15" t="s">
        <v>32</v>
      </c>
      <c r="AX243" s="15" t="s">
        <v>83</v>
      </c>
      <c r="AY243" s="169" t="s">
        <v>138</v>
      </c>
    </row>
    <row r="244" spans="1:65" s="2" customFormat="1" ht="37.9" customHeight="1">
      <c r="A244" s="32"/>
      <c r="B244" s="138"/>
      <c r="C244" s="139" t="s">
        <v>273</v>
      </c>
      <c r="D244" s="139" t="s">
        <v>141</v>
      </c>
      <c r="E244" s="140" t="s">
        <v>274</v>
      </c>
      <c r="F244" s="141" t="s">
        <v>275</v>
      </c>
      <c r="G244" s="142" t="s">
        <v>153</v>
      </c>
      <c r="H244" s="143">
        <v>301</v>
      </c>
      <c r="I244" s="144"/>
      <c r="J244" s="145">
        <f>ROUND(I244*H244,2)</f>
        <v>0</v>
      </c>
      <c r="K244" s="141" t="s">
        <v>145</v>
      </c>
      <c r="L244" s="33"/>
      <c r="M244" s="146" t="s">
        <v>1</v>
      </c>
      <c r="N244" s="147" t="s">
        <v>43</v>
      </c>
      <c r="O244" s="58"/>
      <c r="P244" s="148">
        <f>O244*H244</f>
        <v>0</v>
      </c>
      <c r="Q244" s="148">
        <v>0</v>
      </c>
      <c r="R244" s="148">
        <f>Q244*H244</f>
        <v>0</v>
      </c>
      <c r="S244" s="148">
        <v>0.01</v>
      </c>
      <c r="T244" s="149">
        <f>S244*H244</f>
        <v>3.0100000000000002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0" t="s">
        <v>146</v>
      </c>
      <c r="AT244" s="150" t="s">
        <v>141</v>
      </c>
      <c r="AU244" s="150" t="s">
        <v>85</v>
      </c>
      <c r="AY244" s="17" t="s">
        <v>138</v>
      </c>
      <c r="BE244" s="151">
        <f>IF(N244="základní",J244,0)</f>
        <v>0</v>
      </c>
      <c r="BF244" s="151">
        <f>IF(N244="snížená",J244,0)</f>
        <v>0</v>
      </c>
      <c r="BG244" s="151">
        <f>IF(N244="zákl. přenesená",J244,0)</f>
        <v>0</v>
      </c>
      <c r="BH244" s="151">
        <f>IF(N244="sníž. přenesená",J244,0)</f>
        <v>0</v>
      </c>
      <c r="BI244" s="151">
        <f>IF(N244="nulová",J244,0)</f>
        <v>0</v>
      </c>
      <c r="BJ244" s="17" t="s">
        <v>83</v>
      </c>
      <c r="BK244" s="151">
        <f>ROUND(I244*H244,2)</f>
        <v>0</v>
      </c>
      <c r="BL244" s="17" t="s">
        <v>146</v>
      </c>
      <c r="BM244" s="150" t="s">
        <v>276</v>
      </c>
    </row>
    <row r="245" spans="1:65" s="13" customFormat="1">
      <c r="B245" s="152"/>
      <c r="D245" s="153" t="s">
        <v>148</v>
      </c>
      <c r="E245" s="154" t="s">
        <v>1</v>
      </c>
      <c r="F245" s="155" t="s">
        <v>220</v>
      </c>
      <c r="H245" s="154" t="s">
        <v>1</v>
      </c>
      <c r="I245" s="156"/>
      <c r="L245" s="152"/>
      <c r="M245" s="157"/>
      <c r="N245" s="158"/>
      <c r="O245" s="158"/>
      <c r="P245" s="158"/>
      <c r="Q245" s="158"/>
      <c r="R245" s="158"/>
      <c r="S245" s="158"/>
      <c r="T245" s="159"/>
      <c r="AT245" s="154" t="s">
        <v>148</v>
      </c>
      <c r="AU245" s="154" t="s">
        <v>85</v>
      </c>
      <c r="AV245" s="13" t="s">
        <v>83</v>
      </c>
      <c r="AW245" s="13" t="s">
        <v>32</v>
      </c>
      <c r="AX245" s="13" t="s">
        <v>78</v>
      </c>
      <c r="AY245" s="154" t="s">
        <v>138</v>
      </c>
    </row>
    <row r="246" spans="1:65" s="14" customFormat="1">
      <c r="B246" s="160"/>
      <c r="D246" s="153" t="s">
        <v>148</v>
      </c>
      <c r="E246" s="161" t="s">
        <v>1</v>
      </c>
      <c r="F246" s="162" t="s">
        <v>221</v>
      </c>
      <c r="H246" s="163">
        <v>301</v>
      </c>
      <c r="I246" s="164"/>
      <c r="L246" s="160"/>
      <c r="M246" s="165"/>
      <c r="N246" s="166"/>
      <c r="O246" s="166"/>
      <c r="P246" s="166"/>
      <c r="Q246" s="166"/>
      <c r="R246" s="166"/>
      <c r="S246" s="166"/>
      <c r="T246" s="167"/>
      <c r="AT246" s="161" t="s">
        <v>148</v>
      </c>
      <c r="AU246" s="161" t="s">
        <v>85</v>
      </c>
      <c r="AV246" s="14" t="s">
        <v>85</v>
      </c>
      <c r="AW246" s="14" t="s">
        <v>32</v>
      </c>
      <c r="AX246" s="14" t="s">
        <v>78</v>
      </c>
      <c r="AY246" s="161" t="s">
        <v>138</v>
      </c>
    </row>
    <row r="247" spans="1:65" s="15" customFormat="1">
      <c r="B247" s="168"/>
      <c r="D247" s="153" t="s">
        <v>148</v>
      </c>
      <c r="E247" s="169" t="s">
        <v>1</v>
      </c>
      <c r="F247" s="170" t="s">
        <v>150</v>
      </c>
      <c r="H247" s="171">
        <v>301</v>
      </c>
      <c r="I247" s="172"/>
      <c r="L247" s="168"/>
      <c r="M247" s="173"/>
      <c r="N247" s="174"/>
      <c r="O247" s="174"/>
      <c r="P247" s="174"/>
      <c r="Q247" s="174"/>
      <c r="R247" s="174"/>
      <c r="S247" s="174"/>
      <c r="T247" s="175"/>
      <c r="AT247" s="169" t="s">
        <v>148</v>
      </c>
      <c r="AU247" s="169" t="s">
        <v>85</v>
      </c>
      <c r="AV247" s="15" t="s">
        <v>146</v>
      </c>
      <c r="AW247" s="15" t="s">
        <v>32</v>
      </c>
      <c r="AX247" s="15" t="s">
        <v>83</v>
      </c>
      <c r="AY247" s="169" t="s">
        <v>138</v>
      </c>
    </row>
    <row r="248" spans="1:65" s="12" customFormat="1" ht="22.9" customHeight="1">
      <c r="B248" s="125"/>
      <c r="D248" s="126" t="s">
        <v>77</v>
      </c>
      <c r="E248" s="136" t="s">
        <v>277</v>
      </c>
      <c r="F248" s="136" t="s">
        <v>278</v>
      </c>
      <c r="I248" s="128"/>
      <c r="J248" s="137">
        <f>BK248</f>
        <v>0</v>
      </c>
      <c r="L248" s="125"/>
      <c r="M248" s="130"/>
      <c r="N248" s="131"/>
      <c r="O248" s="131"/>
      <c r="P248" s="132">
        <f>SUM(P249:P253)</f>
        <v>0</v>
      </c>
      <c r="Q248" s="131"/>
      <c r="R248" s="132">
        <f>SUM(R249:R253)</f>
        <v>0</v>
      </c>
      <c r="S248" s="131"/>
      <c r="T248" s="133">
        <f>SUM(T249:T253)</f>
        <v>0</v>
      </c>
      <c r="AR248" s="126" t="s">
        <v>83</v>
      </c>
      <c r="AT248" s="134" t="s">
        <v>77</v>
      </c>
      <c r="AU248" s="134" t="s">
        <v>83</v>
      </c>
      <c r="AY248" s="126" t="s">
        <v>138</v>
      </c>
      <c r="BK248" s="135">
        <f>SUM(BK249:BK253)</f>
        <v>0</v>
      </c>
    </row>
    <row r="249" spans="1:65" s="2" customFormat="1" ht="33" customHeight="1">
      <c r="A249" s="32"/>
      <c r="B249" s="138"/>
      <c r="C249" s="139" t="s">
        <v>279</v>
      </c>
      <c r="D249" s="139" t="s">
        <v>141</v>
      </c>
      <c r="E249" s="140" t="s">
        <v>280</v>
      </c>
      <c r="F249" s="141" t="s">
        <v>281</v>
      </c>
      <c r="G249" s="142" t="s">
        <v>282</v>
      </c>
      <c r="H249" s="143">
        <v>11.616</v>
      </c>
      <c r="I249" s="144"/>
      <c r="J249" s="145">
        <f>ROUND(I249*H249,2)</f>
        <v>0</v>
      </c>
      <c r="K249" s="141" t="s">
        <v>145</v>
      </c>
      <c r="L249" s="33"/>
      <c r="M249" s="146" t="s">
        <v>1</v>
      </c>
      <c r="N249" s="147" t="s">
        <v>43</v>
      </c>
      <c r="O249" s="58"/>
      <c r="P249" s="148">
        <f>O249*H249</f>
        <v>0</v>
      </c>
      <c r="Q249" s="148">
        <v>0</v>
      </c>
      <c r="R249" s="148">
        <f>Q249*H249</f>
        <v>0</v>
      </c>
      <c r="S249" s="148">
        <v>0</v>
      </c>
      <c r="T249" s="149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0" t="s">
        <v>146</v>
      </c>
      <c r="AT249" s="150" t="s">
        <v>141</v>
      </c>
      <c r="AU249" s="150" t="s">
        <v>85</v>
      </c>
      <c r="AY249" s="17" t="s">
        <v>138</v>
      </c>
      <c r="BE249" s="151">
        <f>IF(N249="základní",J249,0)</f>
        <v>0</v>
      </c>
      <c r="BF249" s="151">
        <f>IF(N249="snížená",J249,0)</f>
        <v>0</v>
      </c>
      <c r="BG249" s="151">
        <f>IF(N249="zákl. přenesená",J249,0)</f>
        <v>0</v>
      </c>
      <c r="BH249" s="151">
        <f>IF(N249="sníž. přenesená",J249,0)</f>
        <v>0</v>
      </c>
      <c r="BI249" s="151">
        <f>IF(N249="nulová",J249,0)</f>
        <v>0</v>
      </c>
      <c r="BJ249" s="17" t="s">
        <v>83</v>
      </c>
      <c r="BK249" s="151">
        <f>ROUND(I249*H249,2)</f>
        <v>0</v>
      </c>
      <c r="BL249" s="17" t="s">
        <v>146</v>
      </c>
      <c r="BM249" s="150" t="s">
        <v>283</v>
      </c>
    </row>
    <row r="250" spans="1:65" s="2" customFormat="1" ht="24.2" customHeight="1">
      <c r="A250" s="32"/>
      <c r="B250" s="138"/>
      <c r="C250" s="139" t="s">
        <v>284</v>
      </c>
      <c r="D250" s="139" t="s">
        <v>141</v>
      </c>
      <c r="E250" s="140" t="s">
        <v>285</v>
      </c>
      <c r="F250" s="141" t="s">
        <v>286</v>
      </c>
      <c r="G250" s="142" t="s">
        <v>282</v>
      </c>
      <c r="H250" s="143">
        <v>348.48</v>
      </c>
      <c r="I250" s="144"/>
      <c r="J250" s="145">
        <f>ROUND(I250*H250,2)</f>
        <v>0</v>
      </c>
      <c r="K250" s="141" t="s">
        <v>145</v>
      </c>
      <c r="L250" s="33"/>
      <c r="M250" s="146" t="s">
        <v>1</v>
      </c>
      <c r="N250" s="147" t="s">
        <v>43</v>
      </c>
      <c r="O250" s="58"/>
      <c r="P250" s="148">
        <f>O250*H250</f>
        <v>0</v>
      </c>
      <c r="Q250" s="148">
        <v>0</v>
      </c>
      <c r="R250" s="148">
        <f>Q250*H250</f>
        <v>0</v>
      </c>
      <c r="S250" s="148">
        <v>0</v>
      </c>
      <c r="T250" s="149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0" t="s">
        <v>146</v>
      </c>
      <c r="AT250" s="150" t="s">
        <v>141</v>
      </c>
      <c r="AU250" s="150" t="s">
        <v>85</v>
      </c>
      <c r="AY250" s="17" t="s">
        <v>138</v>
      </c>
      <c r="BE250" s="151">
        <f>IF(N250="základní",J250,0)</f>
        <v>0</v>
      </c>
      <c r="BF250" s="151">
        <f>IF(N250="snížená",J250,0)</f>
        <v>0</v>
      </c>
      <c r="BG250" s="151">
        <f>IF(N250="zákl. přenesená",J250,0)</f>
        <v>0</v>
      </c>
      <c r="BH250" s="151">
        <f>IF(N250="sníž. přenesená",J250,0)</f>
        <v>0</v>
      </c>
      <c r="BI250" s="151">
        <f>IF(N250="nulová",J250,0)</f>
        <v>0</v>
      </c>
      <c r="BJ250" s="17" t="s">
        <v>83</v>
      </c>
      <c r="BK250" s="151">
        <f>ROUND(I250*H250,2)</f>
        <v>0</v>
      </c>
      <c r="BL250" s="17" t="s">
        <v>146</v>
      </c>
      <c r="BM250" s="150" t="s">
        <v>287</v>
      </c>
    </row>
    <row r="251" spans="1:65" s="14" customFormat="1">
      <c r="B251" s="160"/>
      <c r="D251" s="153" t="s">
        <v>148</v>
      </c>
      <c r="F251" s="162" t="s">
        <v>288</v>
      </c>
      <c r="H251" s="163">
        <v>348.48</v>
      </c>
      <c r="I251" s="164"/>
      <c r="L251" s="160"/>
      <c r="M251" s="165"/>
      <c r="N251" s="166"/>
      <c r="O251" s="166"/>
      <c r="P251" s="166"/>
      <c r="Q251" s="166"/>
      <c r="R251" s="166"/>
      <c r="S251" s="166"/>
      <c r="T251" s="167"/>
      <c r="AT251" s="161" t="s">
        <v>148</v>
      </c>
      <c r="AU251" s="161" t="s">
        <v>85</v>
      </c>
      <c r="AV251" s="14" t="s">
        <v>85</v>
      </c>
      <c r="AW251" s="14" t="s">
        <v>3</v>
      </c>
      <c r="AX251" s="14" t="s">
        <v>83</v>
      </c>
      <c r="AY251" s="161" t="s">
        <v>138</v>
      </c>
    </row>
    <row r="252" spans="1:65" s="2" customFormat="1" ht="33" customHeight="1">
      <c r="A252" s="32"/>
      <c r="B252" s="138"/>
      <c r="C252" s="139" t="s">
        <v>289</v>
      </c>
      <c r="D252" s="139" t="s">
        <v>141</v>
      </c>
      <c r="E252" s="140" t="s">
        <v>290</v>
      </c>
      <c r="F252" s="141" t="s">
        <v>291</v>
      </c>
      <c r="G252" s="142" t="s">
        <v>282</v>
      </c>
      <c r="H252" s="143">
        <v>11.616</v>
      </c>
      <c r="I252" s="144"/>
      <c r="J252" s="145">
        <f>ROUND(I252*H252,2)</f>
        <v>0</v>
      </c>
      <c r="K252" s="141" t="s">
        <v>145</v>
      </c>
      <c r="L252" s="33"/>
      <c r="M252" s="146" t="s">
        <v>1</v>
      </c>
      <c r="N252" s="147" t="s">
        <v>43</v>
      </c>
      <c r="O252" s="58"/>
      <c r="P252" s="148">
        <f>O252*H252</f>
        <v>0</v>
      </c>
      <c r="Q252" s="148">
        <v>0</v>
      </c>
      <c r="R252" s="148">
        <f>Q252*H252</f>
        <v>0</v>
      </c>
      <c r="S252" s="148">
        <v>0</v>
      </c>
      <c r="T252" s="149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0" t="s">
        <v>146</v>
      </c>
      <c r="AT252" s="150" t="s">
        <v>141</v>
      </c>
      <c r="AU252" s="150" t="s">
        <v>85</v>
      </c>
      <c r="AY252" s="17" t="s">
        <v>138</v>
      </c>
      <c r="BE252" s="151">
        <f>IF(N252="základní",J252,0)</f>
        <v>0</v>
      </c>
      <c r="BF252" s="151">
        <f>IF(N252="snížená",J252,0)</f>
        <v>0</v>
      </c>
      <c r="BG252" s="151">
        <f>IF(N252="zákl. přenesená",J252,0)</f>
        <v>0</v>
      </c>
      <c r="BH252" s="151">
        <f>IF(N252="sníž. přenesená",J252,0)</f>
        <v>0</v>
      </c>
      <c r="BI252" s="151">
        <f>IF(N252="nulová",J252,0)</f>
        <v>0</v>
      </c>
      <c r="BJ252" s="17" t="s">
        <v>83</v>
      </c>
      <c r="BK252" s="151">
        <f>ROUND(I252*H252,2)</f>
        <v>0</v>
      </c>
      <c r="BL252" s="17" t="s">
        <v>146</v>
      </c>
      <c r="BM252" s="150" t="s">
        <v>292</v>
      </c>
    </row>
    <row r="253" spans="1:65" s="2" customFormat="1" ht="33" customHeight="1">
      <c r="A253" s="32"/>
      <c r="B253" s="138"/>
      <c r="C253" s="139" t="s">
        <v>293</v>
      </c>
      <c r="D253" s="139" t="s">
        <v>141</v>
      </c>
      <c r="E253" s="140" t="s">
        <v>294</v>
      </c>
      <c r="F253" s="141" t="s">
        <v>295</v>
      </c>
      <c r="G253" s="142" t="s">
        <v>282</v>
      </c>
      <c r="H253" s="143">
        <v>11.616</v>
      </c>
      <c r="I253" s="144"/>
      <c r="J253" s="145">
        <f>ROUND(I253*H253,2)</f>
        <v>0</v>
      </c>
      <c r="K253" s="141" t="s">
        <v>145</v>
      </c>
      <c r="L253" s="33"/>
      <c r="M253" s="146" t="s">
        <v>1</v>
      </c>
      <c r="N253" s="147" t="s">
        <v>43</v>
      </c>
      <c r="O253" s="58"/>
      <c r="P253" s="148">
        <f>O253*H253</f>
        <v>0</v>
      </c>
      <c r="Q253" s="148">
        <v>0</v>
      </c>
      <c r="R253" s="148">
        <f>Q253*H253</f>
        <v>0</v>
      </c>
      <c r="S253" s="148">
        <v>0</v>
      </c>
      <c r="T253" s="14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0" t="s">
        <v>146</v>
      </c>
      <c r="AT253" s="150" t="s">
        <v>141</v>
      </c>
      <c r="AU253" s="150" t="s">
        <v>85</v>
      </c>
      <c r="AY253" s="17" t="s">
        <v>138</v>
      </c>
      <c r="BE253" s="151">
        <f>IF(N253="základní",J253,0)</f>
        <v>0</v>
      </c>
      <c r="BF253" s="151">
        <f>IF(N253="snížená",J253,0)</f>
        <v>0</v>
      </c>
      <c r="BG253" s="151">
        <f>IF(N253="zákl. přenesená",J253,0)</f>
        <v>0</v>
      </c>
      <c r="BH253" s="151">
        <f>IF(N253="sníž. přenesená",J253,0)</f>
        <v>0</v>
      </c>
      <c r="BI253" s="151">
        <f>IF(N253="nulová",J253,0)</f>
        <v>0</v>
      </c>
      <c r="BJ253" s="17" t="s">
        <v>83</v>
      </c>
      <c r="BK253" s="151">
        <f>ROUND(I253*H253,2)</f>
        <v>0</v>
      </c>
      <c r="BL253" s="17" t="s">
        <v>146</v>
      </c>
      <c r="BM253" s="150" t="s">
        <v>296</v>
      </c>
    </row>
    <row r="254" spans="1:65" s="12" customFormat="1" ht="22.9" customHeight="1">
      <c r="B254" s="125"/>
      <c r="D254" s="126" t="s">
        <v>77</v>
      </c>
      <c r="E254" s="136" t="s">
        <v>297</v>
      </c>
      <c r="F254" s="136" t="s">
        <v>298</v>
      </c>
      <c r="I254" s="128"/>
      <c r="J254" s="137">
        <f>BK254</f>
        <v>0</v>
      </c>
      <c r="L254" s="125"/>
      <c r="M254" s="130"/>
      <c r="N254" s="131"/>
      <c r="O254" s="131"/>
      <c r="P254" s="132">
        <f>P255</f>
        <v>0</v>
      </c>
      <c r="Q254" s="131"/>
      <c r="R254" s="132">
        <f>R255</f>
        <v>0</v>
      </c>
      <c r="S254" s="131"/>
      <c r="T254" s="133">
        <f>T255</f>
        <v>0</v>
      </c>
      <c r="AR254" s="126" t="s">
        <v>83</v>
      </c>
      <c r="AT254" s="134" t="s">
        <v>77</v>
      </c>
      <c r="AU254" s="134" t="s">
        <v>83</v>
      </c>
      <c r="AY254" s="126" t="s">
        <v>138</v>
      </c>
      <c r="BK254" s="135">
        <f>BK255</f>
        <v>0</v>
      </c>
    </row>
    <row r="255" spans="1:65" s="2" customFormat="1" ht="24.2" customHeight="1">
      <c r="A255" s="32"/>
      <c r="B255" s="138"/>
      <c r="C255" s="139" t="s">
        <v>299</v>
      </c>
      <c r="D255" s="139" t="s">
        <v>141</v>
      </c>
      <c r="E255" s="140" t="s">
        <v>300</v>
      </c>
      <c r="F255" s="141" t="s">
        <v>301</v>
      </c>
      <c r="G255" s="142" t="s">
        <v>282</v>
      </c>
      <c r="H255" s="143">
        <v>16.847999999999999</v>
      </c>
      <c r="I255" s="144"/>
      <c r="J255" s="145">
        <f>ROUND(I255*H255,2)</f>
        <v>0</v>
      </c>
      <c r="K255" s="141" t="s">
        <v>145</v>
      </c>
      <c r="L255" s="33"/>
      <c r="M255" s="146" t="s">
        <v>1</v>
      </c>
      <c r="N255" s="147" t="s">
        <v>43</v>
      </c>
      <c r="O255" s="58"/>
      <c r="P255" s="148">
        <f>O255*H255</f>
        <v>0</v>
      </c>
      <c r="Q255" s="148">
        <v>0</v>
      </c>
      <c r="R255" s="148">
        <f>Q255*H255</f>
        <v>0</v>
      </c>
      <c r="S255" s="148">
        <v>0</v>
      </c>
      <c r="T255" s="149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0" t="s">
        <v>146</v>
      </c>
      <c r="AT255" s="150" t="s">
        <v>141</v>
      </c>
      <c r="AU255" s="150" t="s">
        <v>85</v>
      </c>
      <c r="AY255" s="17" t="s">
        <v>138</v>
      </c>
      <c r="BE255" s="151">
        <f>IF(N255="základní",J255,0)</f>
        <v>0</v>
      </c>
      <c r="BF255" s="151">
        <f>IF(N255="snížená",J255,0)</f>
        <v>0</v>
      </c>
      <c r="BG255" s="151">
        <f>IF(N255="zákl. přenesená",J255,0)</f>
        <v>0</v>
      </c>
      <c r="BH255" s="151">
        <f>IF(N255="sníž. přenesená",J255,0)</f>
        <v>0</v>
      </c>
      <c r="BI255" s="151">
        <f>IF(N255="nulová",J255,0)</f>
        <v>0</v>
      </c>
      <c r="BJ255" s="17" t="s">
        <v>83</v>
      </c>
      <c r="BK255" s="151">
        <f>ROUND(I255*H255,2)</f>
        <v>0</v>
      </c>
      <c r="BL255" s="17" t="s">
        <v>146</v>
      </c>
      <c r="BM255" s="150" t="s">
        <v>302</v>
      </c>
    </row>
    <row r="256" spans="1:65" s="12" customFormat="1" ht="25.9" customHeight="1">
      <c r="B256" s="125"/>
      <c r="D256" s="126" t="s">
        <v>77</v>
      </c>
      <c r="E256" s="127" t="s">
        <v>303</v>
      </c>
      <c r="F256" s="127" t="s">
        <v>304</v>
      </c>
      <c r="I256" s="128"/>
      <c r="J256" s="129">
        <f>BK256</f>
        <v>0</v>
      </c>
      <c r="L256" s="125"/>
      <c r="M256" s="130"/>
      <c r="N256" s="131"/>
      <c r="O256" s="131"/>
      <c r="P256" s="132">
        <f>P257+P268+P279+P292+P297+P300+P304+P313+P368+P378+P397+P429+P453+P479+P481+P510</f>
        <v>0</v>
      </c>
      <c r="Q256" s="131"/>
      <c r="R256" s="132">
        <f>R257+R268+R279+R292+R297+R300+R304+R313+R368+R378+R397+R429+R453+R479+R481+R510</f>
        <v>5.3173942500000004</v>
      </c>
      <c r="S256" s="131"/>
      <c r="T256" s="133">
        <f>T257+T268+T279+T292+T297+T300+T304+T313+T368+T378+T397+T429+T453+T479+T481+T510</f>
        <v>0.44117800000000001</v>
      </c>
      <c r="AR256" s="126" t="s">
        <v>85</v>
      </c>
      <c r="AT256" s="134" t="s">
        <v>77</v>
      </c>
      <c r="AU256" s="134" t="s">
        <v>78</v>
      </c>
      <c r="AY256" s="126" t="s">
        <v>138</v>
      </c>
      <c r="BK256" s="135">
        <f>BK257+BK268+BK279+BK292+BK297+BK300+BK304+BK313+BK368+BK378+BK397+BK429+BK453+BK479+BK481+BK510</f>
        <v>0</v>
      </c>
    </row>
    <row r="257" spans="1:65" s="12" customFormat="1" ht="22.9" customHeight="1">
      <c r="B257" s="125"/>
      <c r="D257" s="126" t="s">
        <v>77</v>
      </c>
      <c r="E257" s="136" t="s">
        <v>305</v>
      </c>
      <c r="F257" s="136" t="s">
        <v>306</v>
      </c>
      <c r="I257" s="128"/>
      <c r="J257" s="137">
        <f>BK257</f>
        <v>0</v>
      </c>
      <c r="L257" s="125"/>
      <c r="M257" s="130"/>
      <c r="N257" s="131"/>
      <c r="O257" s="131"/>
      <c r="P257" s="132">
        <f>SUM(P258:P267)</f>
        <v>0</v>
      </c>
      <c r="Q257" s="131"/>
      <c r="R257" s="132">
        <f>SUM(R258:R267)</f>
        <v>4.3345000000000009E-2</v>
      </c>
      <c r="S257" s="131"/>
      <c r="T257" s="133">
        <f>SUM(T258:T267)</f>
        <v>6.1799999999999994E-2</v>
      </c>
      <c r="AR257" s="126" t="s">
        <v>85</v>
      </c>
      <c r="AT257" s="134" t="s">
        <v>77</v>
      </c>
      <c r="AU257" s="134" t="s">
        <v>83</v>
      </c>
      <c r="AY257" s="126" t="s">
        <v>138</v>
      </c>
      <c r="BK257" s="135">
        <f>SUM(BK258:BK267)</f>
        <v>0</v>
      </c>
    </row>
    <row r="258" spans="1:65" s="2" customFormat="1" ht="16.5" customHeight="1">
      <c r="A258" s="32"/>
      <c r="B258" s="138"/>
      <c r="C258" s="139" t="s">
        <v>307</v>
      </c>
      <c r="D258" s="139" t="s">
        <v>141</v>
      </c>
      <c r="E258" s="140" t="s">
        <v>308</v>
      </c>
      <c r="F258" s="141" t="s">
        <v>309</v>
      </c>
      <c r="G258" s="142" t="s">
        <v>163</v>
      </c>
      <c r="H258" s="143">
        <v>20</v>
      </c>
      <c r="I258" s="144"/>
      <c r="J258" s="145">
        <f t="shared" ref="J258:J267" si="0">ROUND(I258*H258,2)</f>
        <v>0</v>
      </c>
      <c r="K258" s="141" t="s">
        <v>145</v>
      </c>
      <c r="L258" s="33"/>
      <c r="M258" s="146" t="s">
        <v>1</v>
      </c>
      <c r="N258" s="147" t="s">
        <v>43</v>
      </c>
      <c r="O258" s="58"/>
      <c r="P258" s="148">
        <f t="shared" ref="P258:P267" si="1">O258*H258</f>
        <v>0</v>
      </c>
      <c r="Q258" s="148">
        <v>0</v>
      </c>
      <c r="R258" s="148">
        <f t="shared" ref="R258:R267" si="2">Q258*H258</f>
        <v>0</v>
      </c>
      <c r="S258" s="148">
        <v>2.0999999999999999E-3</v>
      </c>
      <c r="T258" s="149">
        <f t="shared" ref="T258:T267" si="3">S258*H258</f>
        <v>4.1999999999999996E-2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0" t="s">
        <v>239</v>
      </c>
      <c r="AT258" s="150" t="s">
        <v>141</v>
      </c>
      <c r="AU258" s="150" t="s">
        <v>85</v>
      </c>
      <c r="AY258" s="17" t="s">
        <v>138</v>
      </c>
      <c r="BE258" s="151">
        <f t="shared" ref="BE258:BE267" si="4">IF(N258="základní",J258,0)</f>
        <v>0</v>
      </c>
      <c r="BF258" s="151">
        <f t="shared" ref="BF258:BF267" si="5">IF(N258="snížená",J258,0)</f>
        <v>0</v>
      </c>
      <c r="BG258" s="151">
        <f t="shared" ref="BG258:BG267" si="6">IF(N258="zákl. přenesená",J258,0)</f>
        <v>0</v>
      </c>
      <c r="BH258" s="151">
        <f t="shared" ref="BH258:BH267" si="7">IF(N258="sníž. přenesená",J258,0)</f>
        <v>0</v>
      </c>
      <c r="BI258" s="151">
        <f t="shared" ref="BI258:BI267" si="8">IF(N258="nulová",J258,0)</f>
        <v>0</v>
      </c>
      <c r="BJ258" s="17" t="s">
        <v>83</v>
      </c>
      <c r="BK258" s="151">
        <f t="shared" ref="BK258:BK267" si="9">ROUND(I258*H258,2)</f>
        <v>0</v>
      </c>
      <c r="BL258" s="17" t="s">
        <v>239</v>
      </c>
      <c r="BM258" s="150" t="s">
        <v>310</v>
      </c>
    </row>
    <row r="259" spans="1:65" s="2" customFormat="1" ht="16.5" customHeight="1">
      <c r="A259" s="32"/>
      <c r="B259" s="138"/>
      <c r="C259" s="139" t="s">
        <v>311</v>
      </c>
      <c r="D259" s="139" t="s">
        <v>141</v>
      </c>
      <c r="E259" s="140" t="s">
        <v>312</v>
      </c>
      <c r="F259" s="141" t="s">
        <v>313</v>
      </c>
      <c r="G259" s="142" t="s">
        <v>163</v>
      </c>
      <c r="H259" s="143">
        <v>10</v>
      </c>
      <c r="I259" s="144"/>
      <c r="J259" s="145">
        <f t="shared" si="0"/>
        <v>0</v>
      </c>
      <c r="K259" s="141" t="s">
        <v>145</v>
      </c>
      <c r="L259" s="33"/>
      <c r="M259" s="146" t="s">
        <v>1</v>
      </c>
      <c r="N259" s="147" t="s">
        <v>43</v>
      </c>
      <c r="O259" s="58"/>
      <c r="P259" s="148">
        <f t="shared" si="1"/>
        <v>0</v>
      </c>
      <c r="Q259" s="148">
        <v>0</v>
      </c>
      <c r="R259" s="148">
        <f t="shared" si="2"/>
        <v>0</v>
      </c>
      <c r="S259" s="148">
        <v>1.98E-3</v>
      </c>
      <c r="T259" s="149">
        <f t="shared" si="3"/>
        <v>1.9799999999999998E-2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0" t="s">
        <v>239</v>
      </c>
      <c r="AT259" s="150" t="s">
        <v>141</v>
      </c>
      <c r="AU259" s="150" t="s">
        <v>85</v>
      </c>
      <c r="AY259" s="17" t="s">
        <v>138</v>
      </c>
      <c r="BE259" s="151">
        <f t="shared" si="4"/>
        <v>0</v>
      </c>
      <c r="BF259" s="151">
        <f t="shared" si="5"/>
        <v>0</v>
      </c>
      <c r="BG259" s="151">
        <f t="shared" si="6"/>
        <v>0</v>
      </c>
      <c r="BH259" s="151">
        <f t="shared" si="7"/>
        <v>0</v>
      </c>
      <c r="BI259" s="151">
        <f t="shared" si="8"/>
        <v>0</v>
      </c>
      <c r="BJ259" s="17" t="s">
        <v>83</v>
      </c>
      <c r="BK259" s="151">
        <f t="shared" si="9"/>
        <v>0</v>
      </c>
      <c r="BL259" s="17" t="s">
        <v>239</v>
      </c>
      <c r="BM259" s="150" t="s">
        <v>314</v>
      </c>
    </row>
    <row r="260" spans="1:65" s="2" customFormat="1" ht="16.5" customHeight="1">
      <c r="A260" s="32"/>
      <c r="B260" s="138"/>
      <c r="C260" s="139" t="s">
        <v>315</v>
      </c>
      <c r="D260" s="139" t="s">
        <v>141</v>
      </c>
      <c r="E260" s="140" t="s">
        <v>316</v>
      </c>
      <c r="F260" s="141" t="s">
        <v>317</v>
      </c>
      <c r="G260" s="142" t="s">
        <v>163</v>
      </c>
      <c r="H260" s="143">
        <v>13.5</v>
      </c>
      <c r="I260" s="144"/>
      <c r="J260" s="145">
        <f t="shared" si="0"/>
        <v>0</v>
      </c>
      <c r="K260" s="141" t="s">
        <v>145</v>
      </c>
      <c r="L260" s="33"/>
      <c r="M260" s="146" t="s">
        <v>1</v>
      </c>
      <c r="N260" s="147" t="s">
        <v>43</v>
      </c>
      <c r="O260" s="58"/>
      <c r="P260" s="148">
        <f t="shared" si="1"/>
        <v>0</v>
      </c>
      <c r="Q260" s="148">
        <v>7.1000000000000013E-4</v>
      </c>
      <c r="R260" s="148">
        <f t="shared" si="2"/>
        <v>9.5850000000000015E-3</v>
      </c>
      <c r="S260" s="148">
        <v>0</v>
      </c>
      <c r="T260" s="149">
        <f t="shared" si="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0" t="s">
        <v>239</v>
      </c>
      <c r="AT260" s="150" t="s">
        <v>141</v>
      </c>
      <c r="AU260" s="150" t="s">
        <v>85</v>
      </c>
      <c r="AY260" s="17" t="s">
        <v>138</v>
      </c>
      <c r="BE260" s="151">
        <f t="shared" si="4"/>
        <v>0</v>
      </c>
      <c r="BF260" s="151">
        <f t="shared" si="5"/>
        <v>0</v>
      </c>
      <c r="BG260" s="151">
        <f t="shared" si="6"/>
        <v>0</v>
      </c>
      <c r="BH260" s="151">
        <f t="shared" si="7"/>
        <v>0</v>
      </c>
      <c r="BI260" s="151">
        <f t="shared" si="8"/>
        <v>0</v>
      </c>
      <c r="BJ260" s="17" t="s">
        <v>83</v>
      </c>
      <c r="BK260" s="151">
        <f t="shared" si="9"/>
        <v>0</v>
      </c>
      <c r="BL260" s="17" t="s">
        <v>239</v>
      </c>
      <c r="BM260" s="150" t="s">
        <v>318</v>
      </c>
    </row>
    <row r="261" spans="1:65" s="2" customFormat="1" ht="16.5" customHeight="1">
      <c r="A261" s="32"/>
      <c r="B261" s="138"/>
      <c r="C261" s="139" t="s">
        <v>319</v>
      </c>
      <c r="D261" s="139" t="s">
        <v>141</v>
      </c>
      <c r="E261" s="140" t="s">
        <v>320</v>
      </c>
      <c r="F261" s="141" t="s">
        <v>321</v>
      </c>
      <c r="G261" s="142" t="s">
        <v>163</v>
      </c>
      <c r="H261" s="143">
        <v>6</v>
      </c>
      <c r="I261" s="144"/>
      <c r="J261" s="145">
        <f t="shared" si="0"/>
        <v>0</v>
      </c>
      <c r="K261" s="141" t="s">
        <v>1</v>
      </c>
      <c r="L261" s="33"/>
      <c r="M261" s="146" t="s">
        <v>1</v>
      </c>
      <c r="N261" s="147" t="s">
        <v>43</v>
      </c>
      <c r="O261" s="58"/>
      <c r="P261" s="148">
        <f t="shared" si="1"/>
        <v>0</v>
      </c>
      <c r="Q261" s="148">
        <v>7.1000000000000013E-4</v>
      </c>
      <c r="R261" s="148">
        <f t="shared" si="2"/>
        <v>4.2600000000000008E-3</v>
      </c>
      <c r="S261" s="148">
        <v>0</v>
      </c>
      <c r="T261" s="149">
        <f t="shared" si="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0" t="s">
        <v>239</v>
      </c>
      <c r="AT261" s="150" t="s">
        <v>141</v>
      </c>
      <c r="AU261" s="150" t="s">
        <v>85</v>
      </c>
      <c r="AY261" s="17" t="s">
        <v>138</v>
      </c>
      <c r="BE261" s="151">
        <f t="shared" si="4"/>
        <v>0</v>
      </c>
      <c r="BF261" s="151">
        <f t="shared" si="5"/>
        <v>0</v>
      </c>
      <c r="BG261" s="151">
        <f t="shared" si="6"/>
        <v>0</v>
      </c>
      <c r="BH261" s="151">
        <f t="shared" si="7"/>
        <v>0</v>
      </c>
      <c r="BI261" s="151">
        <f t="shared" si="8"/>
        <v>0</v>
      </c>
      <c r="BJ261" s="17" t="s">
        <v>83</v>
      </c>
      <c r="BK261" s="151">
        <f t="shared" si="9"/>
        <v>0</v>
      </c>
      <c r="BL261" s="17" t="s">
        <v>239</v>
      </c>
      <c r="BM261" s="150" t="s">
        <v>322</v>
      </c>
    </row>
    <row r="262" spans="1:65" s="2" customFormat="1" ht="16.5" customHeight="1">
      <c r="A262" s="32"/>
      <c r="B262" s="138"/>
      <c r="C262" s="139" t="s">
        <v>323</v>
      </c>
      <c r="D262" s="139" t="s">
        <v>141</v>
      </c>
      <c r="E262" s="140" t="s">
        <v>324</v>
      </c>
      <c r="F262" s="141" t="s">
        <v>325</v>
      </c>
      <c r="G262" s="142" t="s">
        <v>163</v>
      </c>
      <c r="H262" s="143">
        <v>14</v>
      </c>
      <c r="I262" s="144"/>
      <c r="J262" s="145">
        <f t="shared" si="0"/>
        <v>0</v>
      </c>
      <c r="K262" s="141" t="s">
        <v>145</v>
      </c>
      <c r="L262" s="33"/>
      <c r="M262" s="146" t="s">
        <v>1</v>
      </c>
      <c r="N262" s="147" t="s">
        <v>43</v>
      </c>
      <c r="O262" s="58"/>
      <c r="P262" s="148">
        <f t="shared" si="1"/>
        <v>0</v>
      </c>
      <c r="Q262" s="148">
        <v>2.0600000000000002E-3</v>
      </c>
      <c r="R262" s="148">
        <f t="shared" si="2"/>
        <v>2.8840000000000005E-2</v>
      </c>
      <c r="S262" s="148">
        <v>0</v>
      </c>
      <c r="T262" s="149">
        <f t="shared" si="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0" t="s">
        <v>239</v>
      </c>
      <c r="AT262" s="150" t="s">
        <v>141</v>
      </c>
      <c r="AU262" s="150" t="s">
        <v>85</v>
      </c>
      <c r="AY262" s="17" t="s">
        <v>138</v>
      </c>
      <c r="BE262" s="151">
        <f t="shared" si="4"/>
        <v>0</v>
      </c>
      <c r="BF262" s="151">
        <f t="shared" si="5"/>
        <v>0</v>
      </c>
      <c r="BG262" s="151">
        <f t="shared" si="6"/>
        <v>0</v>
      </c>
      <c r="BH262" s="151">
        <f t="shared" si="7"/>
        <v>0</v>
      </c>
      <c r="BI262" s="151">
        <f t="shared" si="8"/>
        <v>0</v>
      </c>
      <c r="BJ262" s="17" t="s">
        <v>83</v>
      </c>
      <c r="BK262" s="151">
        <f t="shared" si="9"/>
        <v>0</v>
      </c>
      <c r="BL262" s="17" t="s">
        <v>239</v>
      </c>
      <c r="BM262" s="150" t="s">
        <v>326</v>
      </c>
    </row>
    <row r="263" spans="1:65" s="2" customFormat="1" ht="16.5" customHeight="1">
      <c r="A263" s="32"/>
      <c r="B263" s="138"/>
      <c r="C263" s="139" t="s">
        <v>327</v>
      </c>
      <c r="D263" s="139" t="s">
        <v>141</v>
      </c>
      <c r="E263" s="140" t="s">
        <v>328</v>
      </c>
      <c r="F263" s="141" t="s">
        <v>329</v>
      </c>
      <c r="G263" s="142" t="s">
        <v>144</v>
      </c>
      <c r="H263" s="143">
        <v>8</v>
      </c>
      <c r="I263" s="144"/>
      <c r="J263" s="145">
        <f t="shared" si="0"/>
        <v>0</v>
      </c>
      <c r="K263" s="141" t="s">
        <v>145</v>
      </c>
      <c r="L263" s="33"/>
      <c r="M263" s="146" t="s">
        <v>1</v>
      </c>
      <c r="N263" s="147" t="s">
        <v>43</v>
      </c>
      <c r="O263" s="58"/>
      <c r="P263" s="148">
        <f t="shared" si="1"/>
        <v>0</v>
      </c>
      <c r="Q263" s="148">
        <v>0</v>
      </c>
      <c r="R263" s="148">
        <f t="shared" si="2"/>
        <v>0</v>
      </c>
      <c r="S263" s="148">
        <v>0</v>
      </c>
      <c r="T263" s="149">
        <f t="shared" si="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50" t="s">
        <v>239</v>
      </c>
      <c r="AT263" s="150" t="s">
        <v>141</v>
      </c>
      <c r="AU263" s="150" t="s">
        <v>85</v>
      </c>
      <c r="AY263" s="17" t="s">
        <v>138</v>
      </c>
      <c r="BE263" s="151">
        <f t="shared" si="4"/>
        <v>0</v>
      </c>
      <c r="BF263" s="151">
        <f t="shared" si="5"/>
        <v>0</v>
      </c>
      <c r="BG263" s="151">
        <f t="shared" si="6"/>
        <v>0</v>
      </c>
      <c r="BH263" s="151">
        <f t="shared" si="7"/>
        <v>0</v>
      </c>
      <c r="BI263" s="151">
        <f t="shared" si="8"/>
        <v>0</v>
      </c>
      <c r="BJ263" s="17" t="s">
        <v>83</v>
      </c>
      <c r="BK263" s="151">
        <f t="shared" si="9"/>
        <v>0</v>
      </c>
      <c r="BL263" s="17" t="s">
        <v>239</v>
      </c>
      <c r="BM263" s="150" t="s">
        <v>330</v>
      </c>
    </row>
    <row r="264" spans="1:65" s="2" customFormat="1" ht="16.5" customHeight="1">
      <c r="A264" s="32"/>
      <c r="B264" s="138"/>
      <c r="C264" s="139" t="s">
        <v>331</v>
      </c>
      <c r="D264" s="139" t="s">
        <v>141</v>
      </c>
      <c r="E264" s="140" t="s">
        <v>332</v>
      </c>
      <c r="F264" s="141" t="s">
        <v>333</v>
      </c>
      <c r="G264" s="142" t="s">
        <v>144</v>
      </c>
      <c r="H264" s="143">
        <v>1</v>
      </c>
      <c r="I264" s="144"/>
      <c r="J264" s="145">
        <f t="shared" si="0"/>
        <v>0</v>
      </c>
      <c r="K264" s="141" t="s">
        <v>145</v>
      </c>
      <c r="L264" s="33"/>
      <c r="M264" s="146" t="s">
        <v>1</v>
      </c>
      <c r="N264" s="147" t="s">
        <v>43</v>
      </c>
      <c r="O264" s="58"/>
      <c r="P264" s="148">
        <f t="shared" si="1"/>
        <v>0</v>
      </c>
      <c r="Q264" s="148">
        <v>0</v>
      </c>
      <c r="R264" s="148">
        <f t="shared" si="2"/>
        <v>0</v>
      </c>
      <c r="S264" s="148">
        <v>0</v>
      </c>
      <c r="T264" s="149">
        <f t="shared" si="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0" t="s">
        <v>239</v>
      </c>
      <c r="AT264" s="150" t="s">
        <v>141</v>
      </c>
      <c r="AU264" s="150" t="s">
        <v>85</v>
      </c>
      <c r="AY264" s="17" t="s">
        <v>138</v>
      </c>
      <c r="BE264" s="151">
        <f t="shared" si="4"/>
        <v>0</v>
      </c>
      <c r="BF264" s="151">
        <f t="shared" si="5"/>
        <v>0</v>
      </c>
      <c r="BG264" s="151">
        <f t="shared" si="6"/>
        <v>0</v>
      </c>
      <c r="BH264" s="151">
        <f t="shared" si="7"/>
        <v>0</v>
      </c>
      <c r="BI264" s="151">
        <f t="shared" si="8"/>
        <v>0</v>
      </c>
      <c r="BJ264" s="17" t="s">
        <v>83</v>
      </c>
      <c r="BK264" s="151">
        <f t="shared" si="9"/>
        <v>0</v>
      </c>
      <c r="BL264" s="17" t="s">
        <v>239</v>
      </c>
      <c r="BM264" s="150" t="s">
        <v>334</v>
      </c>
    </row>
    <row r="265" spans="1:65" s="2" customFormat="1" ht="21.75" customHeight="1">
      <c r="A265" s="32"/>
      <c r="B265" s="138"/>
      <c r="C265" s="139" t="s">
        <v>335</v>
      </c>
      <c r="D265" s="139" t="s">
        <v>141</v>
      </c>
      <c r="E265" s="140" t="s">
        <v>336</v>
      </c>
      <c r="F265" s="141" t="s">
        <v>337</v>
      </c>
      <c r="G265" s="142" t="s">
        <v>144</v>
      </c>
      <c r="H265" s="143">
        <v>2</v>
      </c>
      <c r="I265" s="144"/>
      <c r="J265" s="145">
        <f t="shared" si="0"/>
        <v>0</v>
      </c>
      <c r="K265" s="141" t="s">
        <v>145</v>
      </c>
      <c r="L265" s="33"/>
      <c r="M265" s="146" t="s">
        <v>1</v>
      </c>
      <c r="N265" s="147" t="s">
        <v>43</v>
      </c>
      <c r="O265" s="58"/>
      <c r="P265" s="148">
        <f t="shared" si="1"/>
        <v>0</v>
      </c>
      <c r="Q265" s="148">
        <v>0</v>
      </c>
      <c r="R265" s="148">
        <f t="shared" si="2"/>
        <v>0</v>
      </c>
      <c r="S265" s="148">
        <v>0</v>
      </c>
      <c r="T265" s="149">
        <f t="shared" si="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0" t="s">
        <v>239</v>
      </c>
      <c r="AT265" s="150" t="s">
        <v>141</v>
      </c>
      <c r="AU265" s="150" t="s">
        <v>85</v>
      </c>
      <c r="AY265" s="17" t="s">
        <v>138</v>
      </c>
      <c r="BE265" s="151">
        <f t="shared" si="4"/>
        <v>0</v>
      </c>
      <c r="BF265" s="151">
        <f t="shared" si="5"/>
        <v>0</v>
      </c>
      <c r="BG265" s="151">
        <f t="shared" si="6"/>
        <v>0</v>
      </c>
      <c r="BH265" s="151">
        <f t="shared" si="7"/>
        <v>0</v>
      </c>
      <c r="BI265" s="151">
        <f t="shared" si="8"/>
        <v>0</v>
      </c>
      <c r="BJ265" s="17" t="s">
        <v>83</v>
      </c>
      <c r="BK265" s="151">
        <f t="shared" si="9"/>
        <v>0</v>
      </c>
      <c r="BL265" s="17" t="s">
        <v>239</v>
      </c>
      <c r="BM265" s="150" t="s">
        <v>338</v>
      </c>
    </row>
    <row r="266" spans="1:65" s="2" customFormat="1" ht="24.2" customHeight="1">
      <c r="A266" s="32"/>
      <c r="B266" s="138"/>
      <c r="C266" s="139" t="s">
        <v>339</v>
      </c>
      <c r="D266" s="139" t="s">
        <v>141</v>
      </c>
      <c r="E266" s="140" t="s">
        <v>340</v>
      </c>
      <c r="F266" s="141" t="s">
        <v>341</v>
      </c>
      <c r="G266" s="142" t="s">
        <v>144</v>
      </c>
      <c r="H266" s="143">
        <v>3</v>
      </c>
      <c r="I266" s="144"/>
      <c r="J266" s="145">
        <f t="shared" si="0"/>
        <v>0</v>
      </c>
      <c r="K266" s="141" t="s">
        <v>145</v>
      </c>
      <c r="L266" s="33"/>
      <c r="M266" s="146" t="s">
        <v>1</v>
      </c>
      <c r="N266" s="147" t="s">
        <v>43</v>
      </c>
      <c r="O266" s="58"/>
      <c r="P266" s="148">
        <f t="shared" si="1"/>
        <v>0</v>
      </c>
      <c r="Q266" s="148">
        <v>2.2000000000000001E-4</v>
      </c>
      <c r="R266" s="148">
        <f t="shared" si="2"/>
        <v>6.6E-4</v>
      </c>
      <c r="S266" s="148">
        <v>0</v>
      </c>
      <c r="T266" s="149">
        <f t="shared" si="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0" t="s">
        <v>239</v>
      </c>
      <c r="AT266" s="150" t="s">
        <v>141</v>
      </c>
      <c r="AU266" s="150" t="s">
        <v>85</v>
      </c>
      <c r="AY266" s="17" t="s">
        <v>138</v>
      </c>
      <c r="BE266" s="151">
        <f t="shared" si="4"/>
        <v>0</v>
      </c>
      <c r="BF266" s="151">
        <f t="shared" si="5"/>
        <v>0</v>
      </c>
      <c r="BG266" s="151">
        <f t="shared" si="6"/>
        <v>0</v>
      </c>
      <c r="BH266" s="151">
        <f t="shared" si="7"/>
        <v>0</v>
      </c>
      <c r="BI266" s="151">
        <f t="shared" si="8"/>
        <v>0</v>
      </c>
      <c r="BJ266" s="17" t="s">
        <v>83</v>
      </c>
      <c r="BK266" s="151">
        <f t="shared" si="9"/>
        <v>0</v>
      </c>
      <c r="BL266" s="17" t="s">
        <v>239</v>
      </c>
      <c r="BM266" s="150" t="s">
        <v>342</v>
      </c>
    </row>
    <row r="267" spans="1:65" s="2" customFormat="1" ht="24.2" customHeight="1">
      <c r="A267" s="32"/>
      <c r="B267" s="138"/>
      <c r="C267" s="139" t="s">
        <v>343</v>
      </c>
      <c r="D267" s="139" t="s">
        <v>141</v>
      </c>
      <c r="E267" s="140" t="s">
        <v>344</v>
      </c>
      <c r="F267" s="141" t="s">
        <v>345</v>
      </c>
      <c r="G267" s="142" t="s">
        <v>282</v>
      </c>
      <c r="H267" s="143">
        <v>4.2999999999999997E-2</v>
      </c>
      <c r="I267" s="144"/>
      <c r="J267" s="145">
        <f t="shared" si="0"/>
        <v>0</v>
      </c>
      <c r="K267" s="141" t="s">
        <v>145</v>
      </c>
      <c r="L267" s="33"/>
      <c r="M267" s="146" t="s">
        <v>1</v>
      </c>
      <c r="N267" s="147" t="s">
        <v>43</v>
      </c>
      <c r="O267" s="58"/>
      <c r="P267" s="148">
        <f t="shared" si="1"/>
        <v>0</v>
      </c>
      <c r="Q267" s="148">
        <v>0</v>
      </c>
      <c r="R267" s="148">
        <f t="shared" si="2"/>
        <v>0</v>
      </c>
      <c r="S267" s="148">
        <v>0</v>
      </c>
      <c r="T267" s="149">
        <f t="shared" si="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0" t="s">
        <v>239</v>
      </c>
      <c r="AT267" s="150" t="s">
        <v>141</v>
      </c>
      <c r="AU267" s="150" t="s">
        <v>85</v>
      </c>
      <c r="AY267" s="17" t="s">
        <v>138</v>
      </c>
      <c r="BE267" s="151">
        <f t="shared" si="4"/>
        <v>0</v>
      </c>
      <c r="BF267" s="151">
        <f t="shared" si="5"/>
        <v>0</v>
      </c>
      <c r="BG267" s="151">
        <f t="shared" si="6"/>
        <v>0</v>
      </c>
      <c r="BH267" s="151">
        <f t="shared" si="7"/>
        <v>0</v>
      </c>
      <c r="BI267" s="151">
        <f t="shared" si="8"/>
        <v>0</v>
      </c>
      <c r="BJ267" s="17" t="s">
        <v>83</v>
      </c>
      <c r="BK267" s="151">
        <f t="shared" si="9"/>
        <v>0</v>
      </c>
      <c r="BL267" s="17" t="s">
        <v>239</v>
      </c>
      <c r="BM267" s="150" t="s">
        <v>346</v>
      </c>
    </row>
    <row r="268" spans="1:65" s="12" customFormat="1" ht="22.9" customHeight="1">
      <c r="B268" s="125"/>
      <c r="D268" s="126" t="s">
        <v>77</v>
      </c>
      <c r="E268" s="136" t="s">
        <v>347</v>
      </c>
      <c r="F268" s="136" t="s">
        <v>348</v>
      </c>
      <c r="I268" s="128"/>
      <c r="J268" s="137">
        <f>BK268</f>
        <v>0</v>
      </c>
      <c r="L268" s="125"/>
      <c r="M268" s="130"/>
      <c r="N268" s="131"/>
      <c r="O268" s="131"/>
      <c r="P268" s="132">
        <f>SUM(P269:P278)</f>
        <v>0</v>
      </c>
      <c r="Q268" s="131"/>
      <c r="R268" s="132">
        <f>SUM(R269:R278)</f>
        <v>8.8679999999999995E-2</v>
      </c>
      <c r="S268" s="131"/>
      <c r="T268" s="133">
        <f>SUM(T269:T278)</f>
        <v>0.1065</v>
      </c>
      <c r="AR268" s="126" t="s">
        <v>85</v>
      </c>
      <c r="AT268" s="134" t="s">
        <v>77</v>
      </c>
      <c r="AU268" s="134" t="s">
        <v>83</v>
      </c>
      <c r="AY268" s="126" t="s">
        <v>138</v>
      </c>
      <c r="BK268" s="135">
        <f>SUM(BK269:BK278)</f>
        <v>0</v>
      </c>
    </row>
    <row r="269" spans="1:65" s="2" customFormat="1" ht="24.2" customHeight="1">
      <c r="A269" s="32"/>
      <c r="B269" s="138"/>
      <c r="C269" s="139" t="s">
        <v>349</v>
      </c>
      <c r="D269" s="139" t="s">
        <v>141</v>
      </c>
      <c r="E269" s="140" t="s">
        <v>350</v>
      </c>
      <c r="F269" s="141" t="s">
        <v>351</v>
      </c>
      <c r="G269" s="142" t="s">
        <v>163</v>
      </c>
      <c r="H269" s="143">
        <v>50</v>
      </c>
      <c r="I269" s="144"/>
      <c r="J269" s="145">
        <f t="shared" ref="J269:J278" si="10">ROUND(I269*H269,2)</f>
        <v>0</v>
      </c>
      <c r="K269" s="141" t="s">
        <v>145</v>
      </c>
      <c r="L269" s="33"/>
      <c r="M269" s="146" t="s">
        <v>1</v>
      </c>
      <c r="N269" s="147" t="s">
        <v>43</v>
      </c>
      <c r="O269" s="58"/>
      <c r="P269" s="148">
        <f t="shared" ref="P269:P278" si="11">O269*H269</f>
        <v>0</v>
      </c>
      <c r="Q269" s="148">
        <v>0</v>
      </c>
      <c r="R269" s="148">
        <f t="shared" ref="R269:R278" si="12">Q269*H269</f>
        <v>0</v>
      </c>
      <c r="S269" s="148">
        <v>2.1299999999999999E-3</v>
      </c>
      <c r="T269" s="149">
        <f t="shared" ref="T269:T278" si="13">S269*H269</f>
        <v>0.1065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0" t="s">
        <v>239</v>
      </c>
      <c r="AT269" s="150" t="s">
        <v>141</v>
      </c>
      <c r="AU269" s="150" t="s">
        <v>85</v>
      </c>
      <c r="AY269" s="17" t="s">
        <v>138</v>
      </c>
      <c r="BE269" s="151">
        <f t="shared" ref="BE269:BE278" si="14">IF(N269="základní",J269,0)</f>
        <v>0</v>
      </c>
      <c r="BF269" s="151">
        <f t="shared" ref="BF269:BF278" si="15">IF(N269="snížená",J269,0)</f>
        <v>0</v>
      </c>
      <c r="BG269" s="151">
        <f t="shared" ref="BG269:BG278" si="16">IF(N269="zákl. přenesená",J269,0)</f>
        <v>0</v>
      </c>
      <c r="BH269" s="151">
        <f t="shared" ref="BH269:BH278" si="17">IF(N269="sníž. přenesená",J269,0)</f>
        <v>0</v>
      </c>
      <c r="BI269" s="151">
        <f t="shared" ref="BI269:BI278" si="18">IF(N269="nulová",J269,0)</f>
        <v>0</v>
      </c>
      <c r="BJ269" s="17" t="s">
        <v>83</v>
      </c>
      <c r="BK269" s="151">
        <f t="shared" ref="BK269:BK278" si="19">ROUND(I269*H269,2)</f>
        <v>0</v>
      </c>
      <c r="BL269" s="17" t="s">
        <v>239</v>
      </c>
      <c r="BM269" s="150" t="s">
        <v>352</v>
      </c>
    </row>
    <row r="270" spans="1:65" s="2" customFormat="1" ht="24.2" customHeight="1">
      <c r="A270" s="32"/>
      <c r="B270" s="138"/>
      <c r="C270" s="139" t="s">
        <v>353</v>
      </c>
      <c r="D270" s="139" t="s">
        <v>141</v>
      </c>
      <c r="E270" s="140" t="s">
        <v>354</v>
      </c>
      <c r="F270" s="141" t="s">
        <v>355</v>
      </c>
      <c r="G270" s="142" t="s">
        <v>163</v>
      </c>
      <c r="H270" s="143">
        <v>34</v>
      </c>
      <c r="I270" s="144"/>
      <c r="J270" s="145">
        <f t="shared" si="10"/>
        <v>0</v>
      </c>
      <c r="K270" s="141" t="s">
        <v>145</v>
      </c>
      <c r="L270" s="33"/>
      <c r="M270" s="146" t="s">
        <v>1</v>
      </c>
      <c r="N270" s="147" t="s">
        <v>43</v>
      </c>
      <c r="O270" s="58"/>
      <c r="P270" s="148">
        <f t="shared" si="11"/>
        <v>0</v>
      </c>
      <c r="Q270" s="148">
        <v>9.7999999999999975E-4</v>
      </c>
      <c r="R270" s="148">
        <f t="shared" si="12"/>
        <v>3.3319999999999989E-2</v>
      </c>
      <c r="S270" s="148">
        <v>0</v>
      </c>
      <c r="T270" s="149">
        <f t="shared" si="1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0" t="s">
        <v>239</v>
      </c>
      <c r="AT270" s="150" t="s">
        <v>141</v>
      </c>
      <c r="AU270" s="150" t="s">
        <v>85</v>
      </c>
      <c r="AY270" s="17" t="s">
        <v>138</v>
      </c>
      <c r="BE270" s="151">
        <f t="shared" si="14"/>
        <v>0</v>
      </c>
      <c r="BF270" s="151">
        <f t="shared" si="15"/>
        <v>0</v>
      </c>
      <c r="BG270" s="151">
        <f t="shared" si="16"/>
        <v>0</v>
      </c>
      <c r="BH270" s="151">
        <f t="shared" si="17"/>
        <v>0</v>
      </c>
      <c r="BI270" s="151">
        <f t="shared" si="18"/>
        <v>0</v>
      </c>
      <c r="BJ270" s="17" t="s">
        <v>83</v>
      </c>
      <c r="BK270" s="151">
        <f t="shared" si="19"/>
        <v>0</v>
      </c>
      <c r="BL270" s="17" t="s">
        <v>239</v>
      </c>
      <c r="BM270" s="150" t="s">
        <v>356</v>
      </c>
    </row>
    <row r="271" spans="1:65" s="2" customFormat="1" ht="24.2" customHeight="1">
      <c r="A271" s="32"/>
      <c r="B271" s="138"/>
      <c r="C271" s="139" t="s">
        <v>357</v>
      </c>
      <c r="D271" s="139" t="s">
        <v>141</v>
      </c>
      <c r="E271" s="140" t="s">
        <v>358</v>
      </c>
      <c r="F271" s="141" t="s">
        <v>359</v>
      </c>
      <c r="G271" s="142" t="s">
        <v>163</v>
      </c>
      <c r="H271" s="143">
        <v>38</v>
      </c>
      <c r="I271" s="144"/>
      <c r="J271" s="145">
        <f t="shared" si="10"/>
        <v>0</v>
      </c>
      <c r="K271" s="141" t="s">
        <v>145</v>
      </c>
      <c r="L271" s="33"/>
      <c r="M271" s="146" t="s">
        <v>1</v>
      </c>
      <c r="N271" s="147" t="s">
        <v>43</v>
      </c>
      <c r="O271" s="58"/>
      <c r="P271" s="148">
        <f t="shared" si="11"/>
        <v>0</v>
      </c>
      <c r="Q271" s="148">
        <v>1.2600000000000001E-3</v>
      </c>
      <c r="R271" s="148">
        <f t="shared" si="12"/>
        <v>4.7879999999999999E-2</v>
      </c>
      <c r="S271" s="148">
        <v>0</v>
      </c>
      <c r="T271" s="149">
        <f t="shared" si="1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50" t="s">
        <v>239</v>
      </c>
      <c r="AT271" s="150" t="s">
        <v>141</v>
      </c>
      <c r="AU271" s="150" t="s">
        <v>85</v>
      </c>
      <c r="AY271" s="17" t="s">
        <v>138</v>
      </c>
      <c r="BE271" s="151">
        <f t="shared" si="14"/>
        <v>0</v>
      </c>
      <c r="BF271" s="151">
        <f t="shared" si="15"/>
        <v>0</v>
      </c>
      <c r="BG271" s="151">
        <f t="shared" si="16"/>
        <v>0</v>
      </c>
      <c r="BH271" s="151">
        <f t="shared" si="17"/>
        <v>0</v>
      </c>
      <c r="BI271" s="151">
        <f t="shared" si="18"/>
        <v>0</v>
      </c>
      <c r="BJ271" s="17" t="s">
        <v>83</v>
      </c>
      <c r="BK271" s="151">
        <f t="shared" si="19"/>
        <v>0</v>
      </c>
      <c r="BL271" s="17" t="s">
        <v>239</v>
      </c>
      <c r="BM271" s="150" t="s">
        <v>360</v>
      </c>
    </row>
    <row r="272" spans="1:65" s="2" customFormat="1" ht="37.9" customHeight="1">
      <c r="A272" s="32"/>
      <c r="B272" s="138"/>
      <c r="C272" s="139" t="s">
        <v>361</v>
      </c>
      <c r="D272" s="139" t="s">
        <v>141</v>
      </c>
      <c r="E272" s="140" t="s">
        <v>362</v>
      </c>
      <c r="F272" s="141" t="s">
        <v>363</v>
      </c>
      <c r="G272" s="142" t="s">
        <v>163</v>
      </c>
      <c r="H272" s="143">
        <v>72</v>
      </c>
      <c r="I272" s="144"/>
      <c r="J272" s="145">
        <f t="shared" si="10"/>
        <v>0</v>
      </c>
      <c r="K272" s="141" t="s">
        <v>145</v>
      </c>
      <c r="L272" s="33"/>
      <c r="M272" s="146" t="s">
        <v>1</v>
      </c>
      <c r="N272" s="147" t="s">
        <v>43</v>
      </c>
      <c r="O272" s="58"/>
      <c r="P272" s="148">
        <f t="shared" si="11"/>
        <v>0</v>
      </c>
      <c r="Q272" s="148">
        <v>5.0000000000000002E-5</v>
      </c>
      <c r="R272" s="148">
        <f t="shared" si="12"/>
        <v>3.6000000000000003E-3</v>
      </c>
      <c r="S272" s="148">
        <v>0</v>
      </c>
      <c r="T272" s="149">
        <f t="shared" si="1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0" t="s">
        <v>239</v>
      </c>
      <c r="AT272" s="150" t="s">
        <v>141</v>
      </c>
      <c r="AU272" s="150" t="s">
        <v>85</v>
      </c>
      <c r="AY272" s="17" t="s">
        <v>138</v>
      </c>
      <c r="BE272" s="151">
        <f t="shared" si="14"/>
        <v>0</v>
      </c>
      <c r="BF272" s="151">
        <f t="shared" si="15"/>
        <v>0</v>
      </c>
      <c r="BG272" s="151">
        <f t="shared" si="16"/>
        <v>0</v>
      </c>
      <c r="BH272" s="151">
        <f t="shared" si="17"/>
        <v>0</v>
      </c>
      <c r="BI272" s="151">
        <f t="shared" si="18"/>
        <v>0</v>
      </c>
      <c r="BJ272" s="17" t="s">
        <v>83</v>
      </c>
      <c r="BK272" s="151">
        <f t="shared" si="19"/>
        <v>0</v>
      </c>
      <c r="BL272" s="17" t="s">
        <v>239</v>
      </c>
      <c r="BM272" s="150" t="s">
        <v>364</v>
      </c>
    </row>
    <row r="273" spans="1:65" s="2" customFormat="1" ht="16.5" customHeight="1">
      <c r="A273" s="32"/>
      <c r="B273" s="138"/>
      <c r="C273" s="139" t="s">
        <v>365</v>
      </c>
      <c r="D273" s="139" t="s">
        <v>141</v>
      </c>
      <c r="E273" s="140" t="s">
        <v>366</v>
      </c>
      <c r="F273" s="141" t="s">
        <v>367</v>
      </c>
      <c r="G273" s="142" t="s">
        <v>144</v>
      </c>
      <c r="H273" s="143">
        <v>20</v>
      </c>
      <c r="I273" s="144"/>
      <c r="J273" s="145">
        <f t="shared" si="10"/>
        <v>0</v>
      </c>
      <c r="K273" s="141" t="s">
        <v>145</v>
      </c>
      <c r="L273" s="33"/>
      <c r="M273" s="146" t="s">
        <v>1</v>
      </c>
      <c r="N273" s="147" t="s">
        <v>43</v>
      </c>
      <c r="O273" s="58"/>
      <c r="P273" s="148">
        <f t="shared" si="11"/>
        <v>0</v>
      </c>
      <c r="Q273" s="148">
        <v>0</v>
      </c>
      <c r="R273" s="148">
        <f t="shared" si="12"/>
        <v>0</v>
      </c>
      <c r="S273" s="148">
        <v>0</v>
      </c>
      <c r="T273" s="149">
        <f t="shared" si="1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0" t="s">
        <v>239</v>
      </c>
      <c r="AT273" s="150" t="s">
        <v>141</v>
      </c>
      <c r="AU273" s="150" t="s">
        <v>85</v>
      </c>
      <c r="AY273" s="17" t="s">
        <v>138</v>
      </c>
      <c r="BE273" s="151">
        <f t="shared" si="14"/>
        <v>0</v>
      </c>
      <c r="BF273" s="151">
        <f t="shared" si="15"/>
        <v>0</v>
      </c>
      <c r="BG273" s="151">
        <f t="shared" si="16"/>
        <v>0</v>
      </c>
      <c r="BH273" s="151">
        <f t="shared" si="17"/>
        <v>0</v>
      </c>
      <c r="BI273" s="151">
        <f t="shared" si="18"/>
        <v>0</v>
      </c>
      <c r="BJ273" s="17" t="s">
        <v>83</v>
      </c>
      <c r="BK273" s="151">
        <f t="shared" si="19"/>
        <v>0</v>
      </c>
      <c r="BL273" s="17" t="s">
        <v>239</v>
      </c>
      <c r="BM273" s="150" t="s">
        <v>368</v>
      </c>
    </row>
    <row r="274" spans="1:65" s="2" customFormat="1" ht="16.5" customHeight="1">
      <c r="A274" s="32"/>
      <c r="B274" s="138"/>
      <c r="C274" s="139" t="s">
        <v>369</v>
      </c>
      <c r="D274" s="139" t="s">
        <v>141</v>
      </c>
      <c r="E274" s="140" t="s">
        <v>370</v>
      </c>
      <c r="F274" s="141" t="s">
        <v>371</v>
      </c>
      <c r="G274" s="142" t="s">
        <v>144</v>
      </c>
      <c r="H274" s="143">
        <v>1</v>
      </c>
      <c r="I274" s="144"/>
      <c r="J274" s="145">
        <f t="shared" si="10"/>
        <v>0</v>
      </c>
      <c r="K274" s="141" t="s">
        <v>145</v>
      </c>
      <c r="L274" s="33"/>
      <c r="M274" s="146" t="s">
        <v>1</v>
      </c>
      <c r="N274" s="147" t="s">
        <v>43</v>
      </c>
      <c r="O274" s="58"/>
      <c r="P274" s="148">
        <f t="shared" si="11"/>
        <v>0</v>
      </c>
      <c r="Q274" s="148">
        <v>7.5000000000000002E-4</v>
      </c>
      <c r="R274" s="148">
        <f t="shared" si="12"/>
        <v>7.5000000000000002E-4</v>
      </c>
      <c r="S274" s="148">
        <v>0</v>
      </c>
      <c r="T274" s="149">
        <f t="shared" si="1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0" t="s">
        <v>239</v>
      </c>
      <c r="AT274" s="150" t="s">
        <v>141</v>
      </c>
      <c r="AU274" s="150" t="s">
        <v>85</v>
      </c>
      <c r="AY274" s="17" t="s">
        <v>138</v>
      </c>
      <c r="BE274" s="151">
        <f t="shared" si="14"/>
        <v>0</v>
      </c>
      <c r="BF274" s="151">
        <f t="shared" si="15"/>
        <v>0</v>
      </c>
      <c r="BG274" s="151">
        <f t="shared" si="16"/>
        <v>0</v>
      </c>
      <c r="BH274" s="151">
        <f t="shared" si="17"/>
        <v>0</v>
      </c>
      <c r="BI274" s="151">
        <f t="shared" si="18"/>
        <v>0</v>
      </c>
      <c r="BJ274" s="17" t="s">
        <v>83</v>
      </c>
      <c r="BK274" s="151">
        <f t="shared" si="19"/>
        <v>0</v>
      </c>
      <c r="BL274" s="17" t="s">
        <v>239</v>
      </c>
      <c r="BM274" s="150" t="s">
        <v>372</v>
      </c>
    </row>
    <row r="275" spans="1:65" s="2" customFormat="1" ht="16.5" customHeight="1">
      <c r="A275" s="32"/>
      <c r="B275" s="138"/>
      <c r="C275" s="139" t="s">
        <v>373</v>
      </c>
      <c r="D275" s="139" t="s">
        <v>141</v>
      </c>
      <c r="E275" s="140" t="s">
        <v>374</v>
      </c>
      <c r="F275" s="141" t="s">
        <v>375</v>
      </c>
      <c r="G275" s="142" t="s">
        <v>144</v>
      </c>
      <c r="H275" s="143">
        <v>1</v>
      </c>
      <c r="I275" s="144"/>
      <c r="J275" s="145">
        <f t="shared" si="10"/>
        <v>0</v>
      </c>
      <c r="K275" s="141" t="s">
        <v>145</v>
      </c>
      <c r="L275" s="33"/>
      <c r="M275" s="146" t="s">
        <v>1</v>
      </c>
      <c r="N275" s="147" t="s">
        <v>43</v>
      </c>
      <c r="O275" s="58"/>
      <c r="P275" s="148">
        <f t="shared" si="11"/>
        <v>0</v>
      </c>
      <c r="Q275" s="148">
        <v>9.7000000000000016E-4</v>
      </c>
      <c r="R275" s="148">
        <f t="shared" si="12"/>
        <v>9.7000000000000016E-4</v>
      </c>
      <c r="S275" s="148">
        <v>0</v>
      </c>
      <c r="T275" s="149">
        <f t="shared" si="1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0" t="s">
        <v>239</v>
      </c>
      <c r="AT275" s="150" t="s">
        <v>141</v>
      </c>
      <c r="AU275" s="150" t="s">
        <v>85</v>
      </c>
      <c r="AY275" s="17" t="s">
        <v>138</v>
      </c>
      <c r="BE275" s="151">
        <f t="shared" si="14"/>
        <v>0</v>
      </c>
      <c r="BF275" s="151">
        <f t="shared" si="15"/>
        <v>0</v>
      </c>
      <c r="BG275" s="151">
        <f t="shared" si="16"/>
        <v>0</v>
      </c>
      <c r="BH275" s="151">
        <f t="shared" si="17"/>
        <v>0</v>
      </c>
      <c r="BI275" s="151">
        <f t="shared" si="18"/>
        <v>0</v>
      </c>
      <c r="BJ275" s="17" t="s">
        <v>83</v>
      </c>
      <c r="BK275" s="151">
        <f t="shared" si="19"/>
        <v>0</v>
      </c>
      <c r="BL275" s="17" t="s">
        <v>239</v>
      </c>
      <c r="BM275" s="150" t="s">
        <v>376</v>
      </c>
    </row>
    <row r="276" spans="1:65" s="2" customFormat="1" ht="21.75" customHeight="1">
      <c r="A276" s="32"/>
      <c r="B276" s="138"/>
      <c r="C276" s="139" t="s">
        <v>377</v>
      </c>
      <c r="D276" s="139" t="s">
        <v>141</v>
      </c>
      <c r="E276" s="140" t="s">
        <v>378</v>
      </c>
      <c r="F276" s="141" t="s">
        <v>379</v>
      </c>
      <c r="G276" s="142" t="s">
        <v>163</v>
      </c>
      <c r="H276" s="143">
        <v>72</v>
      </c>
      <c r="I276" s="144"/>
      <c r="J276" s="145">
        <f t="shared" si="10"/>
        <v>0</v>
      </c>
      <c r="K276" s="141" t="s">
        <v>145</v>
      </c>
      <c r="L276" s="33"/>
      <c r="M276" s="146" t="s">
        <v>1</v>
      </c>
      <c r="N276" s="147" t="s">
        <v>43</v>
      </c>
      <c r="O276" s="58"/>
      <c r="P276" s="148">
        <f t="shared" si="11"/>
        <v>0</v>
      </c>
      <c r="Q276" s="148">
        <v>1.0000000000000001E-5</v>
      </c>
      <c r="R276" s="148">
        <f t="shared" si="12"/>
        <v>7.2000000000000005E-4</v>
      </c>
      <c r="S276" s="148">
        <v>0</v>
      </c>
      <c r="T276" s="149">
        <f t="shared" si="1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0" t="s">
        <v>239</v>
      </c>
      <c r="AT276" s="150" t="s">
        <v>141</v>
      </c>
      <c r="AU276" s="150" t="s">
        <v>85</v>
      </c>
      <c r="AY276" s="17" t="s">
        <v>138</v>
      </c>
      <c r="BE276" s="151">
        <f t="shared" si="14"/>
        <v>0</v>
      </c>
      <c r="BF276" s="151">
        <f t="shared" si="15"/>
        <v>0</v>
      </c>
      <c r="BG276" s="151">
        <f t="shared" si="16"/>
        <v>0</v>
      </c>
      <c r="BH276" s="151">
        <f t="shared" si="17"/>
        <v>0</v>
      </c>
      <c r="BI276" s="151">
        <f t="shared" si="18"/>
        <v>0</v>
      </c>
      <c r="BJ276" s="17" t="s">
        <v>83</v>
      </c>
      <c r="BK276" s="151">
        <f t="shared" si="19"/>
        <v>0</v>
      </c>
      <c r="BL276" s="17" t="s">
        <v>239</v>
      </c>
      <c r="BM276" s="150" t="s">
        <v>380</v>
      </c>
    </row>
    <row r="277" spans="1:65" s="2" customFormat="1" ht="24.2" customHeight="1">
      <c r="A277" s="32"/>
      <c r="B277" s="138"/>
      <c r="C277" s="139" t="s">
        <v>381</v>
      </c>
      <c r="D277" s="139" t="s">
        <v>141</v>
      </c>
      <c r="E277" s="140" t="s">
        <v>382</v>
      </c>
      <c r="F277" s="141" t="s">
        <v>383</v>
      </c>
      <c r="G277" s="142" t="s">
        <v>163</v>
      </c>
      <c r="H277" s="143">
        <v>72</v>
      </c>
      <c r="I277" s="144"/>
      <c r="J277" s="145">
        <f t="shared" si="10"/>
        <v>0</v>
      </c>
      <c r="K277" s="141" t="s">
        <v>145</v>
      </c>
      <c r="L277" s="33"/>
      <c r="M277" s="146" t="s">
        <v>1</v>
      </c>
      <c r="N277" s="147" t="s">
        <v>43</v>
      </c>
      <c r="O277" s="58"/>
      <c r="P277" s="148">
        <f t="shared" si="11"/>
        <v>0</v>
      </c>
      <c r="Q277" s="148">
        <v>2.0000000000000002E-5</v>
      </c>
      <c r="R277" s="148">
        <f t="shared" si="12"/>
        <v>1.4400000000000001E-3</v>
      </c>
      <c r="S277" s="148">
        <v>0</v>
      </c>
      <c r="T277" s="149">
        <f t="shared" si="1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0" t="s">
        <v>239</v>
      </c>
      <c r="AT277" s="150" t="s">
        <v>141</v>
      </c>
      <c r="AU277" s="150" t="s">
        <v>85</v>
      </c>
      <c r="AY277" s="17" t="s">
        <v>138</v>
      </c>
      <c r="BE277" s="151">
        <f t="shared" si="14"/>
        <v>0</v>
      </c>
      <c r="BF277" s="151">
        <f t="shared" si="15"/>
        <v>0</v>
      </c>
      <c r="BG277" s="151">
        <f t="shared" si="16"/>
        <v>0</v>
      </c>
      <c r="BH277" s="151">
        <f t="shared" si="17"/>
        <v>0</v>
      </c>
      <c r="BI277" s="151">
        <f t="shared" si="18"/>
        <v>0</v>
      </c>
      <c r="BJ277" s="17" t="s">
        <v>83</v>
      </c>
      <c r="BK277" s="151">
        <f t="shared" si="19"/>
        <v>0</v>
      </c>
      <c r="BL277" s="17" t="s">
        <v>239</v>
      </c>
      <c r="BM277" s="150" t="s">
        <v>384</v>
      </c>
    </row>
    <row r="278" spans="1:65" s="2" customFormat="1" ht="24.2" customHeight="1">
      <c r="A278" s="32"/>
      <c r="B278" s="138"/>
      <c r="C278" s="139" t="s">
        <v>385</v>
      </c>
      <c r="D278" s="139" t="s">
        <v>141</v>
      </c>
      <c r="E278" s="140" t="s">
        <v>386</v>
      </c>
      <c r="F278" s="141" t="s">
        <v>387</v>
      </c>
      <c r="G278" s="142" t="s">
        <v>282</v>
      </c>
      <c r="H278" s="143">
        <v>8.8999999999999996E-2</v>
      </c>
      <c r="I278" s="144"/>
      <c r="J278" s="145">
        <f t="shared" si="10"/>
        <v>0</v>
      </c>
      <c r="K278" s="141" t="s">
        <v>145</v>
      </c>
      <c r="L278" s="33"/>
      <c r="M278" s="146" t="s">
        <v>1</v>
      </c>
      <c r="N278" s="147" t="s">
        <v>43</v>
      </c>
      <c r="O278" s="58"/>
      <c r="P278" s="148">
        <f t="shared" si="11"/>
        <v>0</v>
      </c>
      <c r="Q278" s="148">
        <v>0</v>
      </c>
      <c r="R278" s="148">
        <f t="shared" si="12"/>
        <v>0</v>
      </c>
      <c r="S278" s="148">
        <v>0</v>
      </c>
      <c r="T278" s="149">
        <f t="shared" si="1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0" t="s">
        <v>239</v>
      </c>
      <c r="AT278" s="150" t="s">
        <v>141</v>
      </c>
      <c r="AU278" s="150" t="s">
        <v>85</v>
      </c>
      <c r="AY278" s="17" t="s">
        <v>138</v>
      </c>
      <c r="BE278" s="151">
        <f t="shared" si="14"/>
        <v>0</v>
      </c>
      <c r="BF278" s="151">
        <f t="shared" si="15"/>
        <v>0</v>
      </c>
      <c r="BG278" s="151">
        <f t="shared" si="16"/>
        <v>0</v>
      </c>
      <c r="BH278" s="151">
        <f t="shared" si="17"/>
        <v>0</v>
      </c>
      <c r="BI278" s="151">
        <f t="shared" si="18"/>
        <v>0</v>
      </c>
      <c r="BJ278" s="17" t="s">
        <v>83</v>
      </c>
      <c r="BK278" s="151">
        <f t="shared" si="19"/>
        <v>0</v>
      </c>
      <c r="BL278" s="17" t="s">
        <v>239</v>
      </c>
      <c r="BM278" s="150" t="s">
        <v>388</v>
      </c>
    </row>
    <row r="279" spans="1:65" s="12" customFormat="1" ht="22.9" customHeight="1">
      <c r="B279" s="125"/>
      <c r="D279" s="126" t="s">
        <v>77</v>
      </c>
      <c r="E279" s="136" t="s">
        <v>389</v>
      </c>
      <c r="F279" s="136" t="s">
        <v>390</v>
      </c>
      <c r="I279" s="128"/>
      <c r="J279" s="137">
        <f>BK279</f>
        <v>0</v>
      </c>
      <c r="L279" s="125"/>
      <c r="M279" s="130"/>
      <c r="N279" s="131"/>
      <c r="O279" s="131"/>
      <c r="P279" s="132">
        <f>SUM(P280:P291)</f>
        <v>0</v>
      </c>
      <c r="Q279" s="131"/>
      <c r="R279" s="132">
        <f>SUM(R280:R291)</f>
        <v>0.21528</v>
      </c>
      <c r="S279" s="131"/>
      <c r="T279" s="133">
        <f>SUM(T280:T291)</f>
        <v>0</v>
      </c>
      <c r="AR279" s="126" t="s">
        <v>85</v>
      </c>
      <c r="AT279" s="134" t="s">
        <v>77</v>
      </c>
      <c r="AU279" s="134" t="s">
        <v>83</v>
      </c>
      <c r="AY279" s="126" t="s">
        <v>138</v>
      </c>
      <c r="BK279" s="135">
        <f>SUM(BK280:BK291)</f>
        <v>0</v>
      </c>
    </row>
    <row r="280" spans="1:65" s="2" customFormat="1" ht="24.2" customHeight="1">
      <c r="A280" s="32"/>
      <c r="B280" s="138"/>
      <c r="C280" s="139" t="s">
        <v>391</v>
      </c>
      <c r="D280" s="139" t="s">
        <v>141</v>
      </c>
      <c r="E280" s="140" t="s">
        <v>392</v>
      </c>
      <c r="F280" s="141" t="s">
        <v>393</v>
      </c>
      <c r="G280" s="142" t="s">
        <v>394</v>
      </c>
      <c r="H280" s="143">
        <v>2</v>
      </c>
      <c r="I280" s="144"/>
      <c r="J280" s="145">
        <f t="shared" ref="J280:J291" si="20">ROUND(I280*H280,2)</f>
        <v>0</v>
      </c>
      <c r="K280" s="141" t="s">
        <v>145</v>
      </c>
      <c r="L280" s="33"/>
      <c r="M280" s="146" t="s">
        <v>1</v>
      </c>
      <c r="N280" s="147" t="s">
        <v>43</v>
      </c>
      <c r="O280" s="58"/>
      <c r="P280" s="148">
        <f t="shared" ref="P280:P291" si="21">O280*H280</f>
        <v>0</v>
      </c>
      <c r="Q280" s="148">
        <v>1.6969999999999999E-2</v>
      </c>
      <c r="R280" s="148">
        <f t="shared" ref="R280:R291" si="22">Q280*H280</f>
        <v>3.3939999999999998E-2</v>
      </c>
      <c r="S280" s="148">
        <v>0</v>
      </c>
      <c r="T280" s="149">
        <f t="shared" ref="T280:T291" si="23"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0" t="s">
        <v>239</v>
      </c>
      <c r="AT280" s="150" t="s">
        <v>141</v>
      </c>
      <c r="AU280" s="150" t="s">
        <v>85</v>
      </c>
      <c r="AY280" s="17" t="s">
        <v>138</v>
      </c>
      <c r="BE280" s="151">
        <f t="shared" ref="BE280:BE291" si="24">IF(N280="základní",J280,0)</f>
        <v>0</v>
      </c>
      <c r="BF280" s="151">
        <f t="shared" ref="BF280:BF291" si="25">IF(N280="snížená",J280,0)</f>
        <v>0</v>
      </c>
      <c r="BG280" s="151">
        <f t="shared" ref="BG280:BG291" si="26">IF(N280="zákl. přenesená",J280,0)</f>
        <v>0</v>
      </c>
      <c r="BH280" s="151">
        <f t="shared" ref="BH280:BH291" si="27">IF(N280="sníž. přenesená",J280,0)</f>
        <v>0</v>
      </c>
      <c r="BI280" s="151">
        <f t="shared" ref="BI280:BI291" si="28">IF(N280="nulová",J280,0)</f>
        <v>0</v>
      </c>
      <c r="BJ280" s="17" t="s">
        <v>83</v>
      </c>
      <c r="BK280" s="151">
        <f t="shared" ref="BK280:BK291" si="29">ROUND(I280*H280,2)</f>
        <v>0</v>
      </c>
      <c r="BL280" s="17" t="s">
        <v>239</v>
      </c>
      <c r="BM280" s="150" t="s">
        <v>395</v>
      </c>
    </row>
    <row r="281" spans="1:65" s="2" customFormat="1" ht="21.75" customHeight="1">
      <c r="A281" s="32"/>
      <c r="B281" s="138"/>
      <c r="C281" s="139" t="s">
        <v>396</v>
      </c>
      <c r="D281" s="139" t="s">
        <v>141</v>
      </c>
      <c r="E281" s="140" t="s">
        <v>397</v>
      </c>
      <c r="F281" s="141" t="s">
        <v>398</v>
      </c>
      <c r="G281" s="142" t="s">
        <v>394</v>
      </c>
      <c r="H281" s="143">
        <v>3</v>
      </c>
      <c r="I281" s="144"/>
      <c r="J281" s="145">
        <f t="shared" si="20"/>
        <v>0</v>
      </c>
      <c r="K281" s="141" t="s">
        <v>1</v>
      </c>
      <c r="L281" s="33"/>
      <c r="M281" s="146" t="s">
        <v>1</v>
      </c>
      <c r="N281" s="147" t="s">
        <v>43</v>
      </c>
      <c r="O281" s="58"/>
      <c r="P281" s="148">
        <f t="shared" si="21"/>
        <v>0</v>
      </c>
      <c r="Q281" s="148">
        <v>1.6969999999999999E-2</v>
      </c>
      <c r="R281" s="148">
        <f t="shared" si="22"/>
        <v>5.0909999999999997E-2</v>
      </c>
      <c r="S281" s="148">
        <v>0</v>
      </c>
      <c r="T281" s="149">
        <f t="shared" si="2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0" t="s">
        <v>239</v>
      </c>
      <c r="AT281" s="150" t="s">
        <v>141</v>
      </c>
      <c r="AU281" s="150" t="s">
        <v>85</v>
      </c>
      <c r="AY281" s="17" t="s">
        <v>138</v>
      </c>
      <c r="BE281" s="151">
        <f t="shared" si="24"/>
        <v>0</v>
      </c>
      <c r="BF281" s="151">
        <f t="shared" si="25"/>
        <v>0</v>
      </c>
      <c r="BG281" s="151">
        <f t="shared" si="26"/>
        <v>0</v>
      </c>
      <c r="BH281" s="151">
        <f t="shared" si="27"/>
        <v>0</v>
      </c>
      <c r="BI281" s="151">
        <f t="shared" si="28"/>
        <v>0</v>
      </c>
      <c r="BJ281" s="17" t="s">
        <v>83</v>
      </c>
      <c r="BK281" s="151">
        <f t="shared" si="29"/>
        <v>0</v>
      </c>
      <c r="BL281" s="17" t="s">
        <v>239</v>
      </c>
      <c r="BM281" s="150" t="s">
        <v>399</v>
      </c>
    </row>
    <row r="282" spans="1:65" s="2" customFormat="1" ht="24.2" customHeight="1">
      <c r="A282" s="32"/>
      <c r="B282" s="138"/>
      <c r="C282" s="139" t="s">
        <v>400</v>
      </c>
      <c r="D282" s="139" t="s">
        <v>141</v>
      </c>
      <c r="E282" s="140" t="s">
        <v>401</v>
      </c>
      <c r="F282" s="141" t="s">
        <v>402</v>
      </c>
      <c r="G282" s="142" t="s">
        <v>394</v>
      </c>
      <c r="H282" s="143">
        <v>1</v>
      </c>
      <c r="I282" s="144"/>
      <c r="J282" s="145">
        <f t="shared" si="20"/>
        <v>0</v>
      </c>
      <c r="K282" s="141" t="s">
        <v>145</v>
      </c>
      <c r="L282" s="33"/>
      <c r="M282" s="146" t="s">
        <v>1</v>
      </c>
      <c r="N282" s="147" t="s">
        <v>43</v>
      </c>
      <c r="O282" s="58"/>
      <c r="P282" s="148">
        <f t="shared" si="21"/>
        <v>0</v>
      </c>
      <c r="Q282" s="148">
        <v>1.6469999999999999E-2</v>
      </c>
      <c r="R282" s="148">
        <f t="shared" si="22"/>
        <v>1.6469999999999999E-2</v>
      </c>
      <c r="S282" s="148">
        <v>0</v>
      </c>
      <c r="T282" s="149">
        <f t="shared" si="2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0" t="s">
        <v>239</v>
      </c>
      <c r="AT282" s="150" t="s">
        <v>141</v>
      </c>
      <c r="AU282" s="150" t="s">
        <v>85</v>
      </c>
      <c r="AY282" s="17" t="s">
        <v>138</v>
      </c>
      <c r="BE282" s="151">
        <f t="shared" si="24"/>
        <v>0</v>
      </c>
      <c r="BF282" s="151">
        <f t="shared" si="25"/>
        <v>0</v>
      </c>
      <c r="BG282" s="151">
        <f t="shared" si="26"/>
        <v>0</v>
      </c>
      <c r="BH282" s="151">
        <f t="shared" si="27"/>
        <v>0</v>
      </c>
      <c r="BI282" s="151">
        <f t="shared" si="28"/>
        <v>0</v>
      </c>
      <c r="BJ282" s="17" t="s">
        <v>83</v>
      </c>
      <c r="BK282" s="151">
        <f t="shared" si="29"/>
        <v>0</v>
      </c>
      <c r="BL282" s="17" t="s">
        <v>239</v>
      </c>
      <c r="BM282" s="150" t="s">
        <v>403</v>
      </c>
    </row>
    <row r="283" spans="1:65" s="2" customFormat="1" ht="33" customHeight="1">
      <c r="A283" s="32"/>
      <c r="B283" s="138"/>
      <c r="C283" s="139" t="s">
        <v>404</v>
      </c>
      <c r="D283" s="139" t="s">
        <v>141</v>
      </c>
      <c r="E283" s="140" t="s">
        <v>405</v>
      </c>
      <c r="F283" s="141" t="s">
        <v>406</v>
      </c>
      <c r="G283" s="142" t="s">
        <v>394</v>
      </c>
      <c r="H283" s="143">
        <v>5</v>
      </c>
      <c r="I283" s="144"/>
      <c r="J283" s="145">
        <f t="shared" si="20"/>
        <v>0</v>
      </c>
      <c r="K283" s="141" t="s">
        <v>145</v>
      </c>
      <c r="L283" s="33"/>
      <c r="M283" s="146" t="s">
        <v>1</v>
      </c>
      <c r="N283" s="147" t="s">
        <v>43</v>
      </c>
      <c r="O283" s="58"/>
      <c r="P283" s="148">
        <f t="shared" si="21"/>
        <v>0</v>
      </c>
      <c r="Q283" s="148">
        <v>4.9300000000000012E-3</v>
      </c>
      <c r="R283" s="148">
        <f t="shared" si="22"/>
        <v>2.4650000000000005E-2</v>
      </c>
      <c r="S283" s="148">
        <v>0</v>
      </c>
      <c r="T283" s="149">
        <f t="shared" si="2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0" t="s">
        <v>239</v>
      </c>
      <c r="AT283" s="150" t="s">
        <v>141</v>
      </c>
      <c r="AU283" s="150" t="s">
        <v>85</v>
      </c>
      <c r="AY283" s="17" t="s">
        <v>138</v>
      </c>
      <c r="BE283" s="151">
        <f t="shared" si="24"/>
        <v>0</v>
      </c>
      <c r="BF283" s="151">
        <f t="shared" si="25"/>
        <v>0</v>
      </c>
      <c r="BG283" s="151">
        <f t="shared" si="26"/>
        <v>0</v>
      </c>
      <c r="BH283" s="151">
        <f t="shared" si="27"/>
        <v>0</v>
      </c>
      <c r="BI283" s="151">
        <f t="shared" si="28"/>
        <v>0</v>
      </c>
      <c r="BJ283" s="17" t="s">
        <v>83</v>
      </c>
      <c r="BK283" s="151">
        <f t="shared" si="29"/>
        <v>0</v>
      </c>
      <c r="BL283" s="17" t="s">
        <v>239</v>
      </c>
      <c r="BM283" s="150" t="s">
        <v>407</v>
      </c>
    </row>
    <row r="284" spans="1:65" s="2" customFormat="1" ht="24.2" customHeight="1">
      <c r="A284" s="32"/>
      <c r="B284" s="138"/>
      <c r="C284" s="139" t="s">
        <v>408</v>
      </c>
      <c r="D284" s="139" t="s">
        <v>141</v>
      </c>
      <c r="E284" s="140" t="s">
        <v>409</v>
      </c>
      <c r="F284" s="141" t="s">
        <v>410</v>
      </c>
      <c r="G284" s="142" t="s">
        <v>394</v>
      </c>
      <c r="H284" s="143">
        <v>1</v>
      </c>
      <c r="I284" s="144"/>
      <c r="J284" s="145">
        <f t="shared" si="20"/>
        <v>0</v>
      </c>
      <c r="K284" s="141" t="s">
        <v>145</v>
      </c>
      <c r="L284" s="33"/>
      <c r="M284" s="146" t="s">
        <v>1</v>
      </c>
      <c r="N284" s="147" t="s">
        <v>43</v>
      </c>
      <c r="O284" s="58"/>
      <c r="P284" s="148">
        <f t="shared" si="21"/>
        <v>0</v>
      </c>
      <c r="Q284" s="148">
        <v>7.2340000000000002E-2</v>
      </c>
      <c r="R284" s="148">
        <f t="shared" si="22"/>
        <v>7.2340000000000002E-2</v>
      </c>
      <c r="S284" s="148">
        <v>0</v>
      </c>
      <c r="T284" s="149">
        <f t="shared" si="2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0" t="s">
        <v>239</v>
      </c>
      <c r="AT284" s="150" t="s">
        <v>141</v>
      </c>
      <c r="AU284" s="150" t="s">
        <v>85</v>
      </c>
      <c r="AY284" s="17" t="s">
        <v>138</v>
      </c>
      <c r="BE284" s="151">
        <f t="shared" si="24"/>
        <v>0</v>
      </c>
      <c r="BF284" s="151">
        <f t="shared" si="25"/>
        <v>0</v>
      </c>
      <c r="BG284" s="151">
        <f t="shared" si="26"/>
        <v>0</v>
      </c>
      <c r="BH284" s="151">
        <f t="shared" si="27"/>
        <v>0</v>
      </c>
      <c r="BI284" s="151">
        <f t="shared" si="28"/>
        <v>0</v>
      </c>
      <c r="BJ284" s="17" t="s">
        <v>83</v>
      </c>
      <c r="BK284" s="151">
        <f t="shared" si="29"/>
        <v>0</v>
      </c>
      <c r="BL284" s="17" t="s">
        <v>239</v>
      </c>
      <c r="BM284" s="150" t="s">
        <v>411</v>
      </c>
    </row>
    <row r="285" spans="1:65" s="2" customFormat="1" ht="24.2" customHeight="1">
      <c r="A285" s="32"/>
      <c r="B285" s="138"/>
      <c r="C285" s="139" t="s">
        <v>412</v>
      </c>
      <c r="D285" s="139" t="s">
        <v>141</v>
      </c>
      <c r="E285" s="140" t="s">
        <v>413</v>
      </c>
      <c r="F285" s="141" t="s">
        <v>414</v>
      </c>
      <c r="G285" s="142" t="s">
        <v>394</v>
      </c>
      <c r="H285" s="143">
        <v>20</v>
      </c>
      <c r="I285" s="144"/>
      <c r="J285" s="145">
        <f t="shared" si="20"/>
        <v>0</v>
      </c>
      <c r="K285" s="141" t="s">
        <v>145</v>
      </c>
      <c r="L285" s="33"/>
      <c r="M285" s="146" t="s">
        <v>1</v>
      </c>
      <c r="N285" s="147" t="s">
        <v>43</v>
      </c>
      <c r="O285" s="58"/>
      <c r="P285" s="148">
        <f t="shared" si="21"/>
        <v>0</v>
      </c>
      <c r="Q285" s="148">
        <v>2.4000000000000001E-4</v>
      </c>
      <c r="R285" s="148">
        <f t="shared" si="22"/>
        <v>4.8000000000000004E-3</v>
      </c>
      <c r="S285" s="148">
        <v>0</v>
      </c>
      <c r="T285" s="149">
        <f t="shared" si="2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0" t="s">
        <v>146</v>
      </c>
      <c r="AT285" s="150" t="s">
        <v>141</v>
      </c>
      <c r="AU285" s="150" t="s">
        <v>85</v>
      </c>
      <c r="AY285" s="17" t="s">
        <v>138</v>
      </c>
      <c r="BE285" s="151">
        <f t="shared" si="24"/>
        <v>0</v>
      </c>
      <c r="BF285" s="151">
        <f t="shared" si="25"/>
        <v>0</v>
      </c>
      <c r="BG285" s="151">
        <f t="shared" si="26"/>
        <v>0</v>
      </c>
      <c r="BH285" s="151">
        <f t="shared" si="27"/>
        <v>0</v>
      </c>
      <c r="BI285" s="151">
        <f t="shared" si="28"/>
        <v>0</v>
      </c>
      <c r="BJ285" s="17" t="s">
        <v>83</v>
      </c>
      <c r="BK285" s="151">
        <f t="shared" si="29"/>
        <v>0</v>
      </c>
      <c r="BL285" s="17" t="s">
        <v>146</v>
      </c>
      <c r="BM285" s="150" t="s">
        <v>415</v>
      </c>
    </row>
    <row r="286" spans="1:65" s="2" customFormat="1" ht="24.2" customHeight="1">
      <c r="A286" s="32"/>
      <c r="B286" s="138"/>
      <c r="C286" s="139" t="s">
        <v>416</v>
      </c>
      <c r="D286" s="139" t="s">
        <v>141</v>
      </c>
      <c r="E286" s="140" t="s">
        <v>417</v>
      </c>
      <c r="F286" s="141" t="s">
        <v>418</v>
      </c>
      <c r="G286" s="142" t="s">
        <v>394</v>
      </c>
      <c r="H286" s="143">
        <v>5</v>
      </c>
      <c r="I286" s="144"/>
      <c r="J286" s="145">
        <f t="shared" si="20"/>
        <v>0</v>
      </c>
      <c r="K286" s="141" t="s">
        <v>145</v>
      </c>
      <c r="L286" s="33"/>
      <c r="M286" s="146" t="s">
        <v>1</v>
      </c>
      <c r="N286" s="147" t="s">
        <v>43</v>
      </c>
      <c r="O286" s="58"/>
      <c r="P286" s="148">
        <f t="shared" si="21"/>
        <v>0</v>
      </c>
      <c r="Q286" s="148">
        <v>1.72E-3</v>
      </c>
      <c r="R286" s="148">
        <f t="shared" si="22"/>
        <v>8.6E-3</v>
      </c>
      <c r="S286" s="148">
        <v>0</v>
      </c>
      <c r="T286" s="149">
        <f t="shared" si="2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50" t="s">
        <v>239</v>
      </c>
      <c r="AT286" s="150" t="s">
        <v>141</v>
      </c>
      <c r="AU286" s="150" t="s">
        <v>85</v>
      </c>
      <c r="AY286" s="17" t="s">
        <v>138</v>
      </c>
      <c r="BE286" s="151">
        <f t="shared" si="24"/>
        <v>0</v>
      </c>
      <c r="BF286" s="151">
        <f t="shared" si="25"/>
        <v>0</v>
      </c>
      <c r="BG286" s="151">
        <f t="shared" si="26"/>
        <v>0</v>
      </c>
      <c r="BH286" s="151">
        <f t="shared" si="27"/>
        <v>0</v>
      </c>
      <c r="BI286" s="151">
        <f t="shared" si="28"/>
        <v>0</v>
      </c>
      <c r="BJ286" s="17" t="s">
        <v>83</v>
      </c>
      <c r="BK286" s="151">
        <f t="shared" si="29"/>
        <v>0</v>
      </c>
      <c r="BL286" s="17" t="s">
        <v>239</v>
      </c>
      <c r="BM286" s="150" t="s">
        <v>419</v>
      </c>
    </row>
    <row r="287" spans="1:65" s="2" customFormat="1" ht="16.5" customHeight="1">
      <c r="A287" s="32"/>
      <c r="B287" s="138"/>
      <c r="C287" s="139" t="s">
        <v>420</v>
      </c>
      <c r="D287" s="139" t="s">
        <v>141</v>
      </c>
      <c r="E287" s="140" t="s">
        <v>421</v>
      </c>
      <c r="F287" s="141" t="s">
        <v>422</v>
      </c>
      <c r="G287" s="142" t="s">
        <v>394</v>
      </c>
      <c r="H287" s="143">
        <v>1</v>
      </c>
      <c r="I287" s="144"/>
      <c r="J287" s="145">
        <f t="shared" si="20"/>
        <v>0</v>
      </c>
      <c r="K287" s="141" t="s">
        <v>145</v>
      </c>
      <c r="L287" s="33"/>
      <c r="M287" s="146" t="s">
        <v>1</v>
      </c>
      <c r="N287" s="147" t="s">
        <v>43</v>
      </c>
      <c r="O287" s="58"/>
      <c r="P287" s="148">
        <f t="shared" si="21"/>
        <v>0</v>
      </c>
      <c r="Q287" s="148">
        <v>1.8400000000000003E-3</v>
      </c>
      <c r="R287" s="148">
        <f t="shared" si="22"/>
        <v>1.8400000000000003E-3</v>
      </c>
      <c r="S287" s="148">
        <v>0</v>
      </c>
      <c r="T287" s="149">
        <f t="shared" si="2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0" t="s">
        <v>239</v>
      </c>
      <c r="AT287" s="150" t="s">
        <v>141</v>
      </c>
      <c r="AU287" s="150" t="s">
        <v>85</v>
      </c>
      <c r="AY287" s="17" t="s">
        <v>138</v>
      </c>
      <c r="BE287" s="151">
        <f t="shared" si="24"/>
        <v>0</v>
      </c>
      <c r="BF287" s="151">
        <f t="shared" si="25"/>
        <v>0</v>
      </c>
      <c r="BG287" s="151">
        <f t="shared" si="26"/>
        <v>0</v>
      </c>
      <c r="BH287" s="151">
        <f t="shared" si="27"/>
        <v>0</v>
      </c>
      <c r="BI287" s="151">
        <f t="shared" si="28"/>
        <v>0</v>
      </c>
      <c r="BJ287" s="17" t="s">
        <v>83</v>
      </c>
      <c r="BK287" s="151">
        <f t="shared" si="29"/>
        <v>0</v>
      </c>
      <c r="BL287" s="17" t="s">
        <v>239</v>
      </c>
      <c r="BM287" s="150" t="s">
        <v>423</v>
      </c>
    </row>
    <row r="288" spans="1:65" s="2" customFormat="1" ht="16.5" customHeight="1">
      <c r="A288" s="32"/>
      <c r="B288" s="138"/>
      <c r="C288" s="139" t="s">
        <v>424</v>
      </c>
      <c r="D288" s="139" t="s">
        <v>141</v>
      </c>
      <c r="E288" s="140" t="s">
        <v>425</v>
      </c>
      <c r="F288" s="141" t="s">
        <v>426</v>
      </c>
      <c r="G288" s="142" t="s">
        <v>144</v>
      </c>
      <c r="H288" s="143">
        <v>1</v>
      </c>
      <c r="I288" s="144"/>
      <c r="J288" s="145">
        <f t="shared" si="20"/>
        <v>0</v>
      </c>
      <c r="K288" s="141" t="s">
        <v>145</v>
      </c>
      <c r="L288" s="33"/>
      <c r="M288" s="146" t="s">
        <v>1</v>
      </c>
      <c r="N288" s="147" t="s">
        <v>43</v>
      </c>
      <c r="O288" s="58"/>
      <c r="P288" s="148">
        <f t="shared" si="21"/>
        <v>0</v>
      </c>
      <c r="Q288" s="148">
        <v>2.4000000000000001E-4</v>
      </c>
      <c r="R288" s="148">
        <f t="shared" si="22"/>
        <v>2.4000000000000001E-4</v>
      </c>
      <c r="S288" s="148">
        <v>0</v>
      </c>
      <c r="T288" s="149">
        <f t="shared" si="2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50" t="s">
        <v>239</v>
      </c>
      <c r="AT288" s="150" t="s">
        <v>141</v>
      </c>
      <c r="AU288" s="150" t="s">
        <v>85</v>
      </c>
      <c r="AY288" s="17" t="s">
        <v>138</v>
      </c>
      <c r="BE288" s="151">
        <f t="shared" si="24"/>
        <v>0</v>
      </c>
      <c r="BF288" s="151">
        <f t="shared" si="25"/>
        <v>0</v>
      </c>
      <c r="BG288" s="151">
        <f t="shared" si="26"/>
        <v>0</v>
      </c>
      <c r="BH288" s="151">
        <f t="shared" si="27"/>
        <v>0</v>
      </c>
      <c r="BI288" s="151">
        <f t="shared" si="28"/>
        <v>0</v>
      </c>
      <c r="BJ288" s="17" t="s">
        <v>83</v>
      </c>
      <c r="BK288" s="151">
        <f t="shared" si="29"/>
        <v>0</v>
      </c>
      <c r="BL288" s="17" t="s">
        <v>239</v>
      </c>
      <c r="BM288" s="150" t="s">
        <v>427</v>
      </c>
    </row>
    <row r="289" spans="1:65" s="2" customFormat="1" ht="16.5" customHeight="1">
      <c r="A289" s="32"/>
      <c r="B289" s="138"/>
      <c r="C289" s="139" t="s">
        <v>428</v>
      </c>
      <c r="D289" s="139" t="s">
        <v>141</v>
      </c>
      <c r="E289" s="140" t="s">
        <v>429</v>
      </c>
      <c r="F289" s="141" t="s">
        <v>430</v>
      </c>
      <c r="G289" s="142" t="s">
        <v>144</v>
      </c>
      <c r="H289" s="143">
        <v>5</v>
      </c>
      <c r="I289" s="144"/>
      <c r="J289" s="145">
        <f t="shared" si="20"/>
        <v>0</v>
      </c>
      <c r="K289" s="141" t="s">
        <v>145</v>
      </c>
      <c r="L289" s="33"/>
      <c r="M289" s="146" t="s">
        <v>1</v>
      </c>
      <c r="N289" s="147" t="s">
        <v>43</v>
      </c>
      <c r="O289" s="58"/>
      <c r="P289" s="148">
        <f t="shared" si="21"/>
        <v>0</v>
      </c>
      <c r="Q289" s="148">
        <v>2.7999999999999998E-4</v>
      </c>
      <c r="R289" s="148">
        <f t="shared" si="22"/>
        <v>1.3999999999999998E-3</v>
      </c>
      <c r="S289" s="148">
        <v>0</v>
      </c>
      <c r="T289" s="149">
        <f t="shared" si="2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0" t="s">
        <v>239</v>
      </c>
      <c r="AT289" s="150" t="s">
        <v>141</v>
      </c>
      <c r="AU289" s="150" t="s">
        <v>85</v>
      </c>
      <c r="AY289" s="17" t="s">
        <v>138</v>
      </c>
      <c r="BE289" s="151">
        <f t="shared" si="24"/>
        <v>0</v>
      </c>
      <c r="BF289" s="151">
        <f t="shared" si="25"/>
        <v>0</v>
      </c>
      <c r="BG289" s="151">
        <f t="shared" si="26"/>
        <v>0</v>
      </c>
      <c r="BH289" s="151">
        <f t="shared" si="27"/>
        <v>0</v>
      </c>
      <c r="BI289" s="151">
        <f t="shared" si="28"/>
        <v>0</v>
      </c>
      <c r="BJ289" s="17" t="s">
        <v>83</v>
      </c>
      <c r="BK289" s="151">
        <f t="shared" si="29"/>
        <v>0</v>
      </c>
      <c r="BL289" s="17" t="s">
        <v>239</v>
      </c>
      <c r="BM289" s="150" t="s">
        <v>431</v>
      </c>
    </row>
    <row r="290" spans="1:65" s="2" customFormat="1" ht="16.5" customHeight="1">
      <c r="A290" s="32"/>
      <c r="B290" s="138"/>
      <c r="C290" s="139" t="s">
        <v>432</v>
      </c>
      <c r="D290" s="139" t="s">
        <v>141</v>
      </c>
      <c r="E290" s="140" t="s">
        <v>433</v>
      </c>
      <c r="F290" s="141" t="s">
        <v>434</v>
      </c>
      <c r="G290" s="142" t="s">
        <v>144</v>
      </c>
      <c r="H290" s="143">
        <v>1</v>
      </c>
      <c r="I290" s="144"/>
      <c r="J290" s="145">
        <f t="shared" si="20"/>
        <v>0</v>
      </c>
      <c r="K290" s="141" t="s">
        <v>145</v>
      </c>
      <c r="L290" s="33"/>
      <c r="M290" s="146" t="s">
        <v>1</v>
      </c>
      <c r="N290" s="147" t="s">
        <v>43</v>
      </c>
      <c r="O290" s="58"/>
      <c r="P290" s="148">
        <f t="shared" si="21"/>
        <v>0</v>
      </c>
      <c r="Q290" s="148">
        <v>9.0000000000000006E-5</v>
      </c>
      <c r="R290" s="148">
        <f t="shared" si="22"/>
        <v>9.0000000000000006E-5</v>
      </c>
      <c r="S290" s="148">
        <v>0</v>
      </c>
      <c r="T290" s="149">
        <f t="shared" si="2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50" t="s">
        <v>239</v>
      </c>
      <c r="AT290" s="150" t="s">
        <v>141</v>
      </c>
      <c r="AU290" s="150" t="s">
        <v>85</v>
      </c>
      <c r="AY290" s="17" t="s">
        <v>138</v>
      </c>
      <c r="BE290" s="151">
        <f t="shared" si="24"/>
        <v>0</v>
      </c>
      <c r="BF290" s="151">
        <f t="shared" si="25"/>
        <v>0</v>
      </c>
      <c r="BG290" s="151">
        <f t="shared" si="26"/>
        <v>0</v>
      </c>
      <c r="BH290" s="151">
        <f t="shared" si="27"/>
        <v>0</v>
      </c>
      <c r="BI290" s="151">
        <f t="shared" si="28"/>
        <v>0</v>
      </c>
      <c r="BJ290" s="17" t="s">
        <v>83</v>
      </c>
      <c r="BK290" s="151">
        <f t="shared" si="29"/>
        <v>0</v>
      </c>
      <c r="BL290" s="17" t="s">
        <v>239</v>
      </c>
      <c r="BM290" s="150" t="s">
        <v>435</v>
      </c>
    </row>
    <row r="291" spans="1:65" s="2" customFormat="1" ht="24.2" customHeight="1">
      <c r="A291" s="32"/>
      <c r="B291" s="138"/>
      <c r="C291" s="139" t="s">
        <v>436</v>
      </c>
      <c r="D291" s="139" t="s">
        <v>141</v>
      </c>
      <c r="E291" s="140" t="s">
        <v>437</v>
      </c>
      <c r="F291" s="141" t="s">
        <v>438</v>
      </c>
      <c r="G291" s="142" t="s">
        <v>282</v>
      </c>
      <c r="H291" s="143">
        <v>0.21</v>
      </c>
      <c r="I291" s="144"/>
      <c r="J291" s="145">
        <f t="shared" si="20"/>
        <v>0</v>
      </c>
      <c r="K291" s="141" t="s">
        <v>145</v>
      </c>
      <c r="L291" s="33"/>
      <c r="M291" s="146" t="s">
        <v>1</v>
      </c>
      <c r="N291" s="147" t="s">
        <v>43</v>
      </c>
      <c r="O291" s="58"/>
      <c r="P291" s="148">
        <f t="shared" si="21"/>
        <v>0</v>
      </c>
      <c r="Q291" s="148">
        <v>0</v>
      </c>
      <c r="R291" s="148">
        <f t="shared" si="22"/>
        <v>0</v>
      </c>
      <c r="S291" s="148">
        <v>0</v>
      </c>
      <c r="T291" s="149">
        <f t="shared" si="2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50" t="s">
        <v>239</v>
      </c>
      <c r="AT291" s="150" t="s">
        <v>141</v>
      </c>
      <c r="AU291" s="150" t="s">
        <v>85</v>
      </c>
      <c r="AY291" s="17" t="s">
        <v>138</v>
      </c>
      <c r="BE291" s="151">
        <f t="shared" si="24"/>
        <v>0</v>
      </c>
      <c r="BF291" s="151">
        <f t="shared" si="25"/>
        <v>0</v>
      </c>
      <c r="BG291" s="151">
        <f t="shared" si="26"/>
        <v>0</v>
      </c>
      <c r="BH291" s="151">
        <f t="shared" si="27"/>
        <v>0</v>
      </c>
      <c r="BI291" s="151">
        <f t="shared" si="28"/>
        <v>0</v>
      </c>
      <c r="BJ291" s="17" t="s">
        <v>83</v>
      </c>
      <c r="BK291" s="151">
        <f t="shared" si="29"/>
        <v>0</v>
      </c>
      <c r="BL291" s="17" t="s">
        <v>239</v>
      </c>
      <c r="BM291" s="150" t="s">
        <v>439</v>
      </c>
    </row>
    <row r="292" spans="1:65" s="12" customFormat="1" ht="22.9" customHeight="1">
      <c r="B292" s="125"/>
      <c r="D292" s="126" t="s">
        <v>77</v>
      </c>
      <c r="E292" s="136" t="s">
        <v>440</v>
      </c>
      <c r="F292" s="136" t="s">
        <v>441</v>
      </c>
      <c r="I292" s="128"/>
      <c r="J292" s="137">
        <f>BK292</f>
        <v>0</v>
      </c>
      <c r="L292" s="125"/>
      <c r="M292" s="130"/>
      <c r="N292" s="131"/>
      <c r="O292" s="131"/>
      <c r="P292" s="132">
        <f>SUM(P293:P296)</f>
        <v>0</v>
      </c>
      <c r="Q292" s="131"/>
      <c r="R292" s="132">
        <f>SUM(R293:R296)</f>
        <v>1.9700000000000002E-2</v>
      </c>
      <c r="S292" s="131"/>
      <c r="T292" s="133">
        <f>SUM(T293:T296)</f>
        <v>0</v>
      </c>
      <c r="AR292" s="126" t="s">
        <v>85</v>
      </c>
      <c r="AT292" s="134" t="s">
        <v>77</v>
      </c>
      <c r="AU292" s="134" t="s">
        <v>83</v>
      </c>
      <c r="AY292" s="126" t="s">
        <v>138</v>
      </c>
      <c r="BK292" s="135">
        <f>SUM(BK293:BK296)</f>
        <v>0</v>
      </c>
    </row>
    <row r="293" spans="1:65" s="2" customFormat="1" ht="33" customHeight="1">
      <c r="A293" s="32"/>
      <c r="B293" s="138"/>
      <c r="C293" s="139" t="s">
        <v>442</v>
      </c>
      <c r="D293" s="139" t="s">
        <v>141</v>
      </c>
      <c r="E293" s="140" t="s">
        <v>443</v>
      </c>
      <c r="F293" s="141" t="s">
        <v>444</v>
      </c>
      <c r="G293" s="142" t="s">
        <v>394</v>
      </c>
      <c r="H293" s="143">
        <v>2</v>
      </c>
      <c r="I293" s="144"/>
      <c r="J293" s="145">
        <f>ROUND(I293*H293,2)</f>
        <v>0</v>
      </c>
      <c r="K293" s="141" t="s">
        <v>145</v>
      </c>
      <c r="L293" s="33"/>
      <c r="M293" s="146" t="s">
        <v>1</v>
      </c>
      <c r="N293" s="147" t="s">
        <v>43</v>
      </c>
      <c r="O293" s="58"/>
      <c r="P293" s="148">
        <f>O293*H293</f>
        <v>0</v>
      </c>
      <c r="Q293" s="148">
        <v>9.1999999999999998E-3</v>
      </c>
      <c r="R293" s="148">
        <f>Q293*H293</f>
        <v>1.84E-2</v>
      </c>
      <c r="S293" s="148">
        <v>0</v>
      </c>
      <c r="T293" s="149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0" t="s">
        <v>239</v>
      </c>
      <c r="AT293" s="150" t="s">
        <v>141</v>
      </c>
      <c r="AU293" s="150" t="s">
        <v>85</v>
      </c>
      <c r="AY293" s="17" t="s">
        <v>138</v>
      </c>
      <c r="BE293" s="151">
        <f>IF(N293="základní",J293,0)</f>
        <v>0</v>
      </c>
      <c r="BF293" s="151">
        <f>IF(N293="snížená",J293,0)</f>
        <v>0</v>
      </c>
      <c r="BG293" s="151">
        <f>IF(N293="zákl. přenesená",J293,0)</f>
        <v>0</v>
      </c>
      <c r="BH293" s="151">
        <f>IF(N293="sníž. přenesená",J293,0)</f>
        <v>0</v>
      </c>
      <c r="BI293" s="151">
        <f>IF(N293="nulová",J293,0)</f>
        <v>0</v>
      </c>
      <c r="BJ293" s="17" t="s">
        <v>83</v>
      </c>
      <c r="BK293" s="151">
        <f>ROUND(I293*H293,2)</f>
        <v>0</v>
      </c>
      <c r="BL293" s="17" t="s">
        <v>239</v>
      </c>
      <c r="BM293" s="150" t="s">
        <v>445</v>
      </c>
    </row>
    <row r="294" spans="1:65" s="2" customFormat="1" ht="16.5" customHeight="1">
      <c r="A294" s="32"/>
      <c r="B294" s="138"/>
      <c r="C294" s="139" t="s">
        <v>446</v>
      </c>
      <c r="D294" s="139" t="s">
        <v>141</v>
      </c>
      <c r="E294" s="140" t="s">
        <v>447</v>
      </c>
      <c r="F294" s="141" t="s">
        <v>448</v>
      </c>
      <c r="G294" s="142" t="s">
        <v>394</v>
      </c>
      <c r="H294" s="143">
        <v>2</v>
      </c>
      <c r="I294" s="144"/>
      <c r="J294" s="145">
        <f>ROUND(I294*H294,2)</f>
        <v>0</v>
      </c>
      <c r="K294" s="141" t="s">
        <v>145</v>
      </c>
      <c r="L294" s="33"/>
      <c r="M294" s="146" t="s">
        <v>1</v>
      </c>
      <c r="N294" s="147" t="s">
        <v>43</v>
      </c>
      <c r="O294" s="58"/>
      <c r="P294" s="148">
        <f>O294*H294</f>
        <v>0</v>
      </c>
      <c r="Q294" s="148">
        <v>1.4999999999999996E-4</v>
      </c>
      <c r="R294" s="148">
        <f>Q294*H294</f>
        <v>2.9999999999999992E-4</v>
      </c>
      <c r="S294" s="148">
        <v>0</v>
      </c>
      <c r="T294" s="149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0" t="s">
        <v>239</v>
      </c>
      <c r="AT294" s="150" t="s">
        <v>141</v>
      </c>
      <c r="AU294" s="150" t="s">
        <v>85</v>
      </c>
      <c r="AY294" s="17" t="s">
        <v>138</v>
      </c>
      <c r="BE294" s="151">
        <f>IF(N294="základní",J294,0)</f>
        <v>0</v>
      </c>
      <c r="BF294" s="151">
        <f>IF(N294="snížená",J294,0)</f>
        <v>0</v>
      </c>
      <c r="BG294" s="151">
        <f>IF(N294="zákl. přenesená",J294,0)</f>
        <v>0</v>
      </c>
      <c r="BH294" s="151">
        <f>IF(N294="sníž. přenesená",J294,0)</f>
        <v>0</v>
      </c>
      <c r="BI294" s="151">
        <f>IF(N294="nulová",J294,0)</f>
        <v>0</v>
      </c>
      <c r="BJ294" s="17" t="s">
        <v>83</v>
      </c>
      <c r="BK294" s="151">
        <f>ROUND(I294*H294,2)</f>
        <v>0</v>
      </c>
      <c r="BL294" s="17" t="s">
        <v>239</v>
      </c>
      <c r="BM294" s="150" t="s">
        <v>449</v>
      </c>
    </row>
    <row r="295" spans="1:65" s="2" customFormat="1" ht="16.5" customHeight="1">
      <c r="A295" s="32"/>
      <c r="B295" s="138"/>
      <c r="C295" s="139" t="s">
        <v>450</v>
      </c>
      <c r="D295" s="139" t="s">
        <v>141</v>
      </c>
      <c r="E295" s="140" t="s">
        <v>451</v>
      </c>
      <c r="F295" s="141" t="s">
        <v>452</v>
      </c>
      <c r="G295" s="142" t="s">
        <v>394</v>
      </c>
      <c r="H295" s="143">
        <v>2</v>
      </c>
      <c r="I295" s="144"/>
      <c r="J295" s="145">
        <f>ROUND(I295*H295,2)</f>
        <v>0</v>
      </c>
      <c r="K295" s="141" t="s">
        <v>145</v>
      </c>
      <c r="L295" s="33"/>
      <c r="M295" s="146" t="s">
        <v>1</v>
      </c>
      <c r="N295" s="147" t="s">
        <v>43</v>
      </c>
      <c r="O295" s="58"/>
      <c r="P295" s="148">
        <f>O295*H295</f>
        <v>0</v>
      </c>
      <c r="Q295" s="148">
        <v>5.0000000000000001E-4</v>
      </c>
      <c r="R295" s="148">
        <f>Q295*H295</f>
        <v>1E-3</v>
      </c>
      <c r="S295" s="148">
        <v>0</v>
      </c>
      <c r="T295" s="149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50" t="s">
        <v>239</v>
      </c>
      <c r="AT295" s="150" t="s">
        <v>141</v>
      </c>
      <c r="AU295" s="150" t="s">
        <v>85</v>
      </c>
      <c r="AY295" s="17" t="s">
        <v>138</v>
      </c>
      <c r="BE295" s="151">
        <f>IF(N295="základní",J295,0)</f>
        <v>0</v>
      </c>
      <c r="BF295" s="151">
        <f>IF(N295="snížená",J295,0)</f>
        <v>0</v>
      </c>
      <c r="BG295" s="151">
        <f>IF(N295="zákl. přenesená",J295,0)</f>
        <v>0</v>
      </c>
      <c r="BH295" s="151">
        <f>IF(N295="sníž. přenesená",J295,0)</f>
        <v>0</v>
      </c>
      <c r="BI295" s="151">
        <f>IF(N295="nulová",J295,0)</f>
        <v>0</v>
      </c>
      <c r="BJ295" s="17" t="s">
        <v>83</v>
      </c>
      <c r="BK295" s="151">
        <f>ROUND(I295*H295,2)</f>
        <v>0</v>
      </c>
      <c r="BL295" s="17" t="s">
        <v>239</v>
      </c>
      <c r="BM295" s="150" t="s">
        <v>453</v>
      </c>
    </row>
    <row r="296" spans="1:65" s="2" customFormat="1" ht="24.2" customHeight="1">
      <c r="A296" s="32"/>
      <c r="B296" s="138"/>
      <c r="C296" s="139" t="s">
        <v>454</v>
      </c>
      <c r="D296" s="139" t="s">
        <v>141</v>
      </c>
      <c r="E296" s="140" t="s">
        <v>455</v>
      </c>
      <c r="F296" s="141" t="s">
        <v>456</v>
      </c>
      <c r="G296" s="142" t="s">
        <v>282</v>
      </c>
      <c r="H296" s="143">
        <v>0.02</v>
      </c>
      <c r="I296" s="144"/>
      <c r="J296" s="145">
        <f>ROUND(I296*H296,2)</f>
        <v>0</v>
      </c>
      <c r="K296" s="141" t="s">
        <v>145</v>
      </c>
      <c r="L296" s="33"/>
      <c r="M296" s="146" t="s">
        <v>1</v>
      </c>
      <c r="N296" s="147" t="s">
        <v>43</v>
      </c>
      <c r="O296" s="58"/>
      <c r="P296" s="148">
        <f>O296*H296</f>
        <v>0</v>
      </c>
      <c r="Q296" s="148">
        <v>0</v>
      </c>
      <c r="R296" s="148">
        <f>Q296*H296</f>
        <v>0</v>
      </c>
      <c r="S296" s="148">
        <v>0</v>
      </c>
      <c r="T296" s="149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50" t="s">
        <v>239</v>
      </c>
      <c r="AT296" s="150" t="s">
        <v>141</v>
      </c>
      <c r="AU296" s="150" t="s">
        <v>85</v>
      </c>
      <c r="AY296" s="17" t="s">
        <v>138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7" t="s">
        <v>83</v>
      </c>
      <c r="BK296" s="151">
        <f>ROUND(I296*H296,2)</f>
        <v>0</v>
      </c>
      <c r="BL296" s="17" t="s">
        <v>239</v>
      </c>
      <c r="BM296" s="150" t="s">
        <v>457</v>
      </c>
    </row>
    <row r="297" spans="1:65" s="12" customFormat="1" ht="22.9" customHeight="1">
      <c r="B297" s="125"/>
      <c r="D297" s="126" t="s">
        <v>77</v>
      </c>
      <c r="E297" s="136" t="s">
        <v>458</v>
      </c>
      <c r="F297" s="136" t="s">
        <v>459</v>
      </c>
      <c r="I297" s="128"/>
      <c r="J297" s="137">
        <f>BK297</f>
        <v>0</v>
      </c>
      <c r="L297" s="125"/>
      <c r="M297" s="130"/>
      <c r="N297" s="131"/>
      <c r="O297" s="131"/>
      <c r="P297" s="132">
        <f>SUM(P298:P299)</f>
        <v>0</v>
      </c>
      <c r="Q297" s="131"/>
      <c r="R297" s="132">
        <f>SUM(R298:R299)</f>
        <v>0</v>
      </c>
      <c r="S297" s="131"/>
      <c r="T297" s="133">
        <f>SUM(T298:T299)</f>
        <v>0</v>
      </c>
      <c r="AR297" s="126" t="s">
        <v>85</v>
      </c>
      <c r="AT297" s="134" t="s">
        <v>77</v>
      </c>
      <c r="AU297" s="134" t="s">
        <v>83</v>
      </c>
      <c r="AY297" s="126" t="s">
        <v>138</v>
      </c>
      <c r="BK297" s="135">
        <f>SUM(BK298:BK299)</f>
        <v>0</v>
      </c>
    </row>
    <row r="298" spans="1:65" s="2" customFormat="1" ht="24.2" customHeight="1">
      <c r="A298" s="32"/>
      <c r="B298" s="138"/>
      <c r="C298" s="139" t="s">
        <v>460</v>
      </c>
      <c r="D298" s="139" t="s">
        <v>141</v>
      </c>
      <c r="E298" s="140" t="s">
        <v>461</v>
      </c>
      <c r="F298" s="141" t="s">
        <v>462</v>
      </c>
      <c r="G298" s="142" t="s">
        <v>144</v>
      </c>
      <c r="H298" s="143">
        <v>1</v>
      </c>
      <c r="I298" s="144"/>
      <c r="J298" s="145">
        <f>ROUND(I298*H298,2)</f>
        <v>0</v>
      </c>
      <c r="K298" s="141" t="s">
        <v>145</v>
      </c>
      <c r="L298" s="33"/>
      <c r="M298" s="146" t="s">
        <v>1</v>
      </c>
      <c r="N298" s="147" t="s">
        <v>43</v>
      </c>
      <c r="O298" s="58"/>
      <c r="P298" s="148">
        <f>O298*H298</f>
        <v>0</v>
      </c>
      <c r="Q298" s="148">
        <v>0</v>
      </c>
      <c r="R298" s="148">
        <f>Q298*H298</f>
        <v>0</v>
      </c>
      <c r="S298" s="148">
        <v>0</v>
      </c>
      <c r="T298" s="149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50" t="s">
        <v>239</v>
      </c>
      <c r="AT298" s="150" t="s">
        <v>141</v>
      </c>
      <c r="AU298" s="150" t="s">
        <v>85</v>
      </c>
      <c r="AY298" s="17" t="s">
        <v>138</v>
      </c>
      <c r="BE298" s="151">
        <f>IF(N298="základní",J298,0)</f>
        <v>0</v>
      </c>
      <c r="BF298" s="151">
        <f>IF(N298="snížená",J298,0)</f>
        <v>0</v>
      </c>
      <c r="BG298" s="151">
        <f>IF(N298="zákl. přenesená",J298,0)</f>
        <v>0</v>
      </c>
      <c r="BH298" s="151">
        <f>IF(N298="sníž. přenesená",J298,0)</f>
        <v>0</v>
      </c>
      <c r="BI298" s="151">
        <f>IF(N298="nulová",J298,0)</f>
        <v>0</v>
      </c>
      <c r="BJ298" s="17" t="s">
        <v>83</v>
      </c>
      <c r="BK298" s="151">
        <f>ROUND(I298*H298,2)</f>
        <v>0</v>
      </c>
      <c r="BL298" s="17" t="s">
        <v>239</v>
      </c>
      <c r="BM298" s="150" t="s">
        <v>463</v>
      </c>
    </row>
    <row r="299" spans="1:65" s="2" customFormat="1" ht="16.5" customHeight="1">
      <c r="A299" s="32"/>
      <c r="B299" s="138"/>
      <c r="C299" s="139" t="s">
        <v>464</v>
      </c>
      <c r="D299" s="139" t="s">
        <v>141</v>
      </c>
      <c r="E299" s="140" t="s">
        <v>465</v>
      </c>
      <c r="F299" s="141" t="s">
        <v>466</v>
      </c>
      <c r="G299" s="142" t="s">
        <v>144</v>
      </c>
      <c r="H299" s="143">
        <v>1</v>
      </c>
      <c r="I299" s="144"/>
      <c r="J299" s="145">
        <f>ROUND(I299*H299,2)</f>
        <v>0</v>
      </c>
      <c r="K299" s="141" t="s">
        <v>1</v>
      </c>
      <c r="L299" s="33"/>
      <c r="M299" s="146" t="s">
        <v>1</v>
      </c>
      <c r="N299" s="147" t="s">
        <v>43</v>
      </c>
      <c r="O299" s="58"/>
      <c r="P299" s="148">
        <f>O299*H299</f>
        <v>0</v>
      </c>
      <c r="Q299" s="148">
        <v>0</v>
      </c>
      <c r="R299" s="148">
        <f>Q299*H299</f>
        <v>0</v>
      </c>
      <c r="S299" s="148">
        <v>0</v>
      </c>
      <c r="T299" s="149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50" t="s">
        <v>239</v>
      </c>
      <c r="AT299" s="150" t="s">
        <v>141</v>
      </c>
      <c r="AU299" s="150" t="s">
        <v>85</v>
      </c>
      <c r="AY299" s="17" t="s">
        <v>138</v>
      </c>
      <c r="BE299" s="151">
        <f>IF(N299="základní",J299,0)</f>
        <v>0</v>
      </c>
      <c r="BF299" s="151">
        <f>IF(N299="snížená",J299,0)</f>
        <v>0</v>
      </c>
      <c r="BG299" s="151">
        <f>IF(N299="zákl. přenesená",J299,0)</f>
        <v>0</v>
      </c>
      <c r="BH299" s="151">
        <f>IF(N299="sníž. přenesená",J299,0)</f>
        <v>0</v>
      </c>
      <c r="BI299" s="151">
        <f>IF(N299="nulová",J299,0)</f>
        <v>0</v>
      </c>
      <c r="BJ299" s="17" t="s">
        <v>83</v>
      </c>
      <c r="BK299" s="151">
        <f>ROUND(I299*H299,2)</f>
        <v>0</v>
      </c>
      <c r="BL299" s="17" t="s">
        <v>239</v>
      </c>
      <c r="BM299" s="150" t="s">
        <v>467</v>
      </c>
    </row>
    <row r="300" spans="1:65" s="12" customFormat="1" ht="22.9" customHeight="1">
      <c r="B300" s="125"/>
      <c r="D300" s="126" t="s">
        <v>77</v>
      </c>
      <c r="E300" s="136" t="s">
        <v>468</v>
      </c>
      <c r="F300" s="136" t="s">
        <v>469</v>
      </c>
      <c r="I300" s="128"/>
      <c r="J300" s="137">
        <f>BK300</f>
        <v>0</v>
      </c>
      <c r="L300" s="125"/>
      <c r="M300" s="130"/>
      <c r="N300" s="131"/>
      <c r="O300" s="131"/>
      <c r="P300" s="132">
        <f>SUM(P301:P303)</f>
        <v>0</v>
      </c>
      <c r="Q300" s="131"/>
      <c r="R300" s="132">
        <f>SUM(R301:R303)</f>
        <v>7.5599999999999999E-3</v>
      </c>
      <c r="S300" s="131"/>
      <c r="T300" s="133">
        <f>SUM(T301:T303)</f>
        <v>0</v>
      </c>
      <c r="AR300" s="126" t="s">
        <v>85</v>
      </c>
      <c r="AT300" s="134" t="s">
        <v>77</v>
      </c>
      <c r="AU300" s="134" t="s">
        <v>83</v>
      </c>
      <c r="AY300" s="126" t="s">
        <v>138</v>
      </c>
      <c r="BK300" s="135">
        <f>SUM(BK301:BK303)</f>
        <v>0</v>
      </c>
    </row>
    <row r="301" spans="1:65" s="2" customFormat="1" ht="24.2" customHeight="1">
      <c r="A301" s="32"/>
      <c r="B301" s="138"/>
      <c r="C301" s="139" t="s">
        <v>470</v>
      </c>
      <c r="D301" s="139" t="s">
        <v>141</v>
      </c>
      <c r="E301" s="140" t="s">
        <v>471</v>
      </c>
      <c r="F301" s="141" t="s">
        <v>472</v>
      </c>
      <c r="G301" s="142" t="s">
        <v>144</v>
      </c>
      <c r="H301" s="143">
        <v>9</v>
      </c>
      <c r="I301" s="144"/>
      <c r="J301" s="145">
        <f>ROUND(I301*H301,2)</f>
        <v>0</v>
      </c>
      <c r="K301" s="141" t="s">
        <v>145</v>
      </c>
      <c r="L301" s="33"/>
      <c r="M301" s="146" t="s">
        <v>1</v>
      </c>
      <c r="N301" s="147" t="s">
        <v>43</v>
      </c>
      <c r="O301" s="58"/>
      <c r="P301" s="148">
        <f>O301*H301</f>
        <v>0</v>
      </c>
      <c r="Q301" s="148">
        <v>1.3999999999999999E-4</v>
      </c>
      <c r="R301" s="148">
        <f>Q301*H301</f>
        <v>1.2599999999999998E-3</v>
      </c>
      <c r="S301" s="148">
        <v>0</v>
      </c>
      <c r="T301" s="149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50" t="s">
        <v>239</v>
      </c>
      <c r="AT301" s="150" t="s">
        <v>141</v>
      </c>
      <c r="AU301" s="150" t="s">
        <v>85</v>
      </c>
      <c r="AY301" s="17" t="s">
        <v>138</v>
      </c>
      <c r="BE301" s="151">
        <f>IF(N301="základní",J301,0)</f>
        <v>0</v>
      </c>
      <c r="BF301" s="151">
        <f>IF(N301="snížená",J301,0)</f>
        <v>0</v>
      </c>
      <c r="BG301" s="151">
        <f>IF(N301="zákl. přenesená",J301,0)</f>
        <v>0</v>
      </c>
      <c r="BH301" s="151">
        <f>IF(N301="sníž. přenesená",J301,0)</f>
        <v>0</v>
      </c>
      <c r="BI301" s="151">
        <f>IF(N301="nulová",J301,0)</f>
        <v>0</v>
      </c>
      <c r="BJ301" s="17" t="s">
        <v>83</v>
      </c>
      <c r="BK301" s="151">
        <f>ROUND(I301*H301,2)</f>
        <v>0</v>
      </c>
      <c r="BL301" s="17" t="s">
        <v>239</v>
      </c>
      <c r="BM301" s="150" t="s">
        <v>473</v>
      </c>
    </row>
    <row r="302" spans="1:65" s="2" customFormat="1" ht="24.2" customHeight="1">
      <c r="A302" s="32"/>
      <c r="B302" s="138"/>
      <c r="C302" s="139" t="s">
        <v>474</v>
      </c>
      <c r="D302" s="139" t="s">
        <v>141</v>
      </c>
      <c r="E302" s="140" t="s">
        <v>475</v>
      </c>
      <c r="F302" s="141" t="s">
        <v>476</v>
      </c>
      <c r="G302" s="142" t="s">
        <v>144</v>
      </c>
      <c r="H302" s="143">
        <v>9</v>
      </c>
      <c r="I302" s="144"/>
      <c r="J302" s="145">
        <f>ROUND(I302*H302,2)</f>
        <v>0</v>
      </c>
      <c r="K302" s="141" t="s">
        <v>145</v>
      </c>
      <c r="L302" s="33"/>
      <c r="M302" s="146" t="s">
        <v>1</v>
      </c>
      <c r="N302" s="147" t="s">
        <v>43</v>
      </c>
      <c r="O302" s="58"/>
      <c r="P302" s="148">
        <f>O302*H302</f>
        <v>0</v>
      </c>
      <c r="Q302" s="148">
        <v>6.9999999999999999E-4</v>
      </c>
      <c r="R302" s="148">
        <f>Q302*H302</f>
        <v>6.3E-3</v>
      </c>
      <c r="S302" s="148">
        <v>0</v>
      </c>
      <c r="T302" s="149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50" t="s">
        <v>239</v>
      </c>
      <c r="AT302" s="150" t="s">
        <v>141</v>
      </c>
      <c r="AU302" s="150" t="s">
        <v>85</v>
      </c>
      <c r="AY302" s="17" t="s">
        <v>138</v>
      </c>
      <c r="BE302" s="151">
        <f>IF(N302="základní",J302,0)</f>
        <v>0</v>
      </c>
      <c r="BF302" s="151">
        <f>IF(N302="snížená",J302,0)</f>
        <v>0</v>
      </c>
      <c r="BG302" s="151">
        <f>IF(N302="zákl. přenesená",J302,0)</f>
        <v>0</v>
      </c>
      <c r="BH302" s="151">
        <f>IF(N302="sníž. přenesená",J302,0)</f>
        <v>0</v>
      </c>
      <c r="BI302" s="151">
        <f>IF(N302="nulová",J302,0)</f>
        <v>0</v>
      </c>
      <c r="BJ302" s="17" t="s">
        <v>83</v>
      </c>
      <c r="BK302" s="151">
        <f>ROUND(I302*H302,2)</f>
        <v>0</v>
      </c>
      <c r="BL302" s="17" t="s">
        <v>239</v>
      </c>
      <c r="BM302" s="150" t="s">
        <v>477</v>
      </c>
    </row>
    <row r="303" spans="1:65" s="2" customFormat="1" ht="24.2" customHeight="1">
      <c r="A303" s="32"/>
      <c r="B303" s="138"/>
      <c r="C303" s="139" t="s">
        <v>478</v>
      </c>
      <c r="D303" s="139" t="s">
        <v>141</v>
      </c>
      <c r="E303" s="140" t="s">
        <v>479</v>
      </c>
      <c r="F303" s="141" t="s">
        <v>480</v>
      </c>
      <c r="G303" s="142" t="s">
        <v>282</v>
      </c>
      <c r="H303" s="143">
        <v>8.0000000000000002E-3</v>
      </c>
      <c r="I303" s="144"/>
      <c r="J303" s="145">
        <f>ROUND(I303*H303,2)</f>
        <v>0</v>
      </c>
      <c r="K303" s="141" t="s">
        <v>145</v>
      </c>
      <c r="L303" s="33"/>
      <c r="M303" s="146" t="s">
        <v>1</v>
      </c>
      <c r="N303" s="147" t="s">
        <v>43</v>
      </c>
      <c r="O303" s="58"/>
      <c r="P303" s="148">
        <f>O303*H303</f>
        <v>0</v>
      </c>
      <c r="Q303" s="148">
        <v>0</v>
      </c>
      <c r="R303" s="148">
        <f>Q303*H303</f>
        <v>0</v>
      </c>
      <c r="S303" s="148">
        <v>0</v>
      </c>
      <c r="T303" s="14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50" t="s">
        <v>239</v>
      </c>
      <c r="AT303" s="150" t="s">
        <v>141</v>
      </c>
      <c r="AU303" s="150" t="s">
        <v>85</v>
      </c>
      <c r="AY303" s="17" t="s">
        <v>138</v>
      </c>
      <c r="BE303" s="151">
        <f>IF(N303="základní",J303,0)</f>
        <v>0</v>
      </c>
      <c r="BF303" s="151">
        <f>IF(N303="snížená",J303,0)</f>
        <v>0</v>
      </c>
      <c r="BG303" s="151">
        <f>IF(N303="zákl. přenesená",J303,0)</f>
        <v>0</v>
      </c>
      <c r="BH303" s="151">
        <f>IF(N303="sníž. přenesená",J303,0)</f>
        <v>0</v>
      </c>
      <c r="BI303" s="151">
        <f>IF(N303="nulová",J303,0)</f>
        <v>0</v>
      </c>
      <c r="BJ303" s="17" t="s">
        <v>83</v>
      </c>
      <c r="BK303" s="151">
        <f>ROUND(I303*H303,2)</f>
        <v>0</v>
      </c>
      <c r="BL303" s="17" t="s">
        <v>239</v>
      </c>
      <c r="BM303" s="150" t="s">
        <v>481</v>
      </c>
    </row>
    <row r="304" spans="1:65" s="12" customFormat="1" ht="22.9" customHeight="1">
      <c r="B304" s="125"/>
      <c r="D304" s="126" t="s">
        <v>77</v>
      </c>
      <c r="E304" s="136" t="s">
        <v>482</v>
      </c>
      <c r="F304" s="136" t="s">
        <v>483</v>
      </c>
      <c r="I304" s="128"/>
      <c r="J304" s="137">
        <f>BK304</f>
        <v>0</v>
      </c>
      <c r="L304" s="125"/>
      <c r="M304" s="130"/>
      <c r="N304" s="131"/>
      <c r="O304" s="131"/>
      <c r="P304" s="132">
        <f>SUM(P305:P312)</f>
        <v>0</v>
      </c>
      <c r="Q304" s="131"/>
      <c r="R304" s="132">
        <f>SUM(R305:R312)</f>
        <v>0.22406000000000001</v>
      </c>
      <c r="S304" s="131"/>
      <c r="T304" s="133">
        <f>SUM(T305:T312)</f>
        <v>0.23787000000000003</v>
      </c>
      <c r="AR304" s="126" t="s">
        <v>85</v>
      </c>
      <c r="AT304" s="134" t="s">
        <v>77</v>
      </c>
      <c r="AU304" s="134" t="s">
        <v>83</v>
      </c>
      <c r="AY304" s="126" t="s">
        <v>138</v>
      </c>
      <c r="BK304" s="135">
        <f>SUM(BK305:BK312)</f>
        <v>0</v>
      </c>
    </row>
    <row r="305" spans="1:65" s="2" customFormat="1" ht="24.2" customHeight="1">
      <c r="A305" s="32"/>
      <c r="B305" s="138"/>
      <c r="C305" s="139" t="s">
        <v>484</v>
      </c>
      <c r="D305" s="139" t="s">
        <v>141</v>
      </c>
      <c r="E305" s="140" t="s">
        <v>485</v>
      </c>
      <c r="F305" s="141" t="s">
        <v>486</v>
      </c>
      <c r="G305" s="142" t="s">
        <v>144</v>
      </c>
      <c r="H305" s="143">
        <v>9</v>
      </c>
      <c r="I305" s="144"/>
      <c r="J305" s="145">
        <f>ROUND(I305*H305,2)</f>
        <v>0</v>
      </c>
      <c r="K305" s="141" t="s">
        <v>145</v>
      </c>
      <c r="L305" s="33"/>
      <c r="M305" s="146" t="s">
        <v>1</v>
      </c>
      <c r="N305" s="147" t="s">
        <v>43</v>
      </c>
      <c r="O305" s="58"/>
      <c r="P305" s="148">
        <f>O305*H305</f>
        <v>0</v>
      </c>
      <c r="Q305" s="148">
        <v>8.0000000000000007E-5</v>
      </c>
      <c r="R305" s="148">
        <f>Q305*H305</f>
        <v>7.2000000000000005E-4</v>
      </c>
      <c r="S305" s="148">
        <v>2.4930000000000001E-2</v>
      </c>
      <c r="T305" s="149">
        <f>S305*H305</f>
        <v>0.22437000000000001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50" t="s">
        <v>239</v>
      </c>
      <c r="AT305" s="150" t="s">
        <v>141</v>
      </c>
      <c r="AU305" s="150" t="s">
        <v>85</v>
      </c>
      <c r="AY305" s="17" t="s">
        <v>138</v>
      </c>
      <c r="BE305" s="151">
        <f>IF(N305="základní",J305,0)</f>
        <v>0</v>
      </c>
      <c r="BF305" s="151">
        <f>IF(N305="snížená",J305,0)</f>
        <v>0</v>
      </c>
      <c r="BG305" s="151">
        <f>IF(N305="zákl. přenesená",J305,0)</f>
        <v>0</v>
      </c>
      <c r="BH305" s="151">
        <f>IF(N305="sníž. přenesená",J305,0)</f>
        <v>0</v>
      </c>
      <c r="BI305" s="151">
        <f>IF(N305="nulová",J305,0)</f>
        <v>0</v>
      </c>
      <c r="BJ305" s="17" t="s">
        <v>83</v>
      </c>
      <c r="BK305" s="151">
        <f>ROUND(I305*H305,2)</f>
        <v>0</v>
      </c>
      <c r="BL305" s="17" t="s">
        <v>239</v>
      </c>
      <c r="BM305" s="150" t="s">
        <v>487</v>
      </c>
    </row>
    <row r="306" spans="1:65" s="13" customFormat="1">
      <c r="B306" s="152"/>
      <c r="D306" s="153" t="s">
        <v>148</v>
      </c>
      <c r="E306" s="154" t="s">
        <v>1</v>
      </c>
      <c r="F306" s="155" t="s">
        <v>488</v>
      </c>
      <c r="H306" s="154" t="s">
        <v>1</v>
      </c>
      <c r="I306" s="156"/>
      <c r="L306" s="152"/>
      <c r="M306" s="157"/>
      <c r="N306" s="158"/>
      <c r="O306" s="158"/>
      <c r="P306" s="158"/>
      <c r="Q306" s="158"/>
      <c r="R306" s="158"/>
      <c r="S306" s="158"/>
      <c r="T306" s="159"/>
      <c r="AT306" s="154" t="s">
        <v>148</v>
      </c>
      <c r="AU306" s="154" t="s">
        <v>85</v>
      </c>
      <c r="AV306" s="13" t="s">
        <v>83</v>
      </c>
      <c r="AW306" s="13" t="s">
        <v>32</v>
      </c>
      <c r="AX306" s="13" t="s">
        <v>78</v>
      </c>
      <c r="AY306" s="154" t="s">
        <v>138</v>
      </c>
    </row>
    <row r="307" spans="1:65" s="14" customFormat="1">
      <c r="B307" s="160"/>
      <c r="D307" s="153" t="s">
        <v>148</v>
      </c>
      <c r="E307" s="161" t="s">
        <v>1</v>
      </c>
      <c r="F307" s="162" t="s">
        <v>202</v>
      </c>
      <c r="H307" s="163">
        <v>9</v>
      </c>
      <c r="I307" s="164"/>
      <c r="L307" s="160"/>
      <c r="M307" s="165"/>
      <c r="N307" s="166"/>
      <c r="O307" s="166"/>
      <c r="P307" s="166"/>
      <c r="Q307" s="166"/>
      <c r="R307" s="166"/>
      <c r="S307" s="166"/>
      <c r="T307" s="167"/>
      <c r="AT307" s="161" t="s">
        <v>148</v>
      </c>
      <c r="AU307" s="161" t="s">
        <v>85</v>
      </c>
      <c r="AV307" s="14" t="s">
        <v>85</v>
      </c>
      <c r="AW307" s="14" t="s">
        <v>32</v>
      </c>
      <c r="AX307" s="14" t="s">
        <v>78</v>
      </c>
      <c r="AY307" s="161" t="s">
        <v>138</v>
      </c>
    </row>
    <row r="308" spans="1:65" s="15" customFormat="1">
      <c r="B308" s="168"/>
      <c r="D308" s="153" t="s">
        <v>148</v>
      </c>
      <c r="E308" s="169" t="s">
        <v>1</v>
      </c>
      <c r="F308" s="170" t="s">
        <v>150</v>
      </c>
      <c r="H308" s="171">
        <v>9</v>
      </c>
      <c r="I308" s="172"/>
      <c r="L308" s="168"/>
      <c r="M308" s="173"/>
      <c r="N308" s="174"/>
      <c r="O308" s="174"/>
      <c r="P308" s="174"/>
      <c r="Q308" s="174"/>
      <c r="R308" s="174"/>
      <c r="S308" s="174"/>
      <c r="T308" s="175"/>
      <c r="AT308" s="169" t="s">
        <v>148</v>
      </c>
      <c r="AU308" s="169" t="s">
        <v>85</v>
      </c>
      <c r="AV308" s="15" t="s">
        <v>146</v>
      </c>
      <c r="AW308" s="15" t="s">
        <v>32</v>
      </c>
      <c r="AX308" s="15" t="s">
        <v>83</v>
      </c>
      <c r="AY308" s="169" t="s">
        <v>138</v>
      </c>
    </row>
    <row r="309" spans="1:65" s="2" customFormat="1" ht="33" customHeight="1">
      <c r="A309" s="32"/>
      <c r="B309" s="138"/>
      <c r="C309" s="139" t="s">
        <v>489</v>
      </c>
      <c r="D309" s="139" t="s">
        <v>141</v>
      </c>
      <c r="E309" s="140" t="s">
        <v>490</v>
      </c>
      <c r="F309" s="141" t="s">
        <v>491</v>
      </c>
      <c r="G309" s="142" t="s">
        <v>144</v>
      </c>
      <c r="H309" s="143">
        <v>8</v>
      </c>
      <c r="I309" s="144"/>
      <c r="J309" s="145">
        <f>ROUND(I309*H309,2)</f>
        <v>0</v>
      </c>
      <c r="K309" s="141" t="s">
        <v>145</v>
      </c>
      <c r="L309" s="33"/>
      <c r="M309" s="146" t="s">
        <v>1</v>
      </c>
      <c r="N309" s="147" t="s">
        <v>43</v>
      </c>
      <c r="O309" s="58"/>
      <c r="P309" s="148">
        <f>O309*H309</f>
        <v>0</v>
      </c>
      <c r="Q309" s="148">
        <v>2.452E-2</v>
      </c>
      <c r="R309" s="148">
        <f>Q309*H309</f>
        <v>0.19616</v>
      </c>
      <c r="S309" s="148">
        <v>0</v>
      </c>
      <c r="T309" s="14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50" t="s">
        <v>239</v>
      </c>
      <c r="AT309" s="150" t="s">
        <v>141</v>
      </c>
      <c r="AU309" s="150" t="s">
        <v>85</v>
      </c>
      <c r="AY309" s="17" t="s">
        <v>138</v>
      </c>
      <c r="BE309" s="151">
        <f>IF(N309="základní",J309,0)</f>
        <v>0</v>
      </c>
      <c r="BF309" s="151">
        <f>IF(N309="snížená",J309,0)</f>
        <v>0</v>
      </c>
      <c r="BG309" s="151">
        <f>IF(N309="zákl. přenesená",J309,0)</f>
        <v>0</v>
      </c>
      <c r="BH309" s="151">
        <f>IF(N309="sníž. přenesená",J309,0)</f>
        <v>0</v>
      </c>
      <c r="BI309" s="151">
        <f>IF(N309="nulová",J309,0)</f>
        <v>0</v>
      </c>
      <c r="BJ309" s="17" t="s">
        <v>83</v>
      </c>
      <c r="BK309" s="151">
        <f>ROUND(I309*H309,2)</f>
        <v>0</v>
      </c>
      <c r="BL309" s="17" t="s">
        <v>239</v>
      </c>
      <c r="BM309" s="150" t="s">
        <v>492</v>
      </c>
    </row>
    <row r="310" spans="1:65" s="2" customFormat="1" ht="37.9" customHeight="1">
      <c r="A310" s="32"/>
      <c r="B310" s="138"/>
      <c r="C310" s="139" t="s">
        <v>493</v>
      </c>
      <c r="D310" s="139" t="s">
        <v>141</v>
      </c>
      <c r="E310" s="140" t="s">
        <v>494</v>
      </c>
      <c r="F310" s="141" t="s">
        <v>495</v>
      </c>
      <c r="G310" s="142" t="s">
        <v>144</v>
      </c>
      <c r="H310" s="143">
        <v>1</v>
      </c>
      <c r="I310" s="144"/>
      <c r="J310" s="145">
        <f>ROUND(I310*H310,2)</f>
        <v>0</v>
      </c>
      <c r="K310" s="141" t="s">
        <v>145</v>
      </c>
      <c r="L310" s="33"/>
      <c r="M310" s="146" t="s">
        <v>1</v>
      </c>
      <c r="N310" s="147" t="s">
        <v>43</v>
      </c>
      <c r="O310" s="58"/>
      <c r="P310" s="148">
        <f>O310*H310</f>
        <v>0</v>
      </c>
      <c r="Q310" s="148">
        <v>2.7E-2</v>
      </c>
      <c r="R310" s="148">
        <f>Q310*H310</f>
        <v>2.7E-2</v>
      </c>
      <c r="S310" s="148">
        <v>0</v>
      </c>
      <c r="T310" s="14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0" t="s">
        <v>239</v>
      </c>
      <c r="AT310" s="150" t="s">
        <v>141</v>
      </c>
      <c r="AU310" s="150" t="s">
        <v>85</v>
      </c>
      <c r="AY310" s="17" t="s">
        <v>138</v>
      </c>
      <c r="BE310" s="151">
        <f>IF(N310="základní",J310,0)</f>
        <v>0</v>
      </c>
      <c r="BF310" s="151">
        <f>IF(N310="snížená",J310,0)</f>
        <v>0</v>
      </c>
      <c r="BG310" s="151">
        <f>IF(N310="zákl. přenesená",J310,0)</f>
        <v>0</v>
      </c>
      <c r="BH310" s="151">
        <f>IF(N310="sníž. přenesená",J310,0)</f>
        <v>0</v>
      </c>
      <c r="BI310" s="151">
        <f>IF(N310="nulová",J310,0)</f>
        <v>0</v>
      </c>
      <c r="BJ310" s="17" t="s">
        <v>83</v>
      </c>
      <c r="BK310" s="151">
        <f>ROUND(I310*H310,2)</f>
        <v>0</v>
      </c>
      <c r="BL310" s="17" t="s">
        <v>239</v>
      </c>
      <c r="BM310" s="150" t="s">
        <v>496</v>
      </c>
    </row>
    <row r="311" spans="1:65" s="2" customFormat="1" ht="24.2" customHeight="1">
      <c r="A311" s="32"/>
      <c r="B311" s="138"/>
      <c r="C311" s="139" t="s">
        <v>497</v>
      </c>
      <c r="D311" s="139" t="s">
        <v>141</v>
      </c>
      <c r="E311" s="140" t="s">
        <v>498</v>
      </c>
      <c r="F311" s="141" t="s">
        <v>499</v>
      </c>
      <c r="G311" s="142" t="s">
        <v>144</v>
      </c>
      <c r="H311" s="143">
        <v>18</v>
      </c>
      <c r="I311" s="144"/>
      <c r="J311" s="145">
        <f>ROUND(I311*H311,2)</f>
        <v>0</v>
      </c>
      <c r="K311" s="141" t="s">
        <v>145</v>
      </c>
      <c r="L311" s="33"/>
      <c r="M311" s="146" t="s">
        <v>1</v>
      </c>
      <c r="N311" s="147" t="s">
        <v>43</v>
      </c>
      <c r="O311" s="58"/>
      <c r="P311" s="148">
        <f>O311*H311</f>
        <v>0</v>
      </c>
      <c r="Q311" s="148">
        <v>1.0000000000000001E-5</v>
      </c>
      <c r="R311" s="148">
        <f>Q311*H311</f>
        <v>1.8000000000000001E-4</v>
      </c>
      <c r="S311" s="148">
        <v>7.5000000000000002E-4</v>
      </c>
      <c r="T311" s="149">
        <f>S311*H311</f>
        <v>1.35E-2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50" t="s">
        <v>239</v>
      </c>
      <c r="AT311" s="150" t="s">
        <v>141</v>
      </c>
      <c r="AU311" s="150" t="s">
        <v>85</v>
      </c>
      <c r="AY311" s="17" t="s">
        <v>138</v>
      </c>
      <c r="BE311" s="151">
        <f>IF(N311="základní",J311,0)</f>
        <v>0</v>
      </c>
      <c r="BF311" s="151">
        <f>IF(N311="snížená",J311,0)</f>
        <v>0</v>
      </c>
      <c r="BG311" s="151">
        <f>IF(N311="zákl. přenesená",J311,0)</f>
        <v>0</v>
      </c>
      <c r="BH311" s="151">
        <f>IF(N311="sníž. přenesená",J311,0)</f>
        <v>0</v>
      </c>
      <c r="BI311" s="151">
        <f>IF(N311="nulová",J311,0)</f>
        <v>0</v>
      </c>
      <c r="BJ311" s="17" t="s">
        <v>83</v>
      </c>
      <c r="BK311" s="151">
        <f>ROUND(I311*H311,2)</f>
        <v>0</v>
      </c>
      <c r="BL311" s="17" t="s">
        <v>239</v>
      </c>
      <c r="BM311" s="150" t="s">
        <v>500</v>
      </c>
    </row>
    <row r="312" spans="1:65" s="2" customFormat="1" ht="24.2" customHeight="1">
      <c r="A312" s="32"/>
      <c r="B312" s="138"/>
      <c r="C312" s="139" t="s">
        <v>501</v>
      </c>
      <c r="D312" s="139" t="s">
        <v>141</v>
      </c>
      <c r="E312" s="140" t="s">
        <v>502</v>
      </c>
      <c r="F312" s="141" t="s">
        <v>503</v>
      </c>
      <c r="G312" s="142" t="s">
        <v>282</v>
      </c>
      <c r="H312" s="143">
        <v>0.22400000000000003</v>
      </c>
      <c r="I312" s="144"/>
      <c r="J312" s="145">
        <f>ROUND(I312*H312,2)</f>
        <v>0</v>
      </c>
      <c r="K312" s="141" t="s">
        <v>145</v>
      </c>
      <c r="L312" s="33"/>
      <c r="M312" s="146" t="s">
        <v>1</v>
      </c>
      <c r="N312" s="147" t="s">
        <v>43</v>
      </c>
      <c r="O312" s="58"/>
      <c r="P312" s="148">
        <f>O312*H312</f>
        <v>0</v>
      </c>
      <c r="Q312" s="148">
        <v>0</v>
      </c>
      <c r="R312" s="148">
        <f>Q312*H312</f>
        <v>0</v>
      </c>
      <c r="S312" s="148">
        <v>0</v>
      </c>
      <c r="T312" s="14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50" t="s">
        <v>239</v>
      </c>
      <c r="AT312" s="150" t="s">
        <v>141</v>
      </c>
      <c r="AU312" s="150" t="s">
        <v>85</v>
      </c>
      <c r="AY312" s="17" t="s">
        <v>138</v>
      </c>
      <c r="BE312" s="151">
        <f>IF(N312="základní",J312,0)</f>
        <v>0</v>
      </c>
      <c r="BF312" s="151">
        <f>IF(N312="snížená",J312,0)</f>
        <v>0</v>
      </c>
      <c r="BG312" s="151">
        <f>IF(N312="zákl. přenesená",J312,0)</f>
        <v>0</v>
      </c>
      <c r="BH312" s="151">
        <f>IF(N312="sníž. přenesená",J312,0)</f>
        <v>0</v>
      </c>
      <c r="BI312" s="151">
        <f>IF(N312="nulová",J312,0)</f>
        <v>0</v>
      </c>
      <c r="BJ312" s="17" t="s">
        <v>83</v>
      </c>
      <c r="BK312" s="151">
        <f>ROUND(I312*H312,2)</f>
        <v>0</v>
      </c>
      <c r="BL312" s="17" t="s">
        <v>239</v>
      </c>
      <c r="BM312" s="150" t="s">
        <v>504</v>
      </c>
    </row>
    <row r="313" spans="1:65" s="12" customFormat="1" ht="22.9" customHeight="1">
      <c r="B313" s="125"/>
      <c r="D313" s="126" t="s">
        <v>77</v>
      </c>
      <c r="E313" s="136" t="s">
        <v>505</v>
      </c>
      <c r="F313" s="136" t="s">
        <v>506</v>
      </c>
      <c r="I313" s="128"/>
      <c r="J313" s="137">
        <f>BK313</f>
        <v>0</v>
      </c>
      <c r="L313" s="125"/>
      <c r="M313" s="130"/>
      <c r="N313" s="131"/>
      <c r="O313" s="131"/>
      <c r="P313" s="132">
        <f>SUM(P314:P367)</f>
        <v>0</v>
      </c>
      <c r="Q313" s="131"/>
      <c r="R313" s="132">
        <f>SUM(R314:R367)</f>
        <v>0.20489250000000006</v>
      </c>
      <c r="S313" s="131"/>
      <c r="T313" s="133">
        <f>SUM(T314:T367)</f>
        <v>3.5007999999999997E-2</v>
      </c>
      <c r="AR313" s="126" t="s">
        <v>85</v>
      </c>
      <c r="AT313" s="134" t="s">
        <v>77</v>
      </c>
      <c r="AU313" s="134" t="s">
        <v>83</v>
      </c>
      <c r="AY313" s="126" t="s">
        <v>138</v>
      </c>
      <c r="BK313" s="135">
        <f>SUM(BK314:BK367)</f>
        <v>0</v>
      </c>
    </row>
    <row r="314" spans="1:65" s="2" customFormat="1" ht="24.2" customHeight="1">
      <c r="A314" s="32"/>
      <c r="B314" s="138"/>
      <c r="C314" s="139" t="s">
        <v>507</v>
      </c>
      <c r="D314" s="139" t="s">
        <v>141</v>
      </c>
      <c r="E314" s="140" t="s">
        <v>508</v>
      </c>
      <c r="F314" s="141" t="s">
        <v>509</v>
      </c>
      <c r="G314" s="142" t="s">
        <v>163</v>
      </c>
      <c r="H314" s="143">
        <v>220</v>
      </c>
      <c r="I314" s="144"/>
      <c r="J314" s="145">
        <f>ROUND(I314*H314,2)</f>
        <v>0</v>
      </c>
      <c r="K314" s="141" t="s">
        <v>145</v>
      </c>
      <c r="L314" s="33"/>
      <c r="M314" s="146" t="s">
        <v>1</v>
      </c>
      <c r="N314" s="147" t="s">
        <v>43</v>
      </c>
      <c r="O314" s="58"/>
      <c r="P314" s="148">
        <f>O314*H314</f>
        <v>0</v>
      </c>
      <c r="Q314" s="148">
        <v>0</v>
      </c>
      <c r="R314" s="148">
        <f>Q314*H314</f>
        <v>0</v>
      </c>
      <c r="S314" s="148">
        <v>0</v>
      </c>
      <c r="T314" s="14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0" t="s">
        <v>239</v>
      </c>
      <c r="AT314" s="150" t="s">
        <v>141</v>
      </c>
      <c r="AU314" s="150" t="s">
        <v>85</v>
      </c>
      <c r="AY314" s="17" t="s">
        <v>138</v>
      </c>
      <c r="BE314" s="151">
        <f>IF(N314="základní",J314,0)</f>
        <v>0</v>
      </c>
      <c r="BF314" s="151">
        <f>IF(N314="snížená",J314,0)</f>
        <v>0</v>
      </c>
      <c r="BG314" s="151">
        <f>IF(N314="zákl. přenesená",J314,0)</f>
        <v>0</v>
      </c>
      <c r="BH314" s="151">
        <f>IF(N314="sníž. přenesená",J314,0)</f>
        <v>0</v>
      </c>
      <c r="BI314" s="151">
        <f>IF(N314="nulová",J314,0)</f>
        <v>0</v>
      </c>
      <c r="BJ314" s="17" t="s">
        <v>83</v>
      </c>
      <c r="BK314" s="151">
        <f>ROUND(I314*H314,2)</f>
        <v>0</v>
      </c>
      <c r="BL314" s="17" t="s">
        <v>239</v>
      </c>
      <c r="BM314" s="150" t="s">
        <v>510</v>
      </c>
    </row>
    <row r="315" spans="1:65" s="2" customFormat="1" ht="24.2" customHeight="1">
      <c r="A315" s="32"/>
      <c r="B315" s="138"/>
      <c r="C315" s="176" t="s">
        <v>511</v>
      </c>
      <c r="D315" s="176" t="s">
        <v>512</v>
      </c>
      <c r="E315" s="177" t="s">
        <v>513</v>
      </c>
      <c r="F315" s="178" t="s">
        <v>514</v>
      </c>
      <c r="G315" s="179" t="s">
        <v>163</v>
      </c>
      <c r="H315" s="180">
        <v>231</v>
      </c>
      <c r="I315" s="181"/>
      <c r="J315" s="182">
        <f>ROUND(I315*H315,2)</f>
        <v>0</v>
      </c>
      <c r="K315" s="178" t="s">
        <v>145</v>
      </c>
      <c r="L315" s="183"/>
      <c r="M315" s="184" t="s">
        <v>1</v>
      </c>
      <c r="N315" s="185" t="s">
        <v>43</v>
      </c>
      <c r="O315" s="58"/>
      <c r="P315" s="148">
        <f>O315*H315</f>
        <v>0</v>
      </c>
      <c r="Q315" s="148">
        <v>1.9000000000000001E-4</v>
      </c>
      <c r="R315" s="148">
        <f>Q315*H315</f>
        <v>4.3890000000000005E-2</v>
      </c>
      <c r="S315" s="148">
        <v>0</v>
      </c>
      <c r="T315" s="14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50" t="s">
        <v>319</v>
      </c>
      <c r="AT315" s="150" t="s">
        <v>512</v>
      </c>
      <c r="AU315" s="150" t="s">
        <v>85</v>
      </c>
      <c r="AY315" s="17" t="s">
        <v>138</v>
      </c>
      <c r="BE315" s="151">
        <f>IF(N315="základní",J315,0)</f>
        <v>0</v>
      </c>
      <c r="BF315" s="151">
        <f>IF(N315="snížená",J315,0)</f>
        <v>0</v>
      </c>
      <c r="BG315" s="151">
        <f>IF(N315="zákl. přenesená",J315,0)</f>
        <v>0</v>
      </c>
      <c r="BH315" s="151">
        <f>IF(N315="sníž. přenesená",J315,0)</f>
        <v>0</v>
      </c>
      <c r="BI315" s="151">
        <f>IF(N315="nulová",J315,0)</f>
        <v>0</v>
      </c>
      <c r="BJ315" s="17" t="s">
        <v>83</v>
      </c>
      <c r="BK315" s="151">
        <f>ROUND(I315*H315,2)</f>
        <v>0</v>
      </c>
      <c r="BL315" s="17" t="s">
        <v>239</v>
      </c>
      <c r="BM315" s="150" t="s">
        <v>515</v>
      </c>
    </row>
    <row r="316" spans="1:65" s="14" customFormat="1">
      <c r="B316" s="160"/>
      <c r="D316" s="153" t="s">
        <v>148</v>
      </c>
      <c r="F316" s="162" t="s">
        <v>516</v>
      </c>
      <c r="H316" s="163">
        <v>231</v>
      </c>
      <c r="I316" s="164"/>
      <c r="L316" s="160"/>
      <c r="M316" s="165"/>
      <c r="N316" s="166"/>
      <c r="O316" s="166"/>
      <c r="P316" s="166"/>
      <c r="Q316" s="166"/>
      <c r="R316" s="166"/>
      <c r="S316" s="166"/>
      <c r="T316" s="167"/>
      <c r="AT316" s="161" t="s">
        <v>148</v>
      </c>
      <c r="AU316" s="161" t="s">
        <v>85</v>
      </c>
      <c r="AV316" s="14" t="s">
        <v>85</v>
      </c>
      <c r="AW316" s="14" t="s">
        <v>3</v>
      </c>
      <c r="AX316" s="14" t="s">
        <v>83</v>
      </c>
      <c r="AY316" s="161" t="s">
        <v>138</v>
      </c>
    </row>
    <row r="317" spans="1:65" s="2" customFormat="1" ht="16.5" customHeight="1">
      <c r="A317" s="32"/>
      <c r="B317" s="138"/>
      <c r="C317" s="139" t="s">
        <v>517</v>
      </c>
      <c r="D317" s="139" t="s">
        <v>141</v>
      </c>
      <c r="E317" s="140" t="s">
        <v>518</v>
      </c>
      <c r="F317" s="141" t="s">
        <v>519</v>
      </c>
      <c r="G317" s="142" t="s">
        <v>144</v>
      </c>
      <c r="H317" s="143">
        <v>63</v>
      </c>
      <c r="I317" s="144"/>
      <c r="J317" s="145">
        <f>ROUND(I317*H317,2)</f>
        <v>0</v>
      </c>
      <c r="K317" s="141" t="s">
        <v>145</v>
      </c>
      <c r="L317" s="33"/>
      <c r="M317" s="146" t="s">
        <v>1</v>
      </c>
      <c r="N317" s="147" t="s">
        <v>43</v>
      </c>
      <c r="O317" s="58"/>
      <c r="P317" s="148">
        <f>O317*H317</f>
        <v>0</v>
      </c>
      <c r="Q317" s="148">
        <v>0</v>
      </c>
      <c r="R317" s="148">
        <f>Q317*H317</f>
        <v>0</v>
      </c>
      <c r="S317" s="148">
        <v>0</v>
      </c>
      <c r="T317" s="149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50" t="s">
        <v>239</v>
      </c>
      <c r="AT317" s="150" t="s">
        <v>141</v>
      </c>
      <c r="AU317" s="150" t="s">
        <v>85</v>
      </c>
      <c r="AY317" s="17" t="s">
        <v>138</v>
      </c>
      <c r="BE317" s="151">
        <f>IF(N317="základní",J317,0)</f>
        <v>0</v>
      </c>
      <c r="BF317" s="151">
        <f>IF(N317="snížená",J317,0)</f>
        <v>0</v>
      </c>
      <c r="BG317" s="151">
        <f>IF(N317="zákl. přenesená",J317,0)</f>
        <v>0</v>
      </c>
      <c r="BH317" s="151">
        <f>IF(N317="sníž. přenesená",J317,0)</f>
        <v>0</v>
      </c>
      <c r="BI317" s="151">
        <f>IF(N317="nulová",J317,0)</f>
        <v>0</v>
      </c>
      <c r="BJ317" s="17" t="s">
        <v>83</v>
      </c>
      <c r="BK317" s="151">
        <f>ROUND(I317*H317,2)</f>
        <v>0</v>
      </c>
      <c r="BL317" s="17" t="s">
        <v>239</v>
      </c>
      <c r="BM317" s="150" t="s">
        <v>520</v>
      </c>
    </row>
    <row r="318" spans="1:65" s="2" customFormat="1" ht="24.2" customHeight="1">
      <c r="A318" s="32"/>
      <c r="B318" s="138"/>
      <c r="C318" s="176" t="s">
        <v>521</v>
      </c>
      <c r="D318" s="176" t="s">
        <v>512</v>
      </c>
      <c r="E318" s="177" t="s">
        <v>522</v>
      </c>
      <c r="F318" s="178" t="s">
        <v>523</v>
      </c>
      <c r="G318" s="179" t="s">
        <v>144</v>
      </c>
      <c r="H318" s="180">
        <v>63</v>
      </c>
      <c r="I318" s="181"/>
      <c r="J318" s="182">
        <f>ROUND(I318*H318,2)</f>
        <v>0</v>
      </c>
      <c r="K318" s="178" t="s">
        <v>145</v>
      </c>
      <c r="L318" s="183"/>
      <c r="M318" s="184" t="s">
        <v>1</v>
      </c>
      <c r="N318" s="185" t="s">
        <v>43</v>
      </c>
      <c r="O318" s="58"/>
      <c r="P318" s="148">
        <f>O318*H318</f>
        <v>0</v>
      </c>
      <c r="Q318" s="148">
        <v>4.0000000000000003E-5</v>
      </c>
      <c r="R318" s="148">
        <f>Q318*H318</f>
        <v>2.5200000000000001E-3</v>
      </c>
      <c r="S318" s="148">
        <v>0</v>
      </c>
      <c r="T318" s="149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50" t="s">
        <v>319</v>
      </c>
      <c r="AT318" s="150" t="s">
        <v>512</v>
      </c>
      <c r="AU318" s="150" t="s">
        <v>85</v>
      </c>
      <c r="AY318" s="17" t="s">
        <v>138</v>
      </c>
      <c r="BE318" s="151">
        <f>IF(N318="základní",J318,0)</f>
        <v>0</v>
      </c>
      <c r="BF318" s="151">
        <f>IF(N318="snížená",J318,0)</f>
        <v>0</v>
      </c>
      <c r="BG318" s="151">
        <f>IF(N318="zákl. přenesená",J318,0)</f>
        <v>0</v>
      </c>
      <c r="BH318" s="151">
        <f>IF(N318="sníž. přenesená",J318,0)</f>
        <v>0</v>
      </c>
      <c r="BI318" s="151">
        <f>IF(N318="nulová",J318,0)</f>
        <v>0</v>
      </c>
      <c r="BJ318" s="17" t="s">
        <v>83</v>
      </c>
      <c r="BK318" s="151">
        <f>ROUND(I318*H318,2)</f>
        <v>0</v>
      </c>
      <c r="BL318" s="17" t="s">
        <v>239</v>
      </c>
      <c r="BM318" s="150" t="s">
        <v>524</v>
      </c>
    </row>
    <row r="319" spans="1:65" s="2" customFormat="1" ht="33" customHeight="1">
      <c r="A319" s="32"/>
      <c r="B319" s="138"/>
      <c r="C319" s="139" t="s">
        <v>525</v>
      </c>
      <c r="D319" s="139" t="s">
        <v>141</v>
      </c>
      <c r="E319" s="140" t="s">
        <v>526</v>
      </c>
      <c r="F319" s="141" t="s">
        <v>527</v>
      </c>
      <c r="G319" s="142" t="s">
        <v>163</v>
      </c>
      <c r="H319" s="143">
        <v>45</v>
      </c>
      <c r="I319" s="144"/>
      <c r="J319" s="145">
        <f>ROUND(I319*H319,2)</f>
        <v>0</v>
      </c>
      <c r="K319" s="141" t="s">
        <v>145</v>
      </c>
      <c r="L319" s="33"/>
      <c r="M319" s="146" t="s">
        <v>1</v>
      </c>
      <c r="N319" s="147" t="s">
        <v>43</v>
      </c>
      <c r="O319" s="58"/>
      <c r="P319" s="148">
        <f>O319*H319</f>
        <v>0</v>
      </c>
      <c r="Q319" s="148">
        <v>0</v>
      </c>
      <c r="R319" s="148">
        <f>Q319*H319</f>
        <v>0</v>
      </c>
      <c r="S319" s="148">
        <v>0</v>
      </c>
      <c r="T319" s="14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50" t="s">
        <v>239</v>
      </c>
      <c r="AT319" s="150" t="s">
        <v>141</v>
      </c>
      <c r="AU319" s="150" t="s">
        <v>85</v>
      </c>
      <c r="AY319" s="17" t="s">
        <v>138</v>
      </c>
      <c r="BE319" s="151">
        <f>IF(N319="základní",J319,0)</f>
        <v>0</v>
      </c>
      <c r="BF319" s="151">
        <f>IF(N319="snížená",J319,0)</f>
        <v>0</v>
      </c>
      <c r="BG319" s="151">
        <f>IF(N319="zákl. přenesená",J319,0)</f>
        <v>0</v>
      </c>
      <c r="BH319" s="151">
        <f>IF(N319="sníž. přenesená",J319,0)</f>
        <v>0</v>
      </c>
      <c r="BI319" s="151">
        <f>IF(N319="nulová",J319,0)</f>
        <v>0</v>
      </c>
      <c r="BJ319" s="17" t="s">
        <v>83</v>
      </c>
      <c r="BK319" s="151">
        <f>ROUND(I319*H319,2)</f>
        <v>0</v>
      </c>
      <c r="BL319" s="17" t="s">
        <v>239</v>
      </c>
      <c r="BM319" s="150" t="s">
        <v>528</v>
      </c>
    </row>
    <row r="320" spans="1:65" s="2" customFormat="1" ht="24.2" customHeight="1">
      <c r="A320" s="32"/>
      <c r="B320" s="138"/>
      <c r="C320" s="176" t="s">
        <v>529</v>
      </c>
      <c r="D320" s="176" t="s">
        <v>512</v>
      </c>
      <c r="E320" s="177" t="s">
        <v>530</v>
      </c>
      <c r="F320" s="178" t="s">
        <v>531</v>
      </c>
      <c r="G320" s="179" t="s">
        <v>163</v>
      </c>
      <c r="H320" s="180">
        <v>51.75</v>
      </c>
      <c r="I320" s="181"/>
      <c r="J320" s="182">
        <f>ROUND(I320*H320,2)</f>
        <v>0</v>
      </c>
      <c r="K320" s="178" t="s">
        <v>145</v>
      </c>
      <c r="L320" s="183"/>
      <c r="M320" s="184" t="s">
        <v>1</v>
      </c>
      <c r="N320" s="185" t="s">
        <v>43</v>
      </c>
      <c r="O320" s="58"/>
      <c r="P320" s="148">
        <f>O320*H320</f>
        <v>0</v>
      </c>
      <c r="Q320" s="148">
        <v>2.5000000000000001E-4</v>
      </c>
      <c r="R320" s="148">
        <f>Q320*H320</f>
        <v>1.2937500000000001E-2</v>
      </c>
      <c r="S320" s="148">
        <v>0</v>
      </c>
      <c r="T320" s="149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50" t="s">
        <v>319</v>
      </c>
      <c r="AT320" s="150" t="s">
        <v>512</v>
      </c>
      <c r="AU320" s="150" t="s">
        <v>85</v>
      </c>
      <c r="AY320" s="17" t="s">
        <v>138</v>
      </c>
      <c r="BE320" s="151">
        <f>IF(N320="základní",J320,0)</f>
        <v>0</v>
      </c>
      <c r="BF320" s="151">
        <f>IF(N320="snížená",J320,0)</f>
        <v>0</v>
      </c>
      <c r="BG320" s="151">
        <f>IF(N320="zákl. přenesená",J320,0)</f>
        <v>0</v>
      </c>
      <c r="BH320" s="151">
        <f>IF(N320="sníž. přenesená",J320,0)</f>
        <v>0</v>
      </c>
      <c r="BI320" s="151">
        <f>IF(N320="nulová",J320,0)</f>
        <v>0</v>
      </c>
      <c r="BJ320" s="17" t="s">
        <v>83</v>
      </c>
      <c r="BK320" s="151">
        <f>ROUND(I320*H320,2)</f>
        <v>0</v>
      </c>
      <c r="BL320" s="17" t="s">
        <v>239</v>
      </c>
      <c r="BM320" s="150" t="s">
        <v>532</v>
      </c>
    </row>
    <row r="321" spans="1:65" s="2" customFormat="1" ht="19.5">
      <c r="A321" s="32"/>
      <c r="B321" s="33"/>
      <c r="C321" s="32"/>
      <c r="D321" s="153" t="s">
        <v>533</v>
      </c>
      <c r="E321" s="32"/>
      <c r="F321" s="186" t="s">
        <v>534</v>
      </c>
      <c r="G321" s="32"/>
      <c r="H321" s="32"/>
      <c r="I321" s="187"/>
      <c r="J321" s="32"/>
      <c r="K321" s="32"/>
      <c r="L321" s="33"/>
      <c r="M321" s="188"/>
      <c r="N321" s="189"/>
      <c r="O321" s="58"/>
      <c r="P321" s="58"/>
      <c r="Q321" s="58"/>
      <c r="R321" s="58"/>
      <c r="S321" s="58"/>
      <c r="T321" s="59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7" t="s">
        <v>533</v>
      </c>
      <c r="AU321" s="17" t="s">
        <v>85</v>
      </c>
    </row>
    <row r="322" spans="1:65" s="14" customFormat="1">
      <c r="B322" s="160"/>
      <c r="D322" s="153" t="s">
        <v>148</v>
      </c>
      <c r="F322" s="162" t="s">
        <v>535</v>
      </c>
      <c r="H322" s="163">
        <v>51.75</v>
      </c>
      <c r="I322" s="164"/>
      <c r="L322" s="160"/>
      <c r="M322" s="165"/>
      <c r="N322" s="166"/>
      <c r="O322" s="166"/>
      <c r="P322" s="166"/>
      <c r="Q322" s="166"/>
      <c r="R322" s="166"/>
      <c r="S322" s="166"/>
      <c r="T322" s="167"/>
      <c r="AT322" s="161" t="s">
        <v>148</v>
      </c>
      <c r="AU322" s="161" t="s">
        <v>85</v>
      </c>
      <c r="AV322" s="14" t="s">
        <v>85</v>
      </c>
      <c r="AW322" s="14" t="s">
        <v>3</v>
      </c>
      <c r="AX322" s="14" t="s">
        <v>83</v>
      </c>
      <c r="AY322" s="161" t="s">
        <v>138</v>
      </c>
    </row>
    <row r="323" spans="1:65" s="2" customFormat="1" ht="24.2" customHeight="1">
      <c r="A323" s="32"/>
      <c r="B323" s="138"/>
      <c r="C323" s="139" t="s">
        <v>536</v>
      </c>
      <c r="D323" s="139" t="s">
        <v>141</v>
      </c>
      <c r="E323" s="140" t="s">
        <v>537</v>
      </c>
      <c r="F323" s="141" t="s">
        <v>538</v>
      </c>
      <c r="G323" s="142" t="s">
        <v>163</v>
      </c>
      <c r="H323" s="143">
        <v>290</v>
      </c>
      <c r="I323" s="144"/>
      <c r="J323" s="145">
        <f>ROUND(I323*H323,2)</f>
        <v>0</v>
      </c>
      <c r="K323" s="141" t="s">
        <v>145</v>
      </c>
      <c r="L323" s="33"/>
      <c r="M323" s="146" t="s">
        <v>1</v>
      </c>
      <c r="N323" s="147" t="s">
        <v>43</v>
      </c>
      <c r="O323" s="58"/>
      <c r="P323" s="148">
        <f>O323*H323</f>
        <v>0</v>
      </c>
      <c r="Q323" s="148">
        <v>0</v>
      </c>
      <c r="R323" s="148">
        <f>Q323*H323</f>
        <v>0</v>
      </c>
      <c r="S323" s="148">
        <v>0</v>
      </c>
      <c r="T323" s="149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50" t="s">
        <v>239</v>
      </c>
      <c r="AT323" s="150" t="s">
        <v>141</v>
      </c>
      <c r="AU323" s="150" t="s">
        <v>85</v>
      </c>
      <c r="AY323" s="17" t="s">
        <v>138</v>
      </c>
      <c r="BE323" s="151">
        <f>IF(N323="základní",J323,0)</f>
        <v>0</v>
      </c>
      <c r="BF323" s="151">
        <f>IF(N323="snížená",J323,0)</f>
        <v>0</v>
      </c>
      <c r="BG323" s="151">
        <f>IF(N323="zákl. přenesená",J323,0)</f>
        <v>0</v>
      </c>
      <c r="BH323" s="151">
        <f>IF(N323="sníž. přenesená",J323,0)</f>
        <v>0</v>
      </c>
      <c r="BI323" s="151">
        <f>IF(N323="nulová",J323,0)</f>
        <v>0</v>
      </c>
      <c r="BJ323" s="17" t="s">
        <v>83</v>
      </c>
      <c r="BK323" s="151">
        <f>ROUND(I323*H323,2)</f>
        <v>0</v>
      </c>
      <c r="BL323" s="17" t="s">
        <v>239</v>
      </c>
      <c r="BM323" s="150" t="s">
        <v>539</v>
      </c>
    </row>
    <row r="324" spans="1:65" s="2" customFormat="1" ht="24.2" customHeight="1">
      <c r="A324" s="32"/>
      <c r="B324" s="138"/>
      <c r="C324" s="176" t="s">
        <v>540</v>
      </c>
      <c r="D324" s="176" t="s">
        <v>512</v>
      </c>
      <c r="E324" s="177" t="s">
        <v>541</v>
      </c>
      <c r="F324" s="178" t="s">
        <v>542</v>
      </c>
      <c r="G324" s="179" t="s">
        <v>163</v>
      </c>
      <c r="H324" s="180">
        <v>333.5</v>
      </c>
      <c r="I324" s="181"/>
      <c r="J324" s="182">
        <f>ROUND(I324*H324,2)</f>
        <v>0</v>
      </c>
      <c r="K324" s="178" t="s">
        <v>145</v>
      </c>
      <c r="L324" s="183"/>
      <c r="M324" s="184" t="s">
        <v>1</v>
      </c>
      <c r="N324" s="185" t="s">
        <v>43</v>
      </c>
      <c r="O324" s="58"/>
      <c r="P324" s="148">
        <f>O324*H324</f>
        <v>0</v>
      </c>
      <c r="Q324" s="148">
        <v>1.2E-4</v>
      </c>
      <c r="R324" s="148">
        <f>Q324*H324</f>
        <v>4.002E-2</v>
      </c>
      <c r="S324" s="148">
        <v>0</v>
      </c>
      <c r="T324" s="14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50" t="s">
        <v>319</v>
      </c>
      <c r="AT324" s="150" t="s">
        <v>512</v>
      </c>
      <c r="AU324" s="150" t="s">
        <v>85</v>
      </c>
      <c r="AY324" s="17" t="s">
        <v>138</v>
      </c>
      <c r="BE324" s="151">
        <f>IF(N324="základní",J324,0)</f>
        <v>0</v>
      </c>
      <c r="BF324" s="151">
        <f>IF(N324="snížená",J324,0)</f>
        <v>0</v>
      </c>
      <c r="BG324" s="151">
        <f>IF(N324="zákl. přenesená",J324,0)</f>
        <v>0</v>
      </c>
      <c r="BH324" s="151">
        <f>IF(N324="sníž. přenesená",J324,0)</f>
        <v>0</v>
      </c>
      <c r="BI324" s="151">
        <f>IF(N324="nulová",J324,0)</f>
        <v>0</v>
      </c>
      <c r="BJ324" s="17" t="s">
        <v>83</v>
      </c>
      <c r="BK324" s="151">
        <f>ROUND(I324*H324,2)</f>
        <v>0</v>
      </c>
      <c r="BL324" s="17" t="s">
        <v>239</v>
      </c>
      <c r="BM324" s="150" t="s">
        <v>543</v>
      </c>
    </row>
    <row r="325" spans="1:65" s="2" customFormat="1" ht="19.5">
      <c r="A325" s="32"/>
      <c r="B325" s="33"/>
      <c r="C325" s="32"/>
      <c r="D325" s="153" t="s">
        <v>533</v>
      </c>
      <c r="E325" s="32"/>
      <c r="F325" s="186" t="s">
        <v>544</v>
      </c>
      <c r="G325" s="32"/>
      <c r="H325" s="32"/>
      <c r="I325" s="187"/>
      <c r="J325" s="32"/>
      <c r="K325" s="32"/>
      <c r="L325" s="33"/>
      <c r="M325" s="188"/>
      <c r="N325" s="189"/>
      <c r="O325" s="58"/>
      <c r="P325" s="58"/>
      <c r="Q325" s="58"/>
      <c r="R325" s="58"/>
      <c r="S325" s="58"/>
      <c r="T325" s="59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7" t="s">
        <v>533</v>
      </c>
      <c r="AU325" s="17" t="s">
        <v>85</v>
      </c>
    </row>
    <row r="326" spans="1:65" s="14" customFormat="1">
      <c r="B326" s="160"/>
      <c r="D326" s="153" t="s">
        <v>148</v>
      </c>
      <c r="F326" s="162" t="s">
        <v>545</v>
      </c>
      <c r="H326" s="163">
        <v>333.5</v>
      </c>
      <c r="I326" s="164"/>
      <c r="L326" s="160"/>
      <c r="M326" s="165"/>
      <c r="N326" s="166"/>
      <c r="O326" s="166"/>
      <c r="P326" s="166"/>
      <c r="Q326" s="166"/>
      <c r="R326" s="166"/>
      <c r="S326" s="166"/>
      <c r="T326" s="167"/>
      <c r="AT326" s="161" t="s">
        <v>148</v>
      </c>
      <c r="AU326" s="161" t="s">
        <v>85</v>
      </c>
      <c r="AV326" s="14" t="s">
        <v>85</v>
      </c>
      <c r="AW326" s="14" t="s">
        <v>3</v>
      </c>
      <c r="AX326" s="14" t="s">
        <v>83</v>
      </c>
      <c r="AY326" s="161" t="s">
        <v>138</v>
      </c>
    </row>
    <row r="327" spans="1:65" s="2" customFormat="1" ht="33" customHeight="1">
      <c r="A327" s="32"/>
      <c r="B327" s="138"/>
      <c r="C327" s="139" t="s">
        <v>546</v>
      </c>
      <c r="D327" s="139" t="s">
        <v>141</v>
      </c>
      <c r="E327" s="140" t="s">
        <v>547</v>
      </c>
      <c r="F327" s="141" t="s">
        <v>548</v>
      </c>
      <c r="G327" s="142" t="s">
        <v>163</v>
      </c>
      <c r="H327" s="143">
        <v>300</v>
      </c>
      <c r="I327" s="144"/>
      <c r="J327" s="145">
        <f>ROUND(I327*H327,2)</f>
        <v>0</v>
      </c>
      <c r="K327" s="141" t="s">
        <v>145</v>
      </c>
      <c r="L327" s="33"/>
      <c r="M327" s="146" t="s">
        <v>1</v>
      </c>
      <c r="N327" s="147" t="s">
        <v>43</v>
      </c>
      <c r="O327" s="58"/>
      <c r="P327" s="148">
        <f>O327*H327</f>
        <v>0</v>
      </c>
      <c r="Q327" s="148">
        <v>0</v>
      </c>
      <c r="R327" s="148">
        <f>Q327*H327</f>
        <v>0</v>
      </c>
      <c r="S327" s="148">
        <v>0</v>
      </c>
      <c r="T327" s="14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50" t="s">
        <v>239</v>
      </c>
      <c r="AT327" s="150" t="s">
        <v>141</v>
      </c>
      <c r="AU327" s="150" t="s">
        <v>85</v>
      </c>
      <c r="AY327" s="17" t="s">
        <v>138</v>
      </c>
      <c r="BE327" s="151">
        <f>IF(N327="základní",J327,0)</f>
        <v>0</v>
      </c>
      <c r="BF327" s="151">
        <f>IF(N327="snížená",J327,0)</f>
        <v>0</v>
      </c>
      <c r="BG327" s="151">
        <f>IF(N327="zákl. přenesená",J327,0)</f>
        <v>0</v>
      </c>
      <c r="BH327" s="151">
        <f>IF(N327="sníž. přenesená",J327,0)</f>
        <v>0</v>
      </c>
      <c r="BI327" s="151">
        <f>IF(N327="nulová",J327,0)</f>
        <v>0</v>
      </c>
      <c r="BJ327" s="17" t="s">
        <v>83</v>
      </c>
      <c r="BK327" s="151">
        <f>ROUND(I327*H327,2)</f>
        <v>0</v>
      </c>
      <c r="BL327" s="17" t="s">
        <v>239</v>
      </c>
      <c r="BM327" s="150" t="s">
        <v>549</v>
      </c>
    </row>
    <row r="328" spans="1:65" s="2" customFormat="1" ht="24.2" customHeight="1">
      <c r="A328" s="32"/>
      <c r="B328" s="138"/>
      <c r="C328" s="176" t="s">
        <v>550</v>
      </c>
      <c r="D328" s="176" t="s">
        <v>512</v>
      </c>
      <c r="E328" s="177" t="s">
        <v>551</v>
      </c>
      <c r="F328" s="178" t="s">
        <v>552</v>
      </c>
      <c r="G328" s="179" t="s">
        <v>163</v>
      </c>
      <c r="H328" s="180">
        <v>345</v>
      </c>
      <c r="I328" s="181"/>
      <c r="J328" s="182">
        <f>ROUND(I328*H328,2)</f>
        <v>0</v>
      </c>
      <c r="K328" s="178" t="s">
        <v>145</v>
      </c>
      <c r="L328" s="183"/>
      <c r="M328" s="184" t="s">
        <v>1</v>
      </c>
      <c r="N328" s="185" t="s">
        <v>43</v>
      </c>
      <c r="O328" s="58"/>
      <c r="P328" s="148">
        <f>O328*H328</f>
        <v>0</v>
      </c>
      <c r="Q328" s="148">
        <v>1.7000000000000001E-4</v>
      </c>
      <c r="R328" s="148">
        <f>Q328*H328</f>
        <v>5.8650000000000008E-2</v>
      </c>
      <c r="S328" s="148">
        <v>0</v>
      </c>
      <c r="T328" s="14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50" t="s">
        <v>319</v>
      </c>
      <c r="AT328" s="150" t="s">
        <v>512</v>
      </c>
      <c r="AU328" s="150" t="s">
        <v>85</v>
      </c>
      <c r="AY328" s="17" t="s">
        <v>138</v>
      </c>
      <c r="BE328" s="151">
        <f>IF(N328="základní",J328,0)</f>
        <v>0</v>
      </c>
      <c r="BF328" s="151">
        <f>IF(N328="snížená",J328,0)</f>
        <v>0</v>
      </c>
      <c r="BG328" s="151">
        <f>IF(N328="zákl. přenesená",J328,0)</f>
        <v>0</v>
      </c>
      <c r="BH328" s="151">
        <f>IF(N328="sníž. přenesená",J328,0)</f>
        <v>0</v>
      </c>
      <c r="BI328" s="151">
        <f>IF(N328="nulová",J328,0)</f>
        <v>0</v>
      </c>
      <c r="BJ328" s="17" t="s">
        <v>83</v>
      </c>
      <c r="BK328" s="151">
        <f>ROUND(I328*H328,2)</f>
        <v>0</v>
      </c>
      <c r="BL328" s="17" t="s">
        <v>239</v>
      </c>
      <c r="BM328" s="150" t="s">
        <v>553</v>
      </c>
    </row>
    <row r="329" spans="1:65" s="2" customFormat="1" ht="19.5">
      <c r="A329" s="32"/>
      <c r="B329" s="33"/>
      <c r="C329" s="32"/>
      <c r="D329" s="153" t="s">
        <v>533</v>
      </c>
      <c r="E329" s="32"/>
      <c r="F329" s="186" t="s">
        <v>554</v>
      </c>
      <c r="G329" s="32"/>
      <c r="H329" s="32"/>
      <c r="I329" s="187"/>
      <c r="J329" s="32"/>
      <c r="K329" s="32"/>
      <c r="L329" s="33"/>
      <c r="M329" s="188"/>
      <c r="N329" s="189"/>
      <c r="O329" s="58"/>
      <c r="P329" s="58"/>
      <c r="Q329" s="58"/>
      <c r="R329" s="58"/>
      <c r="S329" s="58"/>
      <c r="T329" s="59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7" t="s">
        <v>533</v>
      </c>
      <c r="AU329" s="17" t="s">
        <v>85</v>
      </c>
    </row>
    <row r="330" spans="1:65" s="14" customFormat="1">
      <c r="B330" s="160"/>
      <c r="D330" s="153" t="s">
        <v>148</v>
      </c>
      <c r="F330" s="162" t="s">
        <v>555</v>
      </c>
      <c r="H330" s="163">
        <v>345</v>
      </c>
      <c r="I330" s="164"/>
      <c r="L330" s="160"/>
      <c r="M330" s="165"/>
      <c r="N330" s="166"/>
      <c r="O330" s="166"/>
      <c r="P330" s="166"/>
      <c r="Q330" s="166"/>
      <c r="R330" s="166"/>
      <c r="S330" s="166"/>
      <c r="T330" s="167"/>
      <c r="AT330" s="161" t="s">
        <v>148</v>
      </c>
      <c r="AU330" s="161" t="s">
        <v>85</v>
      </c>
      <c r="AV330" s="14" t="s">
        <v>85</v>
      </c>
      <c r="AW330" s="14" t="s">
        <v>3</v>
      </c>
      <c r="AX330" s="14" t="s">
        <v>83</v>
      </c>
      <c r="AY330" s="161" t="s">
        <v>138</v>
      </c>
    </row>
    <row r="331" spans="1:65" s="2" customFormat="1" ht="24.2" customHeight="1">
      <c r="A331" s="32"/>
      <c r="B331" s="138"/>
      <c r="C331" s="139" t="s">
        <v>556</v>
      </c>
      <c r="D331" s="139" t="s">
        <v>141</v>
      </c>
      <c r="E331" s="140" t="s">
        <v>557</v>
      </c>
      <c r="F331" s="141" t="s">
        <v>558</v>
      </c>
      <c r="G331" s="142" t="s">
        <v>163</v>
      </c>
      <c r="H331" s="143">
        <v>45</v>
      </c>
      <c r="I331" s="144"/>
      <c r="J331" s="145">
        <f>ROUND(I331*H331,2)</f>
        <v>0</v>
      </c>
      <c r="K331" s="141" t="s">
        <v>145</v>
      </c>
      <c r="L331" s="33"/>
      <c r="M331" s="146" t="s">
        <v>1</v>
      </c>
      <c r="N331" s="147" t="s">
        <v>43</v>
      </c>
      <c r="O331" s="58"/>
      <c r="P331" s="148">
        <f>O331*H331</f>
        <v>0</v>
      </c>
      <c r="Q331" s="148">
        <v>0</v>
      </c>
      <c r="R331" s="148">
        <f>Q331*H331</f>
        <v>0</v>
      </c>
      <c r="S331" s="148">
        <v>0</v>
      </c>
      <c r="T331" s="149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50" t="s">
        <v>239</v>
      </c>
      <c r="AT331" s="150" t="s">
        <v>141</v>
      </c>
      <c r="AU331" s="150" t="s">
        <v>85</v>
      </c>
      <c r="AY331" s="17" t="s">
        <v>138</v>
      </c>
      <c r="BE331" s="151">
        <f>IF(N331="základní",J331,0)</f>
        <v>0</v>
      </c>
      <c r="BF331" s="151">
        <f>IF(N331="snížená",J331,0)</f>
        <v>0</v>
      </c>
      <c r="BG331" s="151">
        <f>IF(N331="zákl. přenesená",J331,0)</f>
        <v>0</v>
      </c>
      <c r="BH331" s="151">
        <f>IF(N331="sníž. přenesená",J331,0)</f>
        <v>0</v>
      </c>
      <c r="BI331" s="151">
        <f>IF(N331="nulová",J331,0)</f>
        <v>0</v>
      </c>
      <c r="BJ331" s="17" t="s">
        <v>83</v>
      </c>
      <c r="BK331" s="151">
        <f>ROUND(I331*H331,2)</f>
        <v>0</v>
      </c>
      <c r="BL331" s="17" t="s">
        <v>239</v>
      </c>
      <c r="BM331" s="150" t="s">
        <v>559</v>
      </c>
    </row>
    <row r="332" spans="1:65" s="2" customFormat="1" ht="24.2" customHeight="1">
      <c r="A332" s="32"/>
      <c r="B332" s="138"/>
      <c r="C332" s="176" t="s">
        <v>560</v>
      </c>
      <c r="D332" s="176" t="s">
        <v>512</v>
      </c>
      <c r="E332" s="177" t="s">
        <v>561</v>
      </c>
      <c r="F332" s="178" t="s">
        <v>562</v>
      </c>
      <c r="G332" s="179" t="s">
        <v>163</v>
      </c>
      <c r="H332" s="180">
        <v>51.75</v>
      </c>
      <c r="I332" s="181"/>
      <c r="J332" s="182">
        <f>ROUND(I332*H332,2)</f>
        <v>0</v>
      </c>
      <c r="K332" s="178" t="s">
        <v>145</v>
      </c>
      <c r="L332" s="183"/>
      <c r="M332" s="184" t="s">
        <v>1</v>
      </c>
      <c r="N332" s="185" t="s">
        <v>43</v>
      </c>
      <c r="O332" s="58"/>
      <c r="P332" s="148">
        <f>O332*H332</f>
        <v>0</v>
      </c>
      <c r="Q332" s="148">
        <v>4.2000000000000002E-4</v>
      </c>
      <c r="R332" s="148">
        <f>Q332*H332</f>
        <v>2.1735000000000001E-2</v>
      </c>
      <c r="S332" s="148">
        <v>0</v>
      </c>
      <c r="T332" s="14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50" t="s">
        <v>319</v>
      </c>
      <c r="AT332" s="150" t="s">
        <v>512</v>
      </c>
      <c r="AU332" s="150" t="s">
        <v>85</v>
      </c>
      <c r="AY332" s="17" t="s">
        <v>138</v>
      </c>
      <c r="BE332" s="151">
        <f>IF(N332="základní",J332,0)</f>
        <v>0</v>
      </c>
      <c r="BF332" s="151">
        <f>IF(N332="snížená",J332,0)</f>
        <v>0</v>
      </c>
      <c r="BG332" s="151">
        <f>IF(N332="zákl. přenesená",J332,0)</f>
        <v>0</v>
      </c>
      <c r="BH332" s="151">
        <f>IF(N332="sníž. přenesená",J332,0)</f>
        <v>0</v>
      </c>
      <c r="BI332" s="151">
        <f>IF(N332="nulová",J332,0)</f>
        <v>0</v>
      </c>
      <c r="BJ332" s="17" t="s">
        <v>83</v>
      </c>
      <c r="BK332" s="151">
        <f>ROUND(I332*H332,2)</f>
        <v>0</v>
      </c>
      <c r="BL332" s="17" t="s">
        <v>239</v>
      </c>
      <c r="BM332" s="150" t="s">
        <v>563</v>
      </c>
    </row>
    <row r="333" spans="1:65" s="2" customFormat="1" ht="19.5">
      <c r="A333" s="32"/>
      <c r="B333" s="33"/>
      <c r="C333" s="32"/>
      <c r="D333" s="153" t="s">
        <v>533</v>
      </c>
      <c r="E333" s="32"/>
      <c r="F333" s="186" t="s">
        <v>564</v>
      </c>
      <c r="G333" s="32"/>
      <c r="H333" s="32"/>
      <c r="I333" s="187"/>
      <c r="J333" s="32"/>
      <c r="K333" s="32"/>
      <c r="L333" s="33"/>
      <c r="M333" s="188"/>
      <c r="N333" s="189"/>
      <c r="O333" s="58"/>
      <c r="P333" s="58"/>
      <c r="Q333" s="58"/>
      <c r="R333" s="58"/>
      <c r="S333" s="58"/>
      <c r="T333" s="59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T333" s="17" t="s">
        <v>533</v>
      </c>
      <c r="AU333" s="17" t="s">
        <v>85</v>
      </c>
    </row>
    <row r="334" spans="1:65" s="14" customFormat="1">
      <c r="B334" s="160"/>
      <c r="D334" s="153" t="s">
        <v>148</v>
      </c>
      <c r="F334" s="162" t="s">
        <v>535</v>
      </c>
      <c r="H334" s="163">
        <v>51.75</v>
      </c>
      <c r="I334" s="164"/>
      <c r="L334" s="160"/>
      <c r="M334" s="165"/>
      <c r="N334" s="166"/>
      <c r="O334" s="166"/>
      <c r="P334" s="166"/>
      <c r="Q334" s="166"/>
      <c r="R334" s="166"/>
      <c r="S334" s="166"/>
      <c r="T334" s="167"/>
      <c r="AT334" s="161" t="s">
        <v>148</v>
      </c>
      <c r="AU334" s="161" t="s">
        <v>85</v>
      </c>
      <c r="AV334" s="14" t="s">
        <v>85</v>
      </c>
      <c r="AW334" s="14" t="s">
        <v>3</v>
      </c>
      <c r="AX334" s="14" t="s">
        <v>83</v>
      </c>
      <c r="AY334" s="161" t="s">
        <v>138</v>
      </c>
    </row>
    <row r="335" spans="1:65" s="2" customFormat="1" ht="24.2" customHeight="1">
      <c r="A335" s="32"/>
      <c r="B335" s="138"/>
      <c r="C335" s="139" t="s">
        <v>565</v>
      </c>
      <c r="D335" s="139" t="s">
        <v>141</v>
      </c>
      <c r="E335" s="140" t="s">
        <v>566</v>
      </c>
      <c r="F335" s="141" t="s">
        <v>567</v>
      </c>
      <c r="G335" s="142" t="s">
        <v>163</v>
      </c>
      <c r="H335" s="143">
        <v>150</v>
      </c>
      <c r="I335" s="144"/>
      <c r="J335" s="145">
        <f t="shared" ref="J335:J367" si="30">ROUND(I335*H335,2)</f>
        <v>0</v>
      </c>
      <c r="K335" s="141" t="s">
        <v>145</v>
      </c>
      <c r="L335" s="33"/>
      <c r="M335" s="146" t="s">
        <v>1</v>
      </c>
      <c r="N335" s="147" t="s">
        <v>43</v>
      </c>
      <c r="O335" s="58"/>
      <c r="P335" s="148">
        <f t="shared" ref="P335:P367" si="31">O335*H335</f>
        <v>0</v>
      </c>
      <c r="Q335" s="148">
        <v>0</v>
      </c>
      <c r="R335" s="148">
        <f t="shared" ref="R335:R367" si="32">Q335*H335</f>
        <v>0</v>
      </c>
      <c r="S335" s="148">
        <v>0</v>
      </c>
      <c r="T335" s="149">
        <f t="shared" ref="T335:T367" si="33"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50" t="s">
        <v>239</v>
      </c>
      <c r="AT335" s="150" t="s">
        <v>141</v>
      </c>
      <c r="AU335" s="150" t="s">
        <v>85</v>
      </c>
      <c r="AY335" s="17" t="s">
        <v>138</v>
      </c>
      <c r="BE335" s="151">
        <f t="shared" ref="BE335:BE367" si="34">IF(N335="základní",J335,0)</f>
        <v>0</v>
      </c>
      <c r="BF335" s="151">
        <f t="shared" ref="BF335:BF367" si="35">IF(N335="snížená",J335,0)</f>
        <v>0</v>
      </c>
      <c r="BG335" s="151">
        <f t="shared" ref="BG335:BG367" si="36">IF(N335="zákl. přenesená",J335,0)</f>
        <v>0</v>
      </c>
      <c r="BH335" s="151">
        <f t="shared" ref="BH335:BH367" si="37">IF(N335="sníž. přenesená",J335,0)</f>
        <v>0</v>
      </c>
      <c r="BI335" s="151">
        <f t="shared" ref="BI335:BI367" si="38">IF(N335="nulová",J335,0)</f>
        <v>0</v>
      </c>
      <c r="BJ335" s="17" t="s">
        <v>83</v>
      </c>
      <c r="BK335" s="151">
        <f t="shared" ref="BK335:BK367" si="39">ROUND(I335*H335,2)</f>
        <v>0</v>
      </c>
      <c r="BL335" s="17" t="s">
        <v>239</v>
      </c>
      <c r="BM335" s="150" t="s">
        <v>568</v>
      </c>
    </row>
    <row r="336" spans="1:65" s="2" customFormat="1" ht="24.2" customHeight="1">
      <c r="A336" s="32"/>
      <c r="B336" s="138"/>
      <c r="C336" s="139" t="s">
        <v>569</v>
      </c>
      <c r="D336" s="139" t="s">
        <v>141</v>
      </c>
      <c r="E336" s="140" t="s">
        <v>570</v>
      </c>
      <c r="F336" s="141" t="s">
        <v>571</v>
      </c>
      <c r="G336" s="142" t="s">
        <v>144</v>
      </c>
      <c r="H336" s="143">
        <v>1</v>
      </c>
      <c r="I336" s="144"/>
      <c r="J336" s="145">
        <f t="shared" si="30"/>
        <v>0</v>
      </c>
      <c r="K336" s="141" t="s">
        <v>145</v>
      </c>
      <c r="L336" s="33"/>
      <c r="M336" s="146" t="s">
        <v>1</v>
      </c>
      <c r="N336" s="147" t="s">
        <v>43</v>
      </c>
      <c r="O336" s="58"/>
      <c r="P336" s="148">
        <f t="shared" si="31"/>
        <v>0</v>
      </c>
      <c r="Q336" s="148">
        <v>0</v>
      </c>
      <c r="R336" s="148">
        <f t="shared" si="32"/>
        <v>0</v>
      </c>
      <c r="S336" s="148">
        <v>0</v>
      </c>
      <c r="T336" s="149">
        <f t="shared" si="3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50" t="s">
        <v>239</v>
      </c>
      <c r="AT336" s="150" t="s">
        <v>141</v>
      </c>
      <c r="AU336" s="150" t="s">
        <v>85</v>
      </c>
      <c r="AY336" s="17" t="s">
        <v>138</v>
      </c>
      <c r="BE336" s="151">
        <f t="shared" si="34"/>
        <v>0</v>
      </c>
      <c r="BF336" s="151">
        <f t="shared" si="35"/>
        <v>0</v>
      </c>
      <c r="BG336" s="151">
        <f t="shared" si="36"/>
        <v>0</v>
      </c>
      <c r="BH336" s="151">
        <f t="shared" si="37"/>
        <v>0</v>
      </c>
      <c r="BI336" s="151">
        <f t="shared" si="38"/>
        <v>0</v>
      </c>
      <c r="BJ336" s="17" t="s">
        <v>83</v>
      </c>
      <c r="BK336" s="151">
        <f t="shared" si="39"/>
        <v>0</v>
      </c>
      <c r="BL336" s="17" t="s">
        <v>239</v>
      </c>
      <c r="BM336" s="150" t="s">
        <v>572</v>
      </c>
    </row>
    <row r="337" spans="1:65" s="2" customFormat="1" ht="24.2" customHeight="1">
      <c r="A337" s="32"/>
      <c r="B337" s="138"/>
      <c r="C337" s="176" t="s">
        <v>573</v>
      </c>
      <c r="D337" s="176" t="s">
        <v>512</v>
      </c>
      <c r="E337" s="177" t="s">
        <v>574</v>
      </c>
      <c r="F337" s="178" t="s">
        <v>575</v>
      </c>
      <c r="G337" s="179" t="s">
        <v>144</v>
      </c>
      <c r="H337" s="180">
        <v>1</v>
      </c>
      <c r="I337" s="181"/>
      <c r="J337" s="182">
        <f t="shared" si="30"/>
        <v>0</v>
      </c>
      <c r="K337" s="178" t="s">
        <v>145</v>
      </c>
      <c r="L337" s="183"/>
      <c r="M337" s="184" t="s">
        <v>1</v>
      </c>
      <c r="N337" s="185" t="s">
        <v>43</v>
      </c>
      <c r="O337" s="58"/>
      <c r="P337" s="148">
        <f t="shared" si="31"/>
        <v>0</v>
      </c>
      <c r="Q337" s="148">
        <v>1.4200000000000003E-3</v>
      </c>
      <c r="R337" s="148">
        <f t="shared" si="32"/>
        <v>1.4200000000000003E-3</v>
      </c>
      <c r="S337" s="148">
        <v>0</v>
      </c>
      <c r="T337" s="149">
        <f t="shared" si="3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50" t="s">
        <v>319</v>
      </c>
      <c r="AT337" s="150" t="s">
        <v>512</v>
      </c>
      <c r="AU337" s="150" t="s">
        <v>85</v>
      </c>
      <c r="AY337" s="17" t="s">
        <v>138</v>
      </c>
      <c r="BE337" s="151">
        <f t="shared" si="34"/>
        <v>0</v>
      </c>
      <c r="BF337" s="151">
        <f t="shared" si="35"/>
        <v>0</v>
      </c>
      <c r="BG337" s="151">
        <f t="shared" si="36"/>
        <v>0</v>
      </c>
      <c r="BH337" s="151">
        <f t="shared" si="37"/>
        <v>0</v>
      </c>
      <c r="BI337" s="151">
        <f t="shared" si="38"/>
        <v>0</v>
      </c>
      <c r="BJ337" s="17" t="s">
        <v>83</v>
      </c>
      <c r="BK337" s="151">
        <f t="shared" si="39"/>
        <v>0</v>
      </c>
      <c r="BL337" s="17" t="s">
        <v>239</v>
      </c>
      <c r="BM337" s="150" t="s">
        <v>576</v>
      </c>
    </row>
    <row r="338" spans="1:65" s="2" customFormat="1" ht="24.2" customHeight="1">
      <c r="A338" s="32"/>
      <c r="B338" s="138"/>
      <c r="C338" s="139" t="s">
        <v>577</v>
      </c>
      <c r="D338" s="139" t="s">
        <v>141</v>
      </c>
      <c r="E338" s="140" t="s">
        <v>578</v>
      </c>
      <c r="F338" s="141" t="s">
        <v>579</v>
      </c>
      <c r="G338" s="142" t="s">
        <v>144</v>
      </c>
      <c r="H338" s="143">
        <v>1</v>
      </c>
      <c r="I338" s="144"/>
      <c r="J338" s="145">
        <f t="shared" si="30"/>
        <v>0</v>
      </c>
      <c r="K338" s="141" t="s">
        <v>145</v>
      </c>
      <c r="L338" s="33"/>
      <c r="M338" s="146" t="s">
        <v>1</v>
      </c>
      <c r="N338" s="147" t="s">
        <v>43</v>
      </c>
      <c r="O338" s="58"/>
      <c r="P338" s="148">
        <f t="shared" si="31"/>
        <v>0</v>
      </c>
      <c r="Q338" s="148">
        <v>0</v>
      </c>
      <c r="R338" s="148">
        <f t="shared" si="32"/>
        <v>0</v>
      </c>
      <c r="S338" s="148">
        <v>0.03</v>
      </c>
      <c r="T338" s="149">
        <f t="shared" si="33"/>
        <v>0.03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0" t="s">
        <v>239</v>
      </c>
      <c r="AT338" s="150" t="s">
        <v>141</v>
      </c>
      <c r="AU338" s="150" t="s">
        <v>85</v>
      </c>
      <c r="AY338" s="17" t="s">
        <v>138</v>
      </c>
      <c r="BE338" s="151">
        <f t="shared" si="34"/>
        <v>0</v>
      </c>
      <c r="BF338" s="151">
        <f t="shared" si="35"/>
        <v>0</v>
      </c>
      <c r="BG338" s="151">
        <f t="shared" si="36"/>
        <v>0</v>
      </c>
      <c r="BH338" s="151">
        <f t="shared" si="37"/>
        <v>0</v>
      </c>
      <c r="BI338" s="151">
        <f t="shared" si="38"/>
        <v>0</v>
      </c>
      <c r="BJ338" s="17" t="s">
        <v>83</v>
      </c>
      <c r="BK338" s="151">
        <f t="shared" si="39"/>
        <v>0</v>
      </c>
      <c r="BL338" s="17" t="s">
        <v>239</v>
      </c>
      <c r="BM338" s="150" t="s">
        <v>580</v>
      </c>
    </row>
    <row r="339" spans="1:65" s="2" customFormat="1" ht="24.2" customHeight="1">
      <c r="A339" s="32"/>
      <c r="B339" s="138"/>
      <c r="C339" s="139" t="s">
        <v>581</v>
      </c>
      <c r="D339" s="139" t="s">
        <v>141</v>
      </c>
      <c r="E339" s="140" t="s">
        <v>582</v>
      </c>
      <c r="F339" s="141" t="s">
        <v>583</v>
      </c>
      <c r="G339" s="142" t="s">
        <v>144</v>
      </c>
      <c r="H339" s="143">
        <v>13</v>
      </c>
      <c r="I339" s="144"/>
      <c r="J339" s="145">
        <f t="shared" si="30"/>
        <v>0</v>
      </c>
      <c r="K339" s="141" t="s">
        <v>145</v>
      </c>
      <c r="L339" s="33"/>
      <c r="M339" s="146" t="s">
        <v>1</v>
      </c>
      <c r="N339" s="147" t="s">
        <v>43</v>
      </c>
      <c r="O339" s="58"/>
      <c r="P339" s="148">
        <f t="shared" si="31"/>
        <v>0</v>
      </c>
      <c r="Q339" s="148">
        <v>0</v>
      </c>
      <c r="R339" s="148">
        <f t="shared" si="32"/>
        <v>0</v>
      </c>
      <c r="S339" s="148">
        <v>0</v>
      </c>
      <c r="T339" s="149">
        <f t="shared" si="3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50" t="s">
        <v>239</v>
      </c>
      <c r="AT339" s="150" t="s">
        <v>141</v>
      </c>
      <c r="AU339" s="150" t="s">
        <v>85</v>
      </c>
      <c r="AY339" s="17" t="s">
        <v>138</v>
      </c>
      <c r="BE339" s="151">
        <f t="shared" si="34"/>
        <v>0</v>
      </c>
      <c r="BF339" s="151">
        <f t="shared" si="35"/>
        <v>0</v>
      </c>
      <c r="BG339" s="151">
        <f t="shared" si="36"/>
        <v>0</v>
      </c>
      <c r="BH339" s="151">
        <f t="shared" si="37"/>
        <v>0</v>
      </c>
      <c r="BI339" s="151">
        <f t="shared" si="38"/>
        <v>0</v>
      </c>
      <c r="BJ339" s="17" t="s">
        <v>83</v>
      </c>
      <c r="BK339" s="151">
        <f t="shared" si="39"/>
        <v>0</v>
      </c>
      <c r="BL339" s="17" t="s">
        <v>239</v>
      </c>
      <c r="BM339" s="150" t="s">
        <v>584</v>
      </c>
    </row>
    <row r="340" spans="1:65" s="2" customFormat="1" ht="24.2" customHeight="1">
      <c r="A340" s="32"/>
      <c r="B340" s="138"/>
      <c r="C340" s="176" t="s">
        <v>585</v>
      </c>
      <c r="D340" s="176" t="s">
        <v>512</v>
      </c>
      <c r="E340" s="177" t="s">
        <v>586</v>
      </c>
      <c r="F340" s="178" t="s">
        <v>587</v>
      </c>
      <c r="G340" s="179" t="s">
        <v>144</v>
      </c>
      <c r="H340" s="180">
        <v>13</v>
      </c>
      <c r="I340" s="181"/>
      <c r="J340" s="182">
        <f t="shared" si="30"/>
        <v>0</v>
      </c>
      <c r="K340" s="178" t="s">
        <v>145</v>
      </c>
      <c r="L340" s="183"/>
      <c r="M340" s="184" t="s">
        <v>1</v>
      </c>
      <c r="N340" s="185" t="s">
        <v>43</v>
      </c>
      <c r="O340" s="58"/>
      <c r="P340" s="148">
        <f t="shared" si="31"/>
        <v>0</v>
      </c>
      <c r="Q340" s="148">
        <v>9.0000000000000006E-5</v>
      </c>
      <c r="R340" s="148">
        <f t="shared" si="32"/>
        <v>1.17E-3</v>
      </c>
      <c r="S340" s="148">
        <v>0</v>
      </c>
      <c r="T340" s="149">
        <f t="shared" si="3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50" t="s">
        <v>319</v>
      </c>
      <c r="AT340" s="150" t="s">
        <v>512</v>
      </c>
      <c r="AU340" s="150" t="s">
        <v>85</v>
      </c>
      <c r="AY340" s="17" t="s">
        <v>138</v>
      </c>
      <c r="BE340" s="151">
        <f t="shared" si="34"/>
        <v>0</v>
      </c>
      <c r="BF340" s="151">
        <f t="shared" si="35"/>
        <v>0</v>
      </c>
      <c r="BG340" s="151">
        <f t="shared" si="36"/>
        <v>0</v>
      </c>
      <c r="BH340" s="151">
        <f t="shared" si="37"/>
        <v>0</v>
      </c>
      <c r="BI340" s="151">
        <f t="shared" si="38"/>
        <v>0</v>
      </c>
      <c r="BJ340" s="17" t="s">
        <v>83</v>
      </c>
      <c r="BK340" s="151">
        <f t="shared" si="39"/>
        <v>0</v>
      </c>
      <c r="BL340" s="17" t="s">
        <v>239</v>
      </c>
      <c r="BM340" s="150" t="s">
        <v>588</v>
      </c>
    </row>
    <row r="341" spans="1:65" s="2" customFormat="1" ht="16.5" customHeight="1">
      <c r="A341" s="32"/>
      <c r="B341" s="138"/>
      <c r="C341" s="176" t="s">
        <v>589</v>
      </c>
      <c r="D341" s="176" t="s">
        <v>512</v>
      </c>
      <c r="E341" s="177" t="s">
        <v>590</v>
      </c>
      <c r="F341" s="178" t="s">
        <v>591</v>
      </c>
      <c r="G341" s="179" t="s">
        <v>144</v>
      </c>
      <c r="H341" s="180">
        <v>13</v>
      </c>
      <c r="I341" s="181"/>
      <c r="J341" s="182">
        <f t="shared" si="30"/>
        <v>0</v>
      </c>
      <c r="K341" s="178" t="s">
        <v>145</v>
      </c>
      <c r="L341" s="183"/>
      <c r="M341" s="184" t="s">
        <v>1</v>
      </c>
      <c r="N341" s="185" t="s">
        <v>43</v>
      </c>
      <c r="O341" s="58"/>
      <c r="P341" s="148">
        <f t="shared" si="31"/>
        <v>0</v>
      </c>
      <c r="Q341" s="148">
        <v>1.0000000000000001E-5</v>
      </c>
      <c r="R341" s="148">
        <f t="shared" si="32"/>
        <v>1.3000000000000002E-4</v>
      </c>
      <c r="S341" s="148">
        <v>0</v>
      </c>
      <c r="T341" s="149">
        <f t="shared" si="3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50" t="s">
        <v>319</v>
      </c>
      <c r="AT341" s="150" t="s">
        <v>512</v>
      </c>
      <c r="AU341" s="150" t="s">
        <v>85</v>
      </c>
      <c r="AY341" s="17" t="s">
        <v>138</v>
      </c>
      <c r="BE341" s="151">
        <f t="shared" si="34"/>
        <v>0</v>
      </c>
      <c r="BF341" s="151">
        <f t="shared" si="35"/>
        <v>0</v>
      </c>
      <c r="BG341" s="151">
        <f t="shared" si="36"/>
        <v>0</v>
      </c>
      <c r="BH341" s="151">
        <f t="shared" si="37"/>
        <v>0</v>
      </c>
      <c r="BI341" s="151">
        <f t="shared" si="38"/>
        <v>0</v>
      </c>
      <c r="BJ341" s="17" t="s">
        <v>83</v>
      </c>
      <c r="BK341" s="151">
        <f t="shared" si="39"/>
        <v>0</v>
      </c>
      <c r="BL341" s="17" t="s">
        <v>239</v>
      </c>
      <c r="BM341" s="150" t="s">
        <v>592</v>
      </c>
    </row>
    <row r="342" spans="1:65" s="2" customFormat="1" ht="24.2" customHeight="1">
      <c r="A342" s="32"/>
      <c r="B342" s="138"/>
      <c r="C342" s="139" t="s">
        <v>593</v>
      </c>
      <c r="D342" s="139" t="s">
        <v>141</v>
      </c>
      <c r="E342" s="140" t="s">
        <v>594</v>
      </c>
      <c r="F342" s="141" t="s">
        <v>595</v>
      </c>
      <c r="G342" s="142" t="s">
        <v>144</v>
      </c>
      <c r="H342" s="143">
        <v>3</v>
      </c>
      <c r="I342" s="144"/>
      <c r="J342" s="145">
        <f t="shared" si="30"/>
        <v>0</v>
      </c>
      <c r="K342" s="141" t="s">
        <v>145</v>
      </c>
      <c r="L342" s="33"/>
      <c r="M342" s="146" t="s">
        <v>1</v>
      </c>
      <c r="N342" s="147" t="s">
        <v>43</v>
      </c>
      <c r="O342" s="58"/>
      <c r="P342" s="148">
        <f t="shared" si="31"/>
        <v>0</v>
      </c>
      <c r="Q342" s="148">
        <v>0</v>
      </c>
      <c r="R342" s="148">
        <f t="shared" si="32"/>
        <v>0</v>
      </c>
      <c r="S342" s="148">
        <v>0</v>
      </c>
      <c r="T342" s="149">
        <f t="shared" si="3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50" t="s">
        <v>239</v>
      </c>
      <c r="AT342" s="150" t="s">
        <v>141</v>
      </c>
      <c r="AU342" s="150" t="s">
        <v>85</v>
      </c>
      <c r="AY342" s="17" t="s">
        <v>138</v>
      </c>
      <c r="BE342" s="151">
        <f t="shared" si="34"/>
        <v>0</v>
      </c>
      <c r="BF342" s="151">
        <f t="shared" si="35"/>
        <v>0</v>
      </c>
      <c r="BG342" s="151">
        <f t="shared" si="36"/>
        <v>0</v>
      </c>
      <c r="BH342" s="151">
        <f t="shared" si="37"/>
        <v>0</v>
      </c>
      <c r="BI342" s="151">
        <f t="shared" si="38"/>
        <v>0</v>
      </c>
      <c r="BJ342" s="17" t="s">
        <v>83</v>
      </c>
      <c r="BK342" s="151">
        <f t="shared" si="39"/>
        <v>0</v>
      </c>
      <c r="BL342" s="17" t="s">
        <v>239</v>
      </c>
      <c r="BM342" s="150" t="s">
        <v>596</v>
      </c>
    </row>
    <row r="343" spans="1:65" s="2" customFormat="1" ht="24.2" customHeight="1">
      <c r="A343" s="32"/>
      <c r="B343" s="138"/>
      <c r="C343" s="176" t="s">
        <v>597</v>
      </c>
      <c r="D343" s="176" t="s">
        <v>512</v>
      </c>
      <c r="E343" s="177" t="s">
        <v>598</v>
      </c>
      <c r="F343" s="178" t="s">
        <v>599</v>
      </c>
      <c r="G343" s="179" t="s">
        <v>144</v>
      </c>
      <c r="H343" s="180">
        <v>3</v>
      </c>
      <c r="I343" s="181"/>
      <c r="J343" s="182">
        <f t="shared" si="30"/>
        <v>0</v>
      </c>
      <c r="K343" s="178" t="s">
        <v>145</v>
      </c>
      <c r="L343" s="183"/>
      <c r="M343" s="184" t="s">
        <v>1</v>
      </c>
      <c r="N343" s="185" t="s">
        <v>43</v>
      </c>
      <c r="O343" s="58"/>
      <c r="P343" s="148">
        <f t="shared" si="31"/>
        <v>0</v>
      </c>
      <c r="Q343" s="148">
        <v>1E-4</v>
      </c>
      <c r="R343" s="148">
        <f t="shared" si="32"/>
        <v>3.0000000000000003E-4</v>
      </c>
      <c r="S343" s="148">
        <v>0</v>
      </c>
      <c r="T343" s="149">
        <f t="shared" si="3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50" t="s">
        <v>319</v>
      </c>
      <c r="AT343" s="150" t="s">
        <v>512</v>
      </c>
      <c r="AU343" s="150" t="s">
        <v>85</v>
      </c>
      <c r="AY343" s="17" t="s">
        <v>138</v>
      </c>
      <c r="BE343" s="151">
        <f t="shared" si="34"/>
        <v>0</v>
      </c>
      <c r="BF343" s="151">
        <f t="shared" si="35"/>
        <v>0</v>
      </c>
      <c r="BG343" s="151">
        <f t="shared" si="36"/>
        <v>0</v>
      </c>
      <c r="BH343" s="151">
        <f t="shared" si="37"/>
        <v>0</v>
      </c>
      <c r="BI343" s="151">
        <f t="shared" si="38"/>
        <v>0</v>
      </c>
      <c r="BJ343" s="17" t="s">
        <v>83</v>
      </c>
      <c r="BK343" s="151">
        <f t="shared" si="39"/>
        <v>0</v>
      </c>
      <c r="BL343" s="17" t="s">
        <v>239</v>
      </c>
      <c r="BM343" s="150" t="s">
        <v>600</v>
      </c>
    </row>
    <row r="344" spans="1:65" s="2" customFormat="1" ht="16.5" customHeight="1">
      <c r="A344" s="32"/>
      <c r="B344" s="138"/>
      <c r="C344" s="176" t="s">
        <v>601</v>
      </c>
      <c r="D344" s="176" t="s">
        <v>512</v>
      </c>
      <c r="E344" s="177" t="s">
        <v>590</v>
      </c>
      <c r="F344" s="178" t="s">
        <v>591</v>
      </c>
      <c r="G344" s="179" t="s">
        <v>144</v>
      </c>
      <c r="H344" s="180">
        <v>3</v>
      </c>
      <c r="I344" s="181"/>
      <c r="J344" s="182">
        <f t="shared" si="30"/>
        <v>0</v>
      </c>
      <c r="K344" s="178" t="s">
        <v>145</v>
      </c>
      <c r="L344" s="183"/>
      <c r="M344" s="184" t="s">
        <v>1</v>
      </c>
      <c r="N344" s="185" t="s">
        <v>43</v>
      </c>
      <c r="O344" s="58"/>
      <c r="P344" s="148">
        <f t="shared" si="31"/>
        <v>0</v>
      </c>
      <c r="Q344" s="148">
        <v>1.0000000000000001E-5</v>
      </c>
      <c r="R344" s="148">
        <f t="shared" si="32"/>
        <v>3.0000000000000004E-5</v>
      </c>
      <c r="S344" s="148">
        <v>0</v>
      </c>
      <c r="T344" s="149">
        <f t="shared" si="3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50" t="s">
        <v>319</v>
      </c>
      <c r="AT344" s="150" t="s">
        <v>512</v>
      </c>
      <c r="AU344" s="150" t="s">
        <v>85</v>
      </c>
      <c r="AY344" s="17" t="s">
        <v>138</v>
      </c>
      <c r="BE344" s="151">
        <f t="shared" si="34"/>
        <v>0</v>
      </c>
      <c r="BF344" s="151">
        <f t="shared" si="35"/>
        <v>0</v>
      </c>
      <c r="BG344" s="151">
        <f t="shared" si="36"/>
        <v>0</v>
      </c>
      <c r="BH344" s="151">
        <f t="shared" si="37"/>
        <v>0</v>
      </c>
      <c r="BI344" s="151">
        <f t="shared" si="38"/>
        <v>0</v>
      </c>
      <c r="BJ344" s="17" t="s">
        <v>83</v>
      </c>
      <c r="BK344" s="151">
        <f t="shared" si="39"/>
        <v>0</v>
      </c>
      <c r="BL344" s="17" t="s">
        <v>239</v>
      </c>
      <c r="BM344" s="150" t="s">
        <v>602</v>
      </c>
    </row>
    <row r="345" spans="1:65" s="2" customFormat="1" ht="24.2" customHeight="1">
      <c r="A345" s="32"/>
      <c r="B345" s="138"/>
      <c r="C345" s="139" t="s">
        <v>603</v>
      </c>
      <c r="D345" s="139" t="s">
        <v>141</v>
      </c>
      <c r="E345" s="140" t="s">
        <v>604</v>
      </c>
      <c r="F345" s="141" t="s">
        <v>605</v>
      </c>
      <c r="G345" s="142" t="s">
        <v>144</v>
      </c>
      <c r="H345" s="143">
        <v>5</v>
      </c>
      <c r="I345" s="144"/>
      <c r="J345" s="145">
        <f t="shared" si="30"/>
        <v>0</v>
      </c>
      <c r="K345" s="141" t="s">
        <v>145</v>
      </c>
      <c r="L345" s="33"/>
      <c r="M345" s="146" t="s">
        <v>1</v>
      </c>
      <c r="N345" s="147" t="s">
        <v>43</v>
      </c>
      <c r="O345" s="58"/>
      <c r="P345" s="148">
        <f t="shared" si="31"/>
        <v>0</v>
      </c>
      <c r="Q345" s="148">
        <v>0</v>
      </c>
      <c r="R345" s="148">
        <f t="shared" si="32"/>
        <v>0</v>
      </c>
      <c r="S345" s="148">
        <v>0</v>
      </c>
      <c r="T345" s="149">
        <f t="shared" si="3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50" t="s">
        <v>239</v>
      </c>
      <c r="AT345" s="150" t="s">
        <v>141</v>
      </c>
      <c r="AU345" s="150" t="s">
        <v>85</v>
      </c>
      <c r="AY345" s="17" t="s">
        <v>138</v>
      </c>
      <c r="BE345" s="151">
        <f t="shared" si="34"/>
        <v>0</v>
      </c>
      <c r="BF345" s="151">
        <f t="shared" si="35"/>
        <v>0</v>
      </c>
      <c r="BG345" s="151">
        <f t="shared" si="36"/>
        <v>0</v>
      </c>
      <c r="BH345" s="151">
        <f t="shared" si="37"/>
        <v>0</v>
      </c>
      <c r="BI345" s="151">
        <f t="shared" si="38"/>
        <v>0</v>
      </c>
      <c r="BJ345" s="17" t="s">
        <v>83</v>
      </c>
      <c r="BK345" s="151">
        <f t="shared" si="39"/>
        <v>0</v>
      </c>
      <c r="BL345" s="17" t="s">
        <v>239</v>
      </c>
      <c r="BM345" s="150" t="s">
        <v>606</v>
      </c>
    </row>
    <row r="346" spans="1:65" s="2" customFormat="1" ht="24.2" customHeight="1">
      <c r="A346" s="32"/>
      <c r="B346" s="138"/>
      <c r="C346" s="176" t="s">
        <v>607</v>
      </c>
      <c r="D346" s="176" t="s">
        <v>512</v>
      </c>
      <c r="E346" s="177" t="s">
        <v>608</v>
      </c>
      <c r="F346" s="178" t="s">
        <v>609</v>
      </c>
      <c r="G346" s="179" t="s">
        <v>144</v>
      </c>
      <c r="H346" s="180">
        <v>5</v>
      </c>
      <c r="I346" s="181"/>
      <c r="J346" s="182">
        <f t="shared" si="30"/>
        <v>0</v>
      </c>
      <c r="K346" s="178" t="s">
        <v>145</v>
      </c>
      <c r="L346" s="183"/>
      <c r="M346" s="184" t="s">
        <v>1</v>
      </c>
      <c r="N346" s="185" t="s">
        <v>43</v>
      </c>
      <c r="O346" s="58"/>
      <c r="P346" s="148">
        <f t="shared" si="31"/>
        <v>0</v>
      </c>
      <c r="Q346" s="148">
        <v>9.0000000000000006E-5</v>
      </c>
      <c r="R346" s="148">
        <f t="shared" si="32"/>
        <v>4.5000000000000004E-4</v>
      </c>
      <c r="S346" s="148">
        <v>0</v>
      </c>
      <c r="T346" s="149">
        <f t="shared" si="3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50" t="s">
        <v>319</v>
      </c>
      <c r="AT346" s="150" t="s">
        <v>512</v>
      </c>
      <c r="AU346" s="150" t="s">
        <v>85</v>
      </c>
      <c r="AY346" s="17" t="s">
        <v>138</v>
      </c>
      <c r="BE346" s="151">
        <f t="shared" si="34"/>
        <v>0</v>
      </c>
      <c r="BF346" s="151">
        <f t="shared" si="35"/>
        <v>0</v>
      </c>
      <c r="BG346" s="151">
        <f t="shared" si="36"/>
        <v>0</v>
      </c>
      <c r="BH346" s="151">
        <f t="shared" si="37"/>
        <v>0</v>
      </c>
      <c r="BI346" s="151">
        <f t="shared" si="38"/>
        <v>0</v>
      </c>
      <c r="BJ346" s="17" t="s">
        <v>83</v>
      </c>
      <c r="BK346" s="151">
        <f t="shared" si="39"/>
        <v>0</v>
      </c>
      <c r="BL346" s="17" t="s">
        <v>239</v>
      </c>
      <c r="BM346" s="150" t="s">
        <v>610</v>
      </c>
    </row>
    <row r="347" spans="1:65" s="2" customFormat="1" ht="16.5" customHeight="1">
      <c r="A347" s="32"/>
      <c r="B347" s="138"/>
      <c r="C347" s="176" t="s">
        <v>611</v>
      </c>
      <c r="D347" s="176" t="s">
        <v>512</v>
      </c>
      <c r="E347" s="177" t="s">
        <v>590</v>
      </c>
      <c r="F347" s="178" t="s">
        <v>591</v>
      </c>
      <c r="G347" s="179" t="s">
        <v>144</v>
      </c>
      <c r="H347" s="180">
        <v>5</v>
      </c>
      <c r="I347" s="181"/>
      <c r="J347" s="182">
        <f t="shared" si="30"/>
        <v>0</v>
      </c>
      <c r="K347" s="178" t="s">
        <v>145</v>
      </c>
      <c r="L347" s="183"/>
      <c r="M347" s="184" t="s">
        <v>1</v>
      </c>
      <c r="N347" s="185" t="s">
        <v>43</v>
      </c>
      <c r="O347" s="58"/>
      <c r="P347" s="148">
        <f t="shared" si="31"/>
        <v>0</v>
      </c>
      <c r="Q347" s="148">
        <v>1.0000000000000001E-5</v>
      </c>
      <c r="R347" s="148">
        <f t="shared" si="32"/>
        <v>5.0000000000000002E-5</v>
      </c>
      <c r="S347" s="148">
        <v>0</v>
      </c>
      <c r="T347" s="149">
        <f t="shared" si="3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50" t="s">
        <v>319</v>
      </c>
      <c r="AT347" s="150" t="s">
        <v>512</v>
      </c>
      <c r="AU347" s="150" t="s">
        <v>85</v>
      </c>
      <c r="AY347" s="17" t="s">
        <v>138</v>
      </c>
      <c r="BE347" s="151">
        <f t="shared" si="34"/>
        <v>0</v>
      </c>
      <c r="BF347" s="151">
        <f t="shared" si="35"/>
        <v>0</v>
      </c>
      <c r="BG347" s="151">
        <f t="shared" si="36"/>
        <v>0</v>
      </c>
      <c r="BH347" s="151">
        <f t="shared" si="37"/>
        <v>0</v>
      </c>
      <c r="BI347" s="151">
        <f t="shared" si="38"/>
        <v>0</v>
      </c>
      <c r="BJ347" s="17" t="s">
        <v>83</v>
      </c>
      <c r="BK347" s="151">
        <f t="shared" si="39"/>
        <v>0</v>
      </c>
      <c r="BL347" s="17" t="s">
        <v>239</v>
      </c>
      <c r="BM347" s="150" t="s">
        <v>612</v>
      </c>
    </row>
    <row r="348" spans="1:65" s="2" customFormat="1" ht="33" customHeight="1">
      <c r="A348" s="32"/>
      <c r="B348" s="138"/>
      <c r="C348" s="139" t="s">
        <v>613</v>
      </c>
      <c r="D348" s="139" t="s">
        <v>141</v>
      </c>
      <c r="E348" s="140" t="s">
        <v>614</v>
      </c>
      <c r="F348" s="141" t="s">
        <v>615</v>
      </c>
      <c r="G348" s="142" t="s">
        <v>144</v>
      </c>
      <c r="H348" s="143">
        <v>7</v>
      </c>
      <c r="I348" s="144"/>
      <c r="J348" s="145">
        <f t="shared" si="30"/>
        <v>0</v>
      </c>
      <c r="K348" s="141" t="s">
        <v>145</v>
      </c>
      <c r="L348" s="33"/>
      <c r="M348" s="146" t="s">
        <v>1</v>
      </c>
      <c r="N348" s="147" t="s">
        <v>43</v>
      </c>
      <c r="O348" s="58"/>
      <c r="P348" s="148">
        <f t="shared" si="31"/>
        <v>0</v>
      </c>
      <c r="Q348" s="148">
        <v>0</v>
      </c>
      <c r="R348" s="148">
        <f t="shared" si="32"/>
        <v>0</v>
      </c>
      <c r="S348" s="148">
        <v>4.8000000000000001E-5</v>
      </c>
      <c r="T348" s="149">
        <f t="shared" si="33"/>
        <v>3.3600000000000004E-4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50" t="s">
        <v>239</v>
      </c>
      <c r="AT348" s="150" t="s">
        <v>141</v>
      </c>
      <c r="AU348" s="150" t="s">
        <v>85</v>
      </c>
      <c r="AY348" s="17" t="s">
        <v>138</v>
      </c>
      <c r="BE348" s="151">
        <f t="shared" si="34"/>
        <v>0</v>
      </c>
      <c r="BF348" s="151">
        <f t="shared" si="35"/>
        <v>0</v>
      </c>
      <c r="BG348" s="151">
        <f t="shared" si="36"/>
        <v>0</v>
      </c>
      <c r="BH348" s="151">
        <f t="shared" si="37"/>
        <v>0</v>
      </c>
      <c r="BI348" s="151">
        <f t="shared" si="38"/>
        <v>0</v>
      </c>
      <c r="BJ348" s="17" t="s">
        <v>83</v>
      </c>
      <c r="BK348" s="151">
        <f t="shared" si="39"/>
        <v>0</v>
      </c>
      <c r="BL348" s="17" t="s">
        <v>239</v>
      </c>
      <c r="BM348" s="150" t="s">
        <v>616</v>
      </c>
    </row>
    <row r="349" spans="1:65" s="2" customFormat="1" ht="24.2" customHeight="1">
      <c r="A349" s="32"/>
      <c r="B349" s="138"/>
      <c r="C349" s="139" t="s">
        <v>617</v>
      </c>
      <c r="D349" s="139" t="s">
        <v>141</v>
      </c>
      <c r="E349" s="140" t="s">
        <v>618</v>
      </c>
      <c r="F349" s="141" t="s">
        <v>619</v>
      </c>
      <c r="G349" s="142" t="s">
        <v>144</v>
      </c>
      <c r="H349" s="143">
        <v>28</v>
      </c>
      <c r="I349" s="144"/>
      <c r="J349" s="145">
        <f t="shared" si="30"/>
        <v>0</v>
      </c>
      <c r="K349" s="141" t="s">
        <v>145</v>
      </c>
      <c r="L349" s="33"/>
      <c r="M349" s="146" t="s">
        <v>1</v>
      </c>
      <c r="N349" s="147" t="s">
        <v>43</v>
      </c>
      <c r="O349" s="58"/>
      <c r="P349" s="148">
        <f t="shared" si="31"/>
        <v>0</v>
      </c>
      <c r="Q349" s="148">
        <v>0</v>
      </c>
      <c r="R349" s="148">
        <f t="shared" si="32"/>
        <v>0</v>
      </c>
      <c r="S349" s="148">
        <v>0</v>
      </c>
      <c r="T349" s="149">
        <f t="shared" si="3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50" t="s">
        <v>239</v>
      </c>
      <c r="AT349" s="150" t="s">
        <v>141</v>
      </c>
      <c r="AU349" s="150" t="s">
        <v>85</v>
      </c>
      <c r="AY349" s="17" t="s">
        <v>138</v>
      </c>
      <c r="BE349" s="151">
        <f t="shared" si="34"/>
        <v>0</v>
      </c>
      <c r="BF349" s="151">
        <f t="shared" si="35"/>
        <v>0</v>
      </c>
      <c r="BG349" s="151">
        <f t="shared" si="36"/>
        <v>0</v>
      </c>
      <c r="BH349" s="151">
        <f t="shared" si="37"/>
        <v>0</v>
      </c>
      <c r="BI349" s="151">
        <f t="shared" si="38"/>
        <v>0</v>
      </c>
      <c r="BJ349" s="17" t="s">
        <v>83</v>
      </c>
      <c r="BK349" s="151">
        <f t="shared" si="39"/>
        <v>0</v>
      </c>
      <c r="BL349" s="17" t="s">
        <v>239</v>
      </c>
      <c r="BM349" s="150" t="s">
        <v>620</v>
      </c>
    </row>
    <row r="350" spans="1:65" s="2" customFormat="1" ht="24.2" customHeight="1">
      <c r="A350" s="32"/>
      <c r="B350" s="138"/>
      <c r="C350" s="176" t="s">
        <v>621</v>
      </c>
      <c r="D350" s="176" t="s">
        <v>512</v>
      </c>
      <c r="E350" s="177" t="s">
        <v>622</v>
      </c>
      <c r="F350" s="178" t="s">
        <v>623</v>
      </c>
      <c r="G350" s="179" t="s">
        <v>144</v>
      </c>
      <c r="H350" s="180">
        <v>28</v>
      </c>
      <c r="I350" s="181"/>
      <c r="J350" s="182">
        <f t="shared" si="30"/>
        <v>0</v>
      </c>
      <c r="K350" s="178" t="s">
        <v>145</v>
      </c>
      <c r="L350" s="183"/>
      <c r="M350" s="184" t="s">
        <v>1</v>
      </c>
      <c r="N350" s="185" t="s">
        <v>43</v>
      </c>
      <c r="O350" s="58"/>
      <c r="P350" s="148">
        <f t="shared" si="31"/>
        <v>0</v>
      </c>
      <c r="Q350" s="148">
        <v>6.0000000000000002E-5</v>
      </c>
      <c r="R350" s="148">
        <f t="shared" si="32"/>
        <v>1.6800000000000001E-3</v>
      </c>
      <c r="S350" s="148">
        <v>0</v>
      </c>
      <c r="T350" s="149">
        <f t="shared" si="3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50" t="s">
        <v>319</v>
      </c>
      <c r="AT350" s="150" t="s">
        <v>512</v>
      </c>
      <c r="AU350" s="150" t="s">
        <v>85</v>
      </c>
      <c r="AY350" s="17" t="s">
        <v>138</v>
      </c>
      <c r="BE350" s="151">
        <f t="shared" si="34"/>
        <v>0</v>
      </c>
      <c r="BF350" s="151">
        <f t="shared" si="35"/>
        <v>0</v>
      </c>
      <c r="BG350" s="151">
        <f t="shared" si="36"/>
        <v>0</v>
      </c>
      <c r="BH350" s="151">
        <f t="shared" si="37"/>
        <v>0</v>
      </c>
      <c r="BI350" s="151">
        <f t="shared" si="38"/>
        <v>0</v>
      </c>
      <c r="BJ350" s="17" t="s">
        <v>83</v>
      </c>
      <c r="BK350" s="151">
        <f t="shared" si="39"/>
        <v>0</v>
      </c>
      <c r="BL350" s="17" t="s">
        <v>239</v>
      </c>
      <c r="BM350" s="150" t="s">
        <v>624</v>
      </c>
    </row>
    <row r="351" spans="1:65" s="2" customFormat="1" ht="16.5" customHeight="1">
      <c r="A351" s="32"/>
      <c r="B351" s="138"/>
      <c r="C351" s="176" t="s">
        <v>625</v>
      </c>
      <c r="D351" s="176" t="s">
        <v>512</v>
      </c>
      <c r="E351" s="177" t="s">
        <v>590</v>
      </c>
      <c r="F351" s="178" t="s">
        <v>591</v>
      </c>
      <c r="G351" s="179" t="s">
        <v>144</v>
      </c>
      <c r="H351" s="180">
        <v>28</v>
      </c>
      <c r="I351" s="181"/>
      <c r="J351" s="182">
        <f t="shared" si="30"/>
        <v>0</v>
      </c>
      <c r="K351" s="178" t="s">
        <v>145</v>
      </c>
      <c r="L351" s="183"/>
      <c r="M351" s="184" t="s">
        <v>1</v>
      </c>
      <c r="N351" s="185" t="s">
        <v>43</v>
      </c>
      <c r="O351" s="58"/>
      <c r="P351" s="148">
        <f t="shared" si="31"/>
        <v>0</v>
      </c>
      <c r="Q351" s="148">
        <v>1.0000000000000001E-5</v>
      </c>
      <c r="R351" s="148">
        <f t="shared" si="32"/>
        <v>2.8000000000000003E-4</v>
      </c>
      <c r="S351" s="148">
        <v>0</v>
      </c>
      <c r="T351" s="149">
        <f t="shared" si="3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50" t="s">
        <v>319</v>
      </c>
      <c r="AT351" s="150" t="s">
        <v>512</v>
      </c>
      <c r="AU351" s="150" t="s">
        <v>85</v>
      </c>
      <c r="AY351" s="17" t="s">
        <v>138</v>
      </c>
      <c r="BE351" s="151">
        <f t="shared" si="34"/>
        <v>0</v>
      </c>
      <c r="BF351" s="151">
        <f t="shared" si="35"/>
        <v>0</v>
      </c>
      <c r="BG351" s="151">
        <f t="shared" si="36"/>
        <v>0</v>
      </c>
      <c r="BH351" s="151">
        <f t="shared" si="37"/>
        <v>0</v>
      </c>
      <c r="BI351" s="151">
        <f t="shared" si="38"/>
        <v>0</v>
      </c>
      <c r="BJ351" s="17" t="s">
        <v>83</v>
      </c>
      <c r="BK351" s="151">
        <f t="shared" si="39"/>
        <v>0</v>
      </c>
      <c r="BL351" s="17" t="s">
        <v>239</v>
      </c>
      <c r="BM351" s="150" t="s">
        <v>626</v>
      </c>
    </row>
    <row r="352" spans="1:65" s="2" customFormat="1" ht="33" customHeight="1">
      <c r="A352" s="32"/>
      <c r="B352" s="138"/>
      <c r="C352" s="139" t="s">
        <v>627</v>
      </c>
      <c r="D352" s="139" t="s">
        <v>141</v>
      </c>
      <c r="E352" s="140" t="s">
        <v>628</v>
      </c>
      <c r="F352" s="141" t="s">
        <v>629</v>
      </c>
      <c r="G352" s="142" t="s">
        <v>144</v>
      </c>
      <c r="H352" s="143">
        <v>14</v>
      </c>
      <c r="I352" s="144"/>
      <c r="J352" s="145">
        <f t="shared" si="30"/>
        <v>0</v>
      </c>
      <c r="K352" s="141" t="s">
        <v>145</v>
      </c>
      <c r="L352" s="33"/>
      <c r="M352" s="146" t="s">
        <v>1</v>
      </c>
      <c r="N352" s="147" t="s">
        <v>43</v>
      </c>
      <c r="O352" s="58"/>
      <c r="P352" s="148">
        <f t="shared" si="31"/>
        <v>0</v>
      </c>
      <c r="Q352" s="148">
        <v>0</v>
      </c>
      <c r="R352" s="148">
        <f t="shared" si="32"/>
        <v>0</v>
      </c>
      <c r="S352" s="148">
        <v>0</v>
      </c>
      <c r="T352" s="149">
        <f t="shared" si="3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50" t="s">
        <v>239</v>
      </c>
      <c r="AT352" s="150" t="s">
        <v>141</v>
      </c>
      <c r="AU352" s="150" t="s">
        <v>85</v>
      </c>
      <c r="AY352" s="17" t="s">
        <v>138</v>
      </c>
      <c r="BE352" s="151">
        <f t="shared" si="34"/>
        <v>0</v>
      </c>
      <c r="BF352" s="151">
        <f t="shared" si="35"/>
        <v>0</v>
      </c>
      <c r="BG352" s="151">
        <f t="shared" si="36"/>
        <v>0</v>
      </c>
      <c r="BH352" s="151">
        <f t="shared" si="37"/>
        <v>0</v>
      </c>
      <c r="BI352" s="151">
        <f t="shared" si="38"/>
        <v>0</v>
      </c>
      <c r="BJ352" s="17" t="s">
        <v>83</v>
      </c>
      <c r="BK352" s="151">
        <f t="shared" si="39"/>
        <v>0</v>
      </c>
      <c r="BL352" s="17" t="s">
        <v>239</v>
      </c>
      <c r="BM352" s="150" t="s">
        <v>630</v>
      </c>
    </row>
    <row r="353" spans="1:65" s="2" customFormat="1" ht="24.2" customHeight="1">
      <c r="A353" s="32"/>
      <c r="B353" s="138"/>
      <c r="C353" s="176" t="s">
        <v>631</v>
      </c>
      <c r="D353" s="176" t="s">
        <v>512</v>
      </c>
      <c r="E353" s="177" t="s">
        <v>632</v>
      </c>
      <c r="F353" s="178" t="s">
        <v>633</v>
      </c>
      <c r="G353" s="179" t="s">
        <v>144</v>
      </c>
      <c r="H353" s="180">
        <v>14</v>
      </c>
      <c r="I353" s="181"/>
      <c r="J353" s="182">
        <f t="shared" si="30"/>
        <v>0</v>
      </c>
      <c r="K353" s="178" t="s">
        <v>145</v>
      </c>
      <c r="L353" s="183"/>
      <c r="M353" s="184" t="s">
        <v>1</v>
      </c>
      <c r="N353" s="185" t="s">
        <v>43</v>
      </c>
      <c r="O353" s="58"/>
      <c r="P353" s="148">
        <f t="shared" si="31"/>
        <v>0</v>
      </c>
      <c r="Q353" s="148">
        <v>1E-4</v>
      </c>
      <c r="R353" s="148">
        <f t="shared" si="32"/>
        <v>1.4E-3</v>
      </c>
      <c r="S353" s="148">
        <v>0</v>
      </c>
      <c r="T353" s="149">
        <f t="shared" si="3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50" t="s">
        <v>319</v>
      </c>
      <c r="AT353" s="150" t="s">
        <v>512</v>
      </c>
      <c r="AU353" s="150" t="s">
        <v>85</v>
      </c>
      <c r="AY353" s="17" t="s">
        <v>138</v>
      </c>
      <c r="BE353" s="151">
        <f t="shared" si="34"/>
        <v>0</v>
      </c>
      <c r="BF353" s="151">
        <f t="shared" si="35"/>
        <v>0</v>
      </c>
      <c r="BG353" s="151">
        <f t="shared" si="36"/>
        <v>0</v>
      </c>
      <c r="BH353" s="151">
        <f t="shared" si="37"/>
        <v>0</v>
      </c>
      <c r="BI353" s="151">
        <f t="shared" si="38"/>
        <v>0</v>
      </c>
      <c r="BJ353" s="17" t="s">
        <v>83</v>
      </c>
      <c r="BK353" s="151">
        <f t="shared" si="39"/>
        <v>0</v>
      </c>
      <c r="BL353" s="17" t="s">
        <v>239</v>
      </c>
      <c r="BM353" s="150" t="s">
        <v>634</v>
      </c>
    </row>
    <row r="354" spans="1:65" s="2" customFormat="1" ht="16.5" customHeight="1">
      <c r="A354" s="32"/>
      <c r="B354" s="138"/>
      <c r="C354" s="176" t="s">
        <v>635</v>
      </c>
      <c r="D354" s="176" t="s">
        <v>512</v>
      </c>
      <c r="E354" s="177" t="s">
        <v>636</v>
      </c>
      <c r="F354" s="178" t="s">
        <v>637</v>
      </c>
      <c r="G354" s="179" t="s">
        <v>144</v>
      </c>
      <c r="H354" s="180">
        <v>14</v>
      </c>
      <c r="I354" s="181"/>
      <c r="J354" s="182">
        <f t="shared" si="30"/>
        <v>0</v>
      </c>
      <c r="K354" s="178" t="s">
        <v>145</v>
      </c>
      <c r="L354" s="183"/>
      <c r="M354" s="184" t="s">
        <v>1</v>
      </c>
      <c r="N354" s="185" t="s">
        <v>43</v>
      </c>
      <c r="O354" s="58"/>
      <c r="P354" s="148">
        <f t="shared" si="31"/>
        <v>0</v>
      </c>
      <c r="Q354" s="148">
        <v>2.0000000000000002E-5</v>
      </c>
      <c r="R354" s="148">
        <f t="shared" si="32"/>
        <v>2.8000000000000003E-4</v>
      </c>
      <c r="S354" s="148">
        <v>0</v>
      </c>
      <c r="T354" s="149">
        <f t="shared" si="3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50" t="s">
        <v>319</v>
      </c>
      <c r="AT354" s="150" t="s">
        <v>512</v>
      </c>
      <c r="AU354" s="150" t="s">
        <v>85</v>
      </c>
      <c r="AY354" s="17" t="s">
        <v>138</v>
      </c>
      <c r="BE354" s="151">
        <f t="shared" si="34"/>
        <v>0</v>
      </c>
      <c r="BF354" s="151">
        <f t="shared" si="35"/>
        <v>0</v>
      </c>
      <c r="BG354" s="151">
        <f t="shared" si="36"/>
        <v>0</v>
      </c>
      <c r="BH354" s="151">
        <f t="shared" si="37"/>
        <v>0</v>
      </c>
      <c r="BI354" s="151">
        <f t="shared" si="38"/>
        <v>0</v>
      </c>
      <c r="BJ354" s="17" t="s">
        <v>83</v>
      </c>
      <c r="BK354" s="151">
        <f t="shared" si="39"/>
        <v>0</v>
      </c>
      <c r="BL354" s="17" t="s">
        <v>239</v>
      </c>
      <c r="BM354" s="150" t="s">
        <v>638</v>
      </c>
    </row>
    <row r="355" spans="1:65" s="2" customFormat="1" ht="37.9" customHeight="1">
      <c r="A355" s="32"/>
      <c r="B355" s="138"/>
      <c r="C355" s="139" t="s">
        <v>639</v>
      </c>
      <c r="D355" s="139" t="s">
        <v>141</v>
      </c>
      <c r="E355" s="140" t="s">
        <v>640</v>
      </c>
      <c r="F355" s="141" t="s">
        <v>641</v>
      </c>
      <c r="G355" s="142" t="s">
        <v>144</v>
      </c>
      <c r="H355" s="143">
        <v>14</v>
      </c>
      <c r="I355" s="144"/>
      <c r="J355" s="145">
        <f t="shared" si="30"/>
        <v>0</v>
      </c>
      <c r="K355" s="141" t="s">
        <v>145</v>
      </c>
      <c r="L355" s="33"/>
      <c r="M355" s="146" t="s">
        <v>1</v>
      </c>
      <c r="N355" s="147" t="s">
        <v>43</v>
      </c>
      <c r="O355" s="58"/>
      <c r="P355" s="148">
        <f t="shared" si="31"/>
        <v>0</v>
      </c>
      <c r="Q355" s="148">
        <v>0</v>
      </c>
      <c r="R355" s="148">
        <f t="shared" si="32"/>
        <v>0</v>
      </c>
      <c r="S355" s="148">
        <v>4.8000000000000001E-5</v>
      </c>
      <c r="T355" s="149">
        <f t="shared" si="33"/>
        <v>6.7200000000000007E-4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50" t="s">
        <v>239</v>
      </c>
      <c r="AT355" s="150" t="s">
        <v>141</v>
      </c>
      <c r="AU355" s="150" t="s">
        <v>85</v>
      </c>
      <c r="AY355" s="17" t="s">
        <v>138</v>
      </c>
      <c r="BE355" s="151">
        <f t="shared" si="34"/>
        <v>0</v>
      </c>
      <c r="BF355" s="151">
        <f t="shared" si="35"/>
        <v>0</v>
      </c>
      <c r="BG355" s="151">
        <f t="shared" si="36"/>
        <v>0</v>
      </c>
      <c r="BH355" s="151">
        <f t="shared" si="37"/>
        <v>0</v>
      </c>
      <c r="BI355" s="151">
        <f t="shared" si="38"/>
        <v>0</v>
      </c>
      <c r="BJ355" s="17" t="s">
        <v>83</v>
      </c>
      <c r="BK355" s="151">
        <f t="shared" si="39"/>
        <v>0</v>
      </c>
      <c r="BL355" s="17" t="s">
        <v>239</v>
      </c>
      <c r="BM355" s="150" t="s">
        <v>642</v>
      </c>
    </row>
    <row r="356" spans="1:65" s="2" customFormat="1" ht="24.2" customHeight="1">
      <c r="A356" s="32"/>
      <c r="B356" s="138"/>
      <c r="C356" s="139" t="s">
        <v>643</v>
      </c>
      <c r="D356" s="139" t="s">
        <v>141</v>
      </c>
      <c r="E356" s="140" t="s">
        <v>644</v>
      </c>
      <c r="F356" s="141" t="s">
        <v>645</v>
      </c>
      <c r="G356" s="142" t="s">
        <v>144</v>
      </c>
      <c r="H356" s="143">
        <v>13</v>
      </c>
      <c r="I356" s="144"/>
      <c r="J356" s="145">
        <f t="shared" si="30"/>
        <v>0</v>
      </c>
      <c r="K356" s="141" t="s">
        <v>145</v>
      </c>
      <c r="L356" s="33"/>
      <c r="M356" s="146" t="s">
        <v>1</v>
      </c>
      <c r="N356" s="147" t="s">
        <v>43</v>
      </c>
      <c r="O356" s="58"/>
      <c r="P356" s="148">
        <f t="shared" si="31"/>
        <v>0</v>
      </c>
      <c r="Q356" s="148">
        <v>0</v>
      </c>
      <c r="R356" s="148">
        <f t="shared" si="32"/>
        <v>0</v>
      </c>
      <c r="S356" s="148">
        <v>0</v>
      </c>
      <c r="T356" s="149">
        <f t="shared" si="3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50" t="s">
        <v>239</v>
      </c>
      <c r="AT356" s="150" t="s">
        <v>141</v>
      </c>
      <c r="AU356" s="150" t="s">
        <v>85</v>
      </c>
      <c r="AY356" s="17" t="s">
        <v>138</v>
      </c>
      <c r="BE356" s="151">
        <f t="shared" si="34"/>
        <v>0</v>
      </c>
      <c r="BF356" s="151">
        <f t="shared" si="35"/>
        <v>0</v>
      </c>
      <c r="BG356" s="151">
        <f t="shared" si="36"/>
        <v>0</v>
      </c>
      <c r="BH356" s="151">
        <f t="shared" si="37"/>
        <v>0</v>
      </c>
      <c r="BI356" s="151">
        <f t="shared" si="38"/>
        <v>0</v>
      </c>
      <c r="BJ356" s="17" t="s">
        <v>83</v>
      </c>
      <c r="BK356" s="151">
        <f t="shared" si="39"/>
        <v>0</v>
      </c>
      <c r="BL356" s="17" t="s">
        <v>239</v>
      </c>
      <c r="BM356" s="150" t="s">
        <v>646</v>
      </c>
    </row>
    <row r="357" spans="1:65" s="2" customFormat="1" ht="24.2" customHeight="1">
      <c r="A357" s="32"/>
      <c r="B357" s="138"/>
      <c r="C357" s="176" t="s">
        <v>647</v>
      </c>
      <c r="D357" s="176" t="s">
        <v>512</v>
      </c>
      <c r="E357" s="177" t="s">
        <v>648</v>
      </c>
      <c r="F357" s="178" t="s">
        <v>649</v>
      </c>
      <c r="G357" s="179" t="s">
        <v>144</v>
      </c>
      <c r="H357" s="180">
        <v>8</v>
      </c>
      <c r="I357" s="181"/>
      <c r="J357" s="182">
        <f t="shared" si="30"/>
        <v>0</v>
      </c>
      <c r="K357" s="178" t="s">
        <v>145</v>
      </c>
      <c r="L357" s="183"/>
      <c r="M357" s="184" t="s">
        <v>1</v>
      </c>
      <c r="N357" s="185" t="s">
        <v>43</v>
      </c>
      <c r="O357" s="58"/>
      <c r="P357" s="148">
        <f t="shared" si="31"/>
        <v>0</v>
      </c>
      <c r="Q357" s="148">
        <v>4.0000000000000002E-4</v>
      </c>
      <c r="R357" s="148">
        <f t="shared" si="32"/>
        <v>3.2000000000000002E-3</v>
      </c>
      <c r="S357" s="148">
        <v>0</v>
      </c>
      <c r="T357" s="149">
        <f t="shared" si="3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50" t="s">
        <v>319</v>
      </c>
      <c r="AT357" s="150" t="s">
        <v>512</v>
      </c>
      <c r="AU357" s="150" t="s">
        <v>85</v>
      </c>
      <c r="AY357" s="17" t="s">
        <v>138</v>
      </c>
      <c r="BE357" s="151">
        <f t="shared" si="34"/>
        <v>0</v>
      </c>
      <c r="BF357" s="151">
        <f t="shared" si="35"/>
        <v>0</v>
      </c>
      <c r="BG357" s="151">
        <f t="shared" si="36"/>
        <v>0</v>
      </c>
      <c r="BH357" s="151">
        <f t="shared" si="37"/>
        <v>0</v>
      </c>
      <c r="BI357" s="151">
        <f t="shared" si="38"/>
        <v>0</v>
      </c>
      <c r="BJ357" s="17" t="s">
        <v>83</v>
      </c>
      <c r="BK357" s="151">
        <f t="shared" si="39"/>
        <v>0</v>
      </c>
      <c r="BL357" s="17" t="s">
        <v>239</v>
      </c>
      <c r="BM357" s="150" t="s">
        <v>650</v>
      </c>
    </row>
    <row r="358" spans="1:65" s="2" customFormat="1" ht="24.2" customHeight="1">
      <c r="A358" s="32"/>
      <c r="B358" s="138"/>
      <c r="C358" s="176" t="s">
        <v>651</v>
      </c>
      <c r="D358" s="176" t="s">
        <v>512</v>
      </c>
      <c r="E358" s="177" t="s">
        <v>652</v>
      </c>
      <c r="F358" s="178" t="s">
        <v>653</v>
      </c>
      <c r="G358" s="179" t="s">
        <v>144</v>
      </c>
      <c r="H358" s="180">
        <v>5</v>
      </c>
      <c r="I358" s="181"/>
      <c r="J358" s="182">
        <f t="shared" si="30"/>
        <v>0</v>
      </c>
      <c r="K358" s="178" t="s">
        <v>145</v>
      </c>
      <c r="L358" s="183"/>
      <c r="M358" s="184" t="s">
        <v>1</v>
      </c>
      <c r="N358" s="185" t="s">
        <v>43</v>
      </c>
      <c r="O358" s="58"/>
      <c r="P358" s="148">
        <f t="shared" si="31"/>
        <v>0</v>
      </c>
      <c r="Q358" s="148">
        <v>4.0000000000000002E-4</v>
      </c>
      <c r="R358" s="148">
        <f t="shared" si="32"/>
        <v>2E-3</v>
      </c>
      <c r="S358" s="148">
        <v>0</v>
      </c>
      <c r="T358" s="149">
        <f t="shared" si="3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50" t="s">
        <v>319</v>
      </c>
      <c r="AT358" s="150" t="s">
        <v>512</v>
      </c>
      <c r="AU358" s="150" t="s">
        <v>85</v>
      </c>
      <c r="AY358" s="17" t="s">
        <v>138</v>
      </c>
      <c r="BE358" s="151">
        <f t="shared" si="34"/>
        <v>0</v>
      </c>
      <c r="BF358" s="151">
        <f t="shared" si="35"/>
        <v>0</v>
      </c>
      <c r="BG358" s="151">
        <f t="shared" si="36"/>
        <v>0</v>
      </c>
      <c r="BH358" s="151">
        <f t="shared" si="37"/>
        <v>0</v>
      </c>
      <c r="BI358" s="151">
        <f t="shared" si="38"/>
        <v>0</v>
      </c>
      <c r="BJ358" s="17" t="s">
        <v>83</v>
      </c>
      <c r="BK358" s="151">
        <f t="shared" si="39"/>
        <v>0</v>
      </c>
      <c r="BL358" s="17" t="s">
        <v>239</v>
      </c>
      <c r="BM358" s="150" t="s">
        <v>654</v>
      </c>
    </row>
    <row r="359" spans="1:65" s="2" customFormat="1" ht="24.2" customHeight="1">
      <c r="A359" s="32"/>
      <c r="B359" s="138"/>
      <c r="C359" s="139" t="s">
        <v>655</v>
      </c>
      <c r="D359" s="139" t="s">
        <v>141</v>
      </c>
      <c r="E359" s="140" t="s">
        <v>656</v>
      </c>
      <c r="F359" s="141" t="s">
        <v>657</v>
      </c>
      <c r="G359" s="142" t="s">
        <v>144</v>
      </c>
      <c r="H359" s="143">
        <v>3</v>
      </c>
      <c r="I359" s="144"/>
      <c r="J359" s="145">
        <f t="shared" si="30"/>
        <v>0</v>
      </c>
      <c r="K359" s="141" t="s">
        <v>145</v>
      </c>
      <c r="L359" s="33"/>
      <c r="M359" s="146" t="s">
        <v>1</v>
      </c>
      <c r="N359" s="147" t="s">
        <v>43</v>
      </c>
      <c r="O359" s="58"/>
      <c r="P359" s="148">
        <f t="shared" si="31"/>
        <v>0</v>
      </c>
      <c r="Q359" s="148">
        <v>0</v>
      </c>
      <c r="R359" s="148">
        <f t="shared" si="32"/>
        <v>0</v>
      </c>
      <c r="S359" s="148">
        <v>0</v>
      </c>
      <c r="T359" s="149">
        <f t="shared" si="3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50" t="s">
        <v>239</v>
      </c>
      <c r="AT359" s="150" t="s">
        <v>141</v>
      </c>
      <c r="AU359" s="150" t="s">
        <v>85</v>
      </c>
      <c r="AY359" s="17" t="s">
        <v>138</v>
      </c>
      <c r="BE359" s="151">
        <f t="shared" si="34"/>
        <v>0</v>
      </c>
      <c r="BF359" s="151">
        <f t="shared" si="35"/>
        <v>0</v>
      </c>
      <c r="BG359" s="151">
        <f t="shared" si="36"/>
        <v>0</v>
      </c>
      <c r="BH359" s="151">
        <f t="shared" si="37"/>
        <v>0</v>
      </c>
      <c r="BI359" s="151">
        <f t="shared" si="38"/>
        <v>0</v>
      </c>
      <c r="BJ359" s="17" t="s">
        <v>83</v>
      </c>
      <c r="BK359" s="151">
        <f t="shared" si="39"/>
        <v>0</v>
      </c>
      <c r="BL359" s="17" t="s">
        <v>239</v>
      </c>
      <c r="BM359" s="150" t="s">
        <v>658</v>
      </c>
    </row>
    <row r="360" spans="1:65" s="2" customFormat="1" ht="16.5" customHeight="1">
      <c r="A360" s="32"/>
      <c r="B360" s="138"/>
      <c r="C360" s="176" t="s">
        <v>659</v>
      </c>
      <c r="D360" s="176" t="s">
        <v>512</v>
      </c>
      <c r="E360" s="177" t="s">
        <v>660</v>
      </c>
      <c r="F360" s="178" t="s">
        <v>661</v>
      </c>
      <c r="G360" s="179" t="s">
        <v>144</v>
      </c>
      <c r="H360" s="180">
        <v>3</v>
      </c>
      <c r="I360" s="181"/>
      <c r="J360" s="182">
        <f t="shared" si="30"/>
        <v>0</v>
      </c>
      <c r="K360" s="178" t="s">
        <v>145</v>
      </c>
      <c r="L360" s="183"/>
      <c r="M360" s="184" t="s">
        <v>1</v>
      </c>
      <c r="N360" s="185" t="s">
        <v>43</v>
      </c>
      <c r="O360" s="58"/>
      <c r="P360" s="148">
        <f t="shared" si="31"/>
        <v>0</v>
      </c>
      <c r="Q360" s="148">
        <v>2.5000000000000001E-4</v>
      </c>
      <c r="R360" s="148">
        <f t="shared" si="32"/>
        <v>7.5000000000000002E-4</v>
      </c>
      <c r="S360" s="148">
        <v>0</v>
      </c>
      <c r="T360" s="149">
        <f t="shared" si="3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50" t="s">
        <v>319</v>
      </c>
      <c r="AT360" s="150" t="s">
        <v>512</v>
      </c>
      <c r="AU360" s="150" t="s">
        <v>85</v>
      </c>
      <c r="AY360" s="17" t="s">
        <v>138</v>
      </c>
      <c r="BE360" s="151">
        <f t="shared" si="34"/>
        <v>0</v>
      </c>
      <c r="BF360" s="151">
        <f t="shared" si="35"/>
        <v>0</v>
      </c>
      <c r="BG360" s="151">
        <f t="shared" si="36"/>
        <v>0</v>
      </c>
      <c r="BH360" s="151">
        <f t="shared" si="37"/>
        <v>0</v>
      </c>
      <c r="BI360" s="151">
        <f t="shared" si="38"/>
        <v>0</v>
      </c>
      <c r="BJ360" s="17" t="s">
        <v>83</v>
      </c>
      <c r="BK360" s="151">
        <f t="shared" si="39"/>
        <v>0</v>
      </c>
      <c r="BL360" s="17" t="s">
        <v>239</v>
      </c>
      <c r="BM360" s="150" t="s">
        <v>662</v>
      </c>
    </row>
    <row r="361" spans="1:65" s="2" customFormat="1" ht="24.2" customHeight="1">
      <c r="A361" s="32"/>
      <c r="B361" s="138"/>
      <c r="C361" s="139" t="s">
        <v>663</v>
      </c>
      <c r="D361" s="139" t="s">
        <v>141</v>
      </c>
      <c r="E361" s="140" t="s">
        <v>664</v>
      </c>
      <c r="F361" s="141" t="s">
        <v>665</v>
      </c>
      <c r="G361" s="142" t="s">
        <v>144</v>
      </c>
      <c r="H361" s="143">
        <v>10</v>
      </c>
      <c r="I361" s="144"/>
      <c r="J361" s="145">
        <f t="shared" si="30"/>
        <v>0</v>
      </c>
      <c r="K361" s="141" t="s">
        <v>145</v>
      </c>
      <c r="L361" s="33"/>
      <c r="M361" s="146" t="s">
        <v>1</v>
      </c>
      <c r="N361" s="147" t="s">
        <v>43</v>
      </c>
      <c r="O361" s="58"/>
      <c r="P361" s="148">
        <f t="shared" si="31"/>
        <v>0</v>
      </c>
      <c r="Q361" s="148">
        <v>0</v>
      </c>
      <c r="R361" s="148">
        <f t="shared" si="32"/>
        <v>0</v>
      </c>
      <c r="S361" s="148">
        <v>0</v>
      </c>
      <c r="T361" s="149">
        <f t="shared" si="33"/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50" t="s">
        <v>239</v>
      </c>
      <c r="AT361" s="150" t="s">
        <v>141</v>
      </c>
      <c r="AU361" s="150" t="s">
        <v>85</v>
      </c>
      <c r="AY361" s="17" t="s">
        <v>138</v>
      </c>
      <c r="BE361" s="151">
        <f t="shared" si="34"/>
        <v>0</v>
      </c>
      <c r="BF361" s="151">
        <f t="shared" si="35"/>
        <v>0</v>
      </c>
      <c r="BG361" s="151">
        <f t="shared" si="36"/>
        <v>0</v>
      </c>
      <c r="BH361" s="151">
        <f t="shared" si="37"/>
        <v>0</v>
      </c>
      <c r="BI361" s="151">
        <f t="shared" si="38"/>
        <v>0</v>
      </c>
      <c r="BJ361" s="17" t="s">
        <v>83</v>
      </c>
      <c r="BK361" s="151">
        <f t="shared" si="39"/>
        <v>0</v>
      </c>
      <c r="BL361" s="17" t="s">
        <v>239</v>
      </c>
      <c r="BM361" s="150" t="s">
        <v>666</v>
      </c>
    </row>
    <row r="362" spans="1:65" s="2" customFormat="1" ht="16.5" customHeight="1">
      <c r="A362" s="32"/>
      <c r="B362" s="138"/>
      <c r="C362" s="176" t="s">
        <v>667</v>
      </c>
      <c r="D362" s="176" t="s">
        <v>512</v>
      </c>
      <c r="E362" s="177" t="s">
        <v>668</v>
      </c>
      <c r="F362" s="178" t="s">
        <v>669</v>
      </c>
      <c r="G362" s="179" t="s">
        <v>144</v>
      </c>
      <c r="H362" s="180">
        <v>10</v>
      </c>
      <c r="I362" s="181"/>
      <c r="J362" s="182">
        <f t="shared" si="30"/>
        <v>0</v>
      </c>
      <c r="K362" s="178" t="s">
        <v>145</v>
      </c>
      <c r="L362" s="183"/>
      <c r="M362" s="184" t="s">
        <v>1</v>
      </c>
      <c r="N362" s="185" t="s">
        <v>43</v>
      </c>
      <c r="O362" s="58"/>
      <c r="P362" s="148">
        <f t="shared" si="31"/>
        <v>0</v>
      </c>
      <c r="Q362" s="148">
        <v>1.1000000000000001E-3</v>
      </c>
      <c r="R362" s="148">
        <f t="shared" si="32"/>
        <v>1.1000000000000001E-2</v>
      </c>
      <c r="S362" s="148">
        <v>0</v>
      </c>
      <c r="T362" s="149">
        <f t="shared" si="33"/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50" t="s">
        <v>319</v>
      </c>
      <c r="AT362" s="150" t="s">
        <v>512</v>
      </c>
      <c r="AU362" s="150" t="s">
        <v>85</v>
      </c>
      <c r="AY362" s="17" t="s">
        <v>138</v>
      </c>
      <c r="BE362" s="151">
        <f t="shared" si="34"/>
        <v>0</v>
      </c>
      <c r="BF362" s="151">
        <f t="shared" si="35"/>
        <v>0</v>
      </c>
      <c r="BG362" s="151">
        <f t="shared" si="36"/>
        <v>0</v>
      </c>
      <c r="BH362" s="151">
        <f t="shared" si="37"/>
        <v>0</v>
      </c>
      <c r="BI362" s="151">
        <f t="shared" si="38"/>
        <v>0</v>
      </c>
      <c r="BJ362" s="17" t="s">
        <v>83</v>
      </c>
      <c r="BK362" s="151">
        <f t="shared" si="39"/>
        <v>0</v>
      </c>
      <c r="BL362" s="17" t="s">
        <v>239</v>
      </c>
      <c r="BM362" s="150" t="s">
        <v>670</v>
      </c>
    </row>
    <row r="363" spans="1:65" s="2" customFormat="1" ht="24.2" customHeight="1">
      <c r="A363" s="32"/>
      <c r="B363" s="138"/>
      <c r="C363" s="139" t="s">
        <v>671</v>
      </c>
      <c r="D363" s="139" t="s">
        <v>141</v>
      </c>
      <c r="E363" s="140" t="s">
        <v>672</v>
      </c>
      <c r="F363" s="141" t="s">
        <v>673</v>
      </c>
      <c r="G363" s="142" t="s">
        <v>144</v>
      </c>
      <c r="H363" s="143">
        <v>2</v>
      </c>
      <c r="I363" s="144"/>
      <c r="J363" s="145">
        <f t="shared" si="30"/>
        <v>0</v>
      </c>
      <c r="K363" s="141" t="s">
        <v>145</v>
      </c>
      <c r="L363" s="33"/>
      <c r="M363" s="146" t="s">
        <v>1</v>
      </c>
      <c r="N363" s="147" t="s">
        <v>43</v>
      </c>
      <c r="O363" s="58"/>
      <c r="P363" s="148">
        <f t="shared" si="31"/>
        <v>0</v>
      </c>
      <c r="Q363" s="148">
        <v>0</v>
      </c>
      <c r="R363" s="148">
        <f t="shared" si="32"/>
        <v>0</v>
      </c>
      <c r="S363" s="148">
        <v>0</v>
      </c>
      <c r="T363" s="149">
        <f t="shared" si="33"/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50" t="s">
        <v>239</v>
      </c>
      <c r="AT363" s="150" t="s">
        <v>141</v>
      </c>
      <c r="AU363" s="150" t="s">
        <v>85</v>
      </c>
      <c r="AY363" s="17" t="s">
        <v>138</v>
      </c>
      <c r="BE363" s="151">
        <f t="shared" si="34"/>
        <v>0</v>
      </c>
      <c r="BF363" s="151">
        <f t="shared" si="35"/>
        <v>0</v>
      </c>
      <c r="BG363" s="151">
        <f t="shared" si="36"/>
        <v>0</v>
      </c>
      <c r="BH363" s="151">
        <f t="shared" si="37"/>
        <v>0</v>
      </c>
      <c r="BI363" s="151">
        <f t="shared" si="38"/>
        <v>0</v>
      </c>
      <c r="BJ363" s="17" t="s">
        <v>83</v>
      </c>
      <c r="BK363" s="151">
        <f t="shared" si="39"/>
        <v>0</v>
      </c>
      <c r="BL363" s="17" t="s">
        <v>239</v>
      </c>
      <c r="BM363" s="150" t="s">
        <v>674</v>
      </c>
    </row>
    <row r="364" spans="1:65" s="2" customFormat="1" ht="16.5" customHeight="1">
      <c r="A364" s="32"/>
      <c r="B364" s="138"/>
      <c r="C364" s="176" t="s">
        <v>675</v>
      </c>
      <c r="D364" s="176" t="s">
        <v>512</v>
      </c>
      <c r="E364" s="177" t="s">
        <v>676</v>
      </c>
      <c r="F364" s="178" t="s">
        <v>677</v>
      </c>
      <c r="G364" s="179" t="s">
        <v>144</v>
      </c>
      <c r="H364" s="180">
        <v>2</v>
      </c>
      <c r="I364" s="181"/>
      <c r="J364" s="182">
        <f t="shared" si="30"/>
        <v>0</v>
      </c>
      <c r="K364" s="178" t="s">
        <v>145</v>
      </c>
      <c r="L364" s="183"/>
      <c r="M364" s="184" t="s">
        <v>1</v>
      </c>
      <c r="N364" s="185" t="s">
        <v>43</v>
      </c>
      <c r="O364" s="58"/>
      <c r="P364" s="148">
        <f t="shared" si="31"/>
        <v>0</v>
      </c>
      <c r="Q364" s="148">
        <v>5.0000000000000001E-4</v>
      </c>
      <c r="R364" s="148">
        <f t="shared" si="32"/>
        <v>1E-3</v>
      </c>
      <c r="S364" s="148">
        <v>0</v>
      </c>
      <c r="T364" s="149">
        <f t="shared" si="33"/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50" t="s">
        <v>319</v>
      </c>
      <c r="AT364" s="150" t="s">
        <v>512</v>
      </c>
      <c r="AU364" s="150" t="s">
        <v>85</v>
      </c>
      <c r="AY364" s="17" t="s">
        <v>138</v>
      </c>
      <c r="BE364" s="151">
        <f t="shared" si="34"/>
        <v>0</v>
      </c>
      <c r="BF364" s="151">
        <f t="shared" si="35"/>
        <v>0</v>
      </c>
      <c r="BG364" s="151">
        <f t="shared" si="36"/>
        <v>0</v>
      </c>
      <c r="BH364" s="151">
        <f t="shared" si="37"/>
        <v>0</v>
      </c>
      <c r="BI364" s="151">
        <f t="shared" si="38"/>
        <v>0</v>
      </c>
      <c r="BJ364" s="17" t="s">
        <v>83</v>
      </c>
      <c r="BK364" s="151">
        <f t="shared" si="39"/>
        <v>0</v>
      </c>
      <c r="BL364" s="17" t="s">
        <v>239</v>
      </c>
      <c r="BM364" s="150" t="s">
        <v>678</v>
      </c>
    </row>
    <row r="365" spans="1:65" s="2" customFormat="1" ht="44.25" customHeight="1">
      <c r="A365" s="32"/>
      <c r="B365" s="138"/>
      <c r="C365" s="139" t="s">
        <v>679</v>
      </c>
      <c r="D365" s="139" t="s">
        <v>141</v>
      </c>
      <c r="E365" s="140" t="s">
        <v>680</v>
      </c>
      <c r="F365" s="141" t="s">
        <v>681</v>
      </c>
      <c r="G365" s="142" t="s">
        <v>144</v>
      </c>
      <c r="H365" s="143">
        <v>4</v>
      </c>
      <c r="I365" s="144"/>
      <c r="J365" s="145">
        <f t="shared" si="30"/>
        <v>0</v>
      </c>
      <c r="K365" s="141" t="s">
        <v>145</v>
      </c>
      <c r="L365" s="33"/>
      <c r="M365" s="146" t="s">
        <v>1</v>
      </c>
      <c r="N365" s="147" t="s">
        <v>43</v>
      </c>
      <c r="O365" s="58"/>
      <c r="P365" s="148">
        <f t="shared" si="31"/>
        <v>0</v>
      </c>
      <c r="Q365" s="148">
        <v>0</v>
      </c>
      <c r="R365" s="148">
        <f t="shared" si="32"/>
        <v>0</v>
      </c>
      <c r="S365" s="148">
        <v>1E-3</v>
      </c>
      <c r="T365" s="149">
        <f t="shared" si="33"/>
        <v>4.0000000000000001E-3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50" t="s">
        <v>239</v>
      </c>
      <c r="AT365" s="150" t="s">
        <v>141</v>
      </c>
      <c r="AU365" s="150" t="s">
        <v>85</v>
      </c>
      <c r="AY365" s="17" t="s">
        <v>138</v>
      </c>
      <c r="BE365" s="151">
        <f t="shared" si="34"/>
        <v>0</v>
      </c>
      <c r="BF365" s="151">
        <f t="shared" si="35"/>
        <v>0</v>
      </c>
      <c r="BG365" s="151">
        <f t="shared" si="36"/>
        <v>0</v>
      </c>
      <c r="BH365" s="151">
        <f t="shared" si="37"/>
        <v>0</v>
      </c>
      <c r="BI365" s="151">
        <f t="shared" si="38"/>
        <v>0</v>
      </c>
      <c r="BJ365" s="17" t="s">
        <v>83</v>
      </c>
      <c r="BK365" s="151">
        <f t="shared" si="39"/>
        <v>0</v>
      </c>
      <c r="BL365" s="17" t="s">
        <v>239</v>
      </c>
      <c r="BM365" s="150" t="s">
        <v>682</v>
      </c>
    </row>
    <row r="366" spans="1:65" s="2" customFormat="1" ht="24.2" customHeight="1">
      <c r="A366" s="32"/>
      <c r="B366" s="138"/>
      <c r="C366" s="139" t="s">
        <v>683</v>
      </c>
      <c r="D366" s="139" t="s">
        <v>141</v>
      </c>
      <c r="E366" s="140" t="s">
        <v>684</v>
      </c>
      <c r="F366" s="141" t="s">
        <v>685</v>
      </c>
      <c r="G366" s="142" t="s">
        <v>144</v>
      </c>
      <c r="H366" s="143">
        <v>1</v>
      </c>
      <c r="I366" s="144"/>
      <c r="J366" s="145">
        <f t="shared" si="30"/>
        <v>0</v>
      </c>
      <c r="K366" s="141" t="s">
        <v>145</v>
      </c>
      <c r="L366" s="33"/>
      <c r="M366" s="146" t="s">
        <v>1</v>
      </c>
      <c r="N366" s="147" t="s">
        <v>43</v>
      </c>
      <c r="O366" s="58"/>
      <c r="P366" s="148">
        <f t="shared" si="31"/>
        <v>0</v>
      </c>
      <c r="Q366" s="148">
        <v>0</v>
      </c>
      <c r="R366" s="148">
        <f t="shared" si="32"/>
        <v>0</v>
      </c>
      <c r="S366" s="148">
        <v>0</v>
      </c>
      <c r="T366" s="149">
        <f t="shared" si="33"/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50" t="s">
        <v>239</v>
      </c>
      <c r="AT366" s="150" t="s">
        <v>141</v>
      </c>
      <c r="AU366" s="150" t="s">
        <v>85</v>
      </c>
      <c r="AY366" s="17" t="s">
        <v>138</v>
      </c>
      <c r="BE366" s="151">
        <f t="shared" si="34"/>
        <v>0</v>
      </c>
      <c r="BF366" s="151">
        <f t="shared" si="35"/>
        <v>0</v>
      </c>
      <c r="BG366" s="151">
        <f t="shared" si="36"/>
        <v>0</v>
      </c>
      <c r="BH366" s="151">
        <f t="shared" si="37"/>
        <v>0</v>
      </c>
      <c r="BI366" s="151">
        <f t="shared" si="38"/>
        <v>0</v>
      </c>
      <c r="BJ366" s="17" t="s">
        <v>83</v>
      </c>
      <c r="BK366" s="151">
        <f t="shared" si="39"/>
        <v>0</v>
      </c>
      <c r="BL366" s="17" t="s">
        <v>239</v>
      </c>
      <c r="BM366" s="150" t="s">
        <v>686</v>
      </c>
    </row>
    <row r="367" spans="1:65" s="2" customFormat="1" ht="24.2" customHeight="1">
      <c r="A367" s="32"/>
      <c r="B367" s="138"/>
      <c r="C367" s="139" t="s">
        <v>687</v>
      </c>
      <c r="D367" s="139" t="s">
        <v>141</v>
      </c>
      <c r="E367" s="140" t="s">
        <v>688</v>
      </c>
      <c r="F367" s="141" t="s">
        <v>689</v>
      </c>
      <c r="G367" s="142" t="s">
        <v>282</v>
      </c>
      <c r="H367" s="143">
        <v>0.20499999999999999</v>
      </c>
      <c r="I367" s="144"/>
      <c r="J367" s="145">
        <f t="shared" si="30"/>
        <v>0</v>
      </c>
      <c r="K367" s="141" t="s">
        <v>145</v>
      </c>
      <c r="L367" s="33"/>
      <c r="M367" s="146" t="s">
        <v>1</v>
      </c>
      <c r="N367" s="147" t="s">
        <v>43</v>
      </c>
      <c r="O367" s="58"/>
      <c r="P367" s="148">
        <f t="shared" si="31"/>
        <v>0</v>
      </c>
      <c r="Q367" s="148">
        <v>0</v>
      </c>
      <c r="R367" s="148">
        <f t="shared" si="32"/>
        <v>0</v>
      </c>
      <c r="S367" s="148">
        <v>0</v>
      </c>
      <c r="T367" s="149">
        <f t="shared" si="33"/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50" t="s">
        <v>239</v>
      </c>
      <c r="AT367" s="150" t="s">
        <v>141</v>
      </c>
      <c r="AU367" s="150" t="s">
        <v>85</v>
      </c>
      <c r="AY367" s="17" t="s">
        <v>138</v>
      </c>
      <c r="BE367" s="151">
        <f t="shared" si="34"/>
        <v>0</v>
      </c>
      <c r="BF367" s="151">
        <f t="shared" si="35"/>
        <v>0</v>
      </c>
      <c r="BG367" s="151">
        <f t="shared" si="36"/>
        <v>0</v>
      </c>
      <c r="BH367" s="151">
        <f t="shared" si="37"/>
        <v>0</v>
      </c>
      <c r="BI367" s="151">
        <f t="shared" si="38"/>
        <v>0</v>
      </c>
      <c r="BJ367" s="17" t="s">
        <v>83</v>
      </c>
      <c r="BK367" s="151">
        <f t="shared" si="39"/>
        <v>0</v>
      </c>
      <c r="BL367" s="17" t="s">
        <v>239</v>
      </c>
      <c r="BM367" s="150" t="s">
        <v>690</v>
      </c>
    </row>
    <row r="368" spans="1:65" s="12" customFormat="1" ht="22.9" customHeight="1">
      <c r="B368" s="125"/>
      <c r="D368" s="126" t="s">
        <v>77</v>
      </c>
      <c r="E368" s="136" t="s">
        <v>691</v>
      </c>
      <c r="F368" s="136" t="s">
        <v>692</v>
      </c>
      <c r="I368" s="128"/>
      <c r="J368" s="137">
        <f>BK368</f>
        <v>0</v>
      </c>
      <c r="L368" s="125"/>
      <c r="M368" s="130"/>
      <c r="N368" s="131"/>
      <c r="O368" s="131"/>
      <c r="P368" s="132">
        <f>SUM(P369:P377)</f>
        <v>0</v>
      </c>
      <c r="Q368" s="131"/>
      <c r="R368" s="132">
        <f>SUM(R369:R377)</f>
        <v>0.24385500000000002</v>
      </c>
      <c r="S368" s="131"/>
      <c r="T368" s="133">
        <f>SUM(T369:T377)</f>
        <v>0</v>
      </c>
      <c r="AR368" s="126" t="s">
        <v>85</v>
      </c>
      <c r="AT368" s="134" t="s">
        <v>77</v>
      </c>
      <c r="AU368" s="134" t="s">
        <v>83</v>
      </c>
      <c r="AY368" s="126" t="s">
        <v>138</v>
      </c>
      <c r="BK368" s="135">
        <f>SUM(BK369:BK377)</f>
        <v>0</v>
      </c>
    </row>
    <row r="369" spans="1:65" s="2" customFormat="1" ht="24.2" customHeight="1">
      <c r="A369" s="32"/>
      <c r="B369" s="138"/>
      <c r="C369" s="139" t="s">
        <v>693</v>
      </c>
      <c r="D369" s="139" t="s">
        <v>141</v>
      </c>
      <c r="E369" s="140" t="s">
        <v>694</v>
      </c>
      <c r="F369" s="141" t="s">
        <v>695</v>
      </c>
      <c r="G369" s="142" t="s">
        <v>153</v>
      </c>
      <c r="H369" s="143">
        <v>11.25</v>
      </c>
      <c r="I369" s="144"/>
      <c r="J369" s="145">
        <f>ROUND(I369*H369,2)</f>
        <v>0</v>
      </c>
      <c r="K369" s="141" t="s">
        <v>145</v>
      </c>
      <c r="L369" s="33"/>
      <c r="M369" s="146" t="s">
        <v>1</v>
      </c>
      <c r="N369" s="147" t="s">
        <v>43</v>
      </c>
      <c r="O369" s="58"/>
      <c r="P369" s="148">
        <f>O369*H369</f>
        <v>0</v>
      </c>
      <c r="Q369" s="148">
        <v>1.7100000000000001E-2</v>
      </c>
      <c r="R369" s="148">
        <f>Q369*H369</f>
        <v>0.19237500000000002</v>
      </c>
      <c r="S369" s="148">
        <v>0</v>
      </c>
      <c r="T369" s="14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50" t="s">
        <v>239</v>
      </c>
      <c r="AT369" s="150" t="s">
        <v>141</v>
      </c>
      <c r="AU369" s="150" t="s">
        <v>85</v>
      </c>
      <c r="AY369" s="17" t="s">
        <v>138</v>
      </c>
      <c r="BE369" s="151">
        <f>IF(N369="základní",J369,0)</f>
        <v>0</v>
      </c>
      <c r="BF369" s="151">
        <f>IF(N369="snížená",J369,0)</f>
        <v>0</v>
      </c>
      <c r="BG369" s="151">
        <f>IF(N369="zákl. přenesená",J369,0)</f>
        <v>0</v>
      </c>
      <c r="BH369" s="151">
        <f>IF(N369="sníž. přenesená",J369,0)</f>
        <v>0</v>
      </c>
      <c r="BI369" s="151">
        <f>IF(N369="nulová",J369,0)</f>
        <v>0</v>
      </c>
      <c r="BJ369" s="17" t="s">
        <v>83</v>
      </c>
      <c r="BK369" s="151">
        <f>ROUND(I369*H369,2)</f>
        <v>0</v>
      </c>
      <c r="BL369" s="17" t="s">
        <v>239</v>
      </c>
      <c r="BM369" s="150" t="s">
        <v>696</v>
      </c>
    </row>
    <row r="370" spans="1:65" s="13" customFormat="1">
      <c r="B370" s="152"/>
      <c r="D370" s="153" t="s">
        <v>148</v>
      </c>
      <c r="E370" s="154" t="s">
        <v>1</v>
      </c>
      <c r="F370" s="155" t="s">
        <v>697</v>
      </c>
      <c r="H370" s="154" t="s">
        <v>1</v>
      </c>
      <c r="I370" s="156"/>
      <c r="L370" s="152"/>
      <c r="M370" s="157"/>
      <c r="N370" s="158"/>
      <c r="O370" s="158"/>
      <c r="P370" s="158"/>
      <c r="Q370" s="158"/>
      <c r="R370" s="158"/>
      <c r="S370" s="158"/>
      <c r="T370" s="159"/>
      <c r="AT370" s="154" t="s">
        <v>148</v>
      </c>
      <c r="AU370" s="154" t="s">
        <v>85</v>
      </c>
      <c r="AV370" s="13" t="s">
        <v>83</v>
      </c>
      <c r="AW370" s="13" t="s">
        <v>32</v>
      </c>
      <c r="AX370" s="13" t="s">
        <v>78</v>
      </c>
      <c r="AY370" s="154" t="s">
        <v>138</v>
      </c>
    </row>
    <row r="371" spans="1:65" s="14" customFormat="1">
      <c r="B371" s="160"/>
      <c r="D371" s="153" t="s">
        <v>148</v>
      </c>
      <c r="E371" s="161" t="s">
        <v>1</v>
      </c>
      <c r="F371" s="162" t="s">
        <v>698</v>
      </c>
      <c r="H371" s="163">
        <v>11.25</v>
      </c>
      <c r="I371" s="164"/>
      <c r="L371" s="160"/>
      <c r="M371" s="165"/>
      <c r="N371" s="166"/>
      <c r="O371" s="166"/>
      <c r="P371" s="166"/>
      <c r="Q371" s="166"/>
      <c r="R371" s="166"/>
      <c r="S371" s="166"/>
      <c r="T371" s="167"/>
      <c r="AT371" s="161" t="s">
        <v>148</v>
      </c>
      <c r="AU371" s="161" t="s">
        <v>85</v>
      </c>
      <c r="AV371" s="14" t="s">
        <v>85</v>
      </c>
      <c r="AW371" s="14" t="s">
        <v>32</v>
      </c>
      <c r="AX371" s="14" t="s">
        <v>78</v>
      </c>
      <c r="AY371" s="161" t="s">
        <v>138</v>
      </c>
    </row>
    <row r="372" spans="1:65" s="15" customFormat="1">
      <c r="B372" s="168"/>
      <c r="D372" s="153" t="s">
        <v>148</v>
      </c>
      <c r="E372" s="169" t="s">
        <v>1</v>
      </c>
      <c r="F372" s="170" t="s">
        <v>150</v>
      </c>
      <c r="H372" s="171">
        <v>11.25</v>
      </c>
      <c r="I372" s="172"/>
      <c r="L372" s="168"/>
      <c r="M372" s="173"/>
      <c r="N372" s="174"/>
      <c r="O372" s="174"/>
      <c r="P372" s="174"/>
      <c r="Q372" s="174"/>
      <c r="R372" s="174"/>
      <c r="S372" s="174"/>
      <c r="T372" s="175"/>
      <c r="AT372" s="169" t="s">
        <v>148</v>
      </c>
      <c r="AU372" s="169" t="s">
        <v>85</v>
      </c>
      <c r="AV372" s="15" t="s">
        <v>146</v>
      </c>
      <c r="AW372" s="15" t="s">
        <v>32</v>
      </c>
      <c r="AX372" s="15" t="s">
        <v>83</v>
      </c>
      <c r="AY372" s="169" t="s">
        <v>138</v>
      </c>
    </row>
    <row r="373" spans="1:65" s="2" customFormat="1" ht="33" customHeight="1">
      <c r="A373" s="32"/>
      <c r="B373" s="138"/>
      <c r="C373" s="139" t="s">
        <v>699</v>
      </c>
      <c r="D373" s="139" t="s">
        <v>141</v>
      </c>
      <c r="E373" s="140" t="s">
        <v>700</v>
      </c>
      <c r="F373" s="141" t="s">
        <v>701</v>
      </c>
      <c r="G373" s="142" t="s">
        <v>144</v>
      </c>
      <c r="H373" s="143">
        <v>2</v>
      </c>
      <c r="I373" s="144"/>
      <c r="J373" s="145">
        <f>ROUND(I373*H373,2)</f>
        <v>0</v>
      </c>
      <c r="K373" s="141" t="s">
        <v>145</v>
      </c>
      <c r="L373" s="33"/>
      <c r="M373" s="146" t="s">
        <v>1</v>
      </c>
      <c r="N373" s="147" t="s">
        <v>43</v>
      </c>
      <c r="O373" s="58"/>
      <c r="P373" s="148">
        <f>O373*H373</f>
        <v>0</v>
      </c>
      <c r="Q373" s="148">
        <v>2.5739999999999999E-2</v>
      </c>
      <c r="R373" s="148">
        <f>Q373*H373</f>
        <v>5.1479999999999998E-2</v>
      </c>
      <c r="S373" s="148">
        <v>0</v>
      </c>
      <c r="T373" s="14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50" t="s">
        <v>239</v>
      </c>
      <c r="AT373" s="150" t="s">
        <v>141</v>
      </c>
      <c r="AU373" s="150" t="s">
        <v>85</v>
      </c>
      <c r="AY373" s="17" t="s">
        <v>138</v>
      </c>
      <c r="BE373" s="151">
        <f>IF(N373="základní",J373,0)</f>
        <v>0</v>
      </c>
      <c r="BF373" s="151">
        <f>IF(N373="snížená",J373,0)</f>
        <v>0</v>
      </c>
      <c r="BG373" s="151">
        <f>IF(N373="zákl. přenesená",J373,0)</f>
        <v>0</v>
      </c>
      <c r="BH373" s="151">
        <f>IF(N373="sníž. přenesená",J373,0)</f>
        <v>0</v>
      </c>
      <c r="BI373" s="151">
        <f>IF(N373="nulová",J373,0)</f>
        <v>0</v>
      </c>
      <c r="BJ373" s="17" t="s">
        <v>83</v>
      </c>
      <c r="BK373" s="151">
        <f>ROUND(I373*H373,2)</f>
        <v>0</v>
      </c>
      <c r="BL373" s="17" t="s">
        <v>239</v>
      </c>
      <c r="BM373" s="150" t="s">
        <v>702</v>
      </c>
    </row>
    <row r="374" spans="1:65" s="13" customFormat="1">
      <c r="B374" s="152"/>
      <c r="D374" s="153" t="s">
        <v>148</v>
      </c>
      <c r="E374" s="154" t="s">
        <v>1</v>
      </c>
      <c r="F374" s="155" t="s">
        <v>703</v>
      </c>
      <c r="H374" s="154" t="s">
        <v>1</v>
      </c>
      <c r="I374" s="156"/>
      <c r="L374" s="152"/>
      <c r="M374" s="157"/>
      <c r="N374" s="158"/>
      <c r="O374" s="158"/>
      <c r="P374" s="158"/>
      <c r="Q374" s="158"/>
      <c r="R374" s="158"/>
      <c r="S374" s="158"/>
      <c r="T374" s="159"/>
      <c r="AT374" s="154" t="s">
        <v>148</v>
      </c>
      <c r="AU374" s="154" t="s">
        <v>85</v>
      </c>
      <c r="AV374" s="13" t="s">
        <v>83</v>
      </c>
      <c r="AW374" s="13" t="s">
        <v>32</v>
      </c>
      <c r="AX374" s="13" t="s">
        <v>78</v>
      </c>
      <c r="AY374" s="154" t="s">
        <v>138</v>
      </c>
    </row>
    <row r="375" spans="1:65" s="14" customFormat="1">
      <c r="B375" s="160"/>
      <c r="D375" s="153" t="s">
        <v>148</v>
      </c>
      <c r="E375" s="161" t="s">
        <v>1</v>
      </c>
      <c r="F375" s="162" t="s">
        <v>704</v>
      </c>
      <c r="H375" s="163">
        <v>2</v>
      </c>
      <c r="I375" s="164"/>
      <c r="L375" s="160"/>
      <c r="M375" s="165"/>
      <c r="N375" s="166"/>
      <c r="O375" s="166"/>
      <c r="P375" s="166"/>
      <c r="Q375" s="166"/>
      <c r="R375" s="166"/>
      <c r="S375" s="166"/>
      <c r="T375" s="167"/>
      <c r="AT375" s="161" t="s">
        <v>148</v>
      </c>
      <c r="AU375" s="161" t="s">
        <v>85</v>
      </c>
      <c r="AV375" s="14" t="s">
        <v>85</v>
      </c>
      <c r="AW375" s="14" t="s">
        <v>32</v>
      </c>
      <c r="AX375" s="14" t="s">
        <v>78</v>
      </c>
      <c r="AY375" s="161" t="s">
        <v>138</v>
      </c>
    </row>
    <row r="376" spans="1:65" s="15" customFormat="1">
      <c r="B376" s="168"/>
      <c r="D376" s="153" t="s">
        <v>148</v>
      </c>
      <c r="E376" s="169" t="s">
        <v>1</v>
      </c>
      <c r="F376" s="170" t="s">
        <v>150</v>
      </c>
      <c r="H376" s="171">
        <v>2</v>
      </c>
      <c r="I376" s="172"/>
      <c r="L376" s="168"/>
      <c r="M376" s="173"/>
      <c r="N376" s="174"/>
      <c r="O376" s="174"/>
      <c r="P376" s="174"/>
      <c r="Q376" s="174"/>
      <c r="R376" s="174"/>
      <c r="S376" s="174"/>
      <c r="T376" s="175"/>
      <c r="AT376" s="169" t="s">
        <v>148</v>
      </c>
      <c r="AU376" s="169" t="s">
        <v>85</v>
      </c>
      <c r="AV376" s="15" t="s">
        <v>146</v>
      </c>
      <c r="AW376" s="15" t="s">
        <v>32</v>
      </c>
      <c r="AX376" s="15" t="s">
        <v>83</v>
      </c>
      <c r="AY376" s="169" t="s">
        <v>138</v>
      </c>
    </row>
    <row r="377" spans="1:65" s="2" customFormat="1" ht="33" customHeight="1">
      <c r="A377" s="32"/>
      <c r="B377" s="138"/>
      <c r="C377" s="139" t="s">
        <v>705</v>
      </c>
      <c r="D377" s="139" t="s">
        <v>141</v>
      </c>
      <c r="E377" s="140" t="s">
        <v>706</v>
      </c>
      <c r="F377" s="141" t="s">
        <v>707</v>
      </c>
      <c r="G377" s="142" t="s">
        <v>282</v>
      </c>
      <c r="H377" s="143">
        <v>0.24399999999999999</v>
      </c>
      <c r="I377" s="144"/>
      <c r="J377" s="145">
        <f>ROUND(I377*H377,2)</f>
        <v>0</v>
      </c>
      <c r="K377" s="141" t="s">
        <v>145</v>
      </c>
      <c r="L377" s="33"/>
      <c r="M377" s="146" t="s">
        <v>1</v>
      </c>
      <c r="N377" s="147" t="s">
        <v>43</v>
      </c>
      <c r="O377" s="58"/>
      <c r="P377" s="148">
        <f>O377*H377</f>
        <v>0</v>
      </c>
      <c r="Q377" s="148">
        <v>0</v>
      </c>
      <c r="R377" s="148">
        <f>Q377*H377</f>
        <v>0</v>
      </c>
      <c r="S377" s="148">
        <v>0</v>
      </c>
      <c r="T377" s="14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50" t="s">
        <v>239</v>
      </c>
      <c r="AT377" s="150" t="s">
        <v>141</v>
      </c>
      <c r="AU377" s="150" t="s">
        <v>85</v>
      </c>
      <c r="AY377" s="17" t="s">
        <v>138</v>
      </c>
      <c r="BE377" s="151">
        <f>IF(N377="základní",J377,0)</f>
        <v>0</v>
      </c>
      <c r="BF377" s="151">
        <f>IF(N377="snížená",J377,0)</f>
        <v>0</v>
      </c>
      <c r="BG377" s="151">
        <f>IF(N377="zákl. přenesená",J377,0)</f>
        <v>0</v>
      </c>
      <c r="BH377" s="151">
        <f>IF(N377="sníž. přenesená",J377,0)</f>
        <v>0</v>
      </c>
      <c r="BI377" s="151">
        <f>IF(N377="nulová",J377,0)</f>
        <v>0</v>
      </c>
      <c r="BJ377" s="17" t="s">
        <v>83</v>
      </c>
      <c r="BK377" s="151">
        <f>ROUND(I377*H377,2)</f>
        <v>0</v>
      </c>
      <c r="BL377" s="17" t="s">
        <v>239</v>
      </c>
      <c r="BM377" s="150" t="s">
        <v>708</v>
      </c>
    </row>
    <row r="378" spans="1:65" s="12" customFormat="1" ht="22.9" customHeight="1">
      <c r="B378" s="125"/>
      <c r="D378" s="126" t="s">
        <v>77</v>
      </c>
      <c r="E378" s="136" t="s">
        <v>709</v>
      </c>
      <c r="F378" s="136" t="s">
        <v>710</v>
      </c>
      <c r="I378" s="128"/>
      <c r="J378" s="137">
        <f>BK378</f>
        <v>0</v>
      </c>
      <c r="L378" s="125"/>
      <c r="M378" s="130"/>
      <c r="N378" s="131"/>
      <c r="O378" s="131"/>
      <c r="P378" s="132">
        <f>SUM(P379:P396)</f>
        <v>0</v>
      </c>
      <c r="Q378" s="131"/>
      <c r="R378" s="132">
        <f>SUM(R379:R396)</f>
        <v>0.71178999999999981</v>
      </c>
      <c r="S378" s="131"/>
      <c r="T378" s="133">
        <f>SUM(T379:T396)</f>
        <v>0</v>
      </c>
      <c r="AR378" s="126" t="s">
        <v>85</v>
      </c>
      <c r="AT378" s="134" t="s">
        <v>77</v>
      </c>
      <c r="AU378" s="134" t="s">
        <v>83</v>
      </c>
      <c r="AY378" s="126" t="s">
        <v>138</v>
      </c>
      <c r="BK378" s="135">
        <f>SUM(BK379:BK396)</f>
        <v>0</v>
      </c>
    </row>
    <row r="379" spans="1:65" s="2" customFormat="1" ht="24.2" customHeight="1">
      <c r="A379" s="32"/>
      <c r="B379" s="138"/>
      <c r="C379" s="139" t="s">
        <v>711</v>
      </c>
      <c r="D379" s="139" t="s">
        <v>141</v>
      </c>
      <c r="E379" s="140" t="s">
        <v>712</v>
      </c>
      <c r="F379" s="141" t="s">
        <v>713</v>
      </c>
      <c r="G379" s="142" t="s">
        <v>144</v>
      </c>
      <c r="H379" s="143">
        <v>2</v>
      </c>
      <c r="I379" s="144"/>
      <c r="J379" s="145">
        <f t="shared" ref="J379:J396" si="40">ROUND(I379*H379,2)</f>
        <v>0</v>
      </c>
      <c r="K379" s="141" t="s">
        <v>145</v>
      </c>
      <c r="L379" s="33"/>
      <c r="M379" s="146" t="s">
        <v>1</v>
      </c>
      <c r="N379" s="147" t="s">
        <v>43</v>
      </c>
      <c r="O379" s="58"/>
      <c r="P379" s="148">
        <f t="shared" ref="P379:P396" si="41">O379*H379</f>
        <v>0</v>
      </c>
      <c r="Q379" s="148">
        <v>0</v>
      </c>
      <c r="R379" s="148">
        <f t="shared" ref="R379:R396" si="42">Q379*H379</f>
        <v>0</v>
      </c>
      <c r="S379" s="148">
        <v>0</v>
      </c>
      <c r="T379" s="149">
        <f t="shared" ref="T379:T396" si="43"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50" t="s">
        <v>239</v>
      </c>
      <c r="AT379" s="150" t="s">
        <v>141</v>
      </c>
      <c r="AU379" s="150" t="s">
        <v>85</v>
      </c>
      <c r="AY379" s="17" t="s">
        <v>138</v>
      </c>
      <c r="BE379" s="151">
        <f t="shared" ref="BE379:BE396" si="44">IF(N379="základní",J379,0)</f>
        <v>0</v>
      </c>
      <c r="BF379" s="151">
        <f t="shared" ref="BF379:BF396" si="45">IF(N379="snížená",J379,0)</f>
        <v>0</v>
      </c>
      <c r="BG379" s="151">
        <f t="shared" ref="BG379:BG396" si="46">IF(N379="zákl. přenesená",J379,0)</f>
        <v>0</v>
      </c>
      <c r="BH379" s="151">
        <f t="shared" ref="BH379:BH396" si="47">IF(N379="sníž. přenesená",J379,0)</f>
        <v>0</v>
      </c>
      <c r="BI379" s="151">
        <f t="shared" ref="BI379:BI396" si="48">IF(N379="nulová",J379,0)</f>
        <v>0</v>
      </c>
      <c r="BJ379" s="17" t="s">
        <v>83</v>
      </c>
      <c r="BK379" s="151">
        <f t="shared" ref="BK379:BK396" si="49">ROUND(I379*H379,2)</f>
        <v>0</v>
      </c>
      <c r="BL379" s="17" t="s">
        <v>239</v>
      </c>
      <c r="BM379" s="150" t="s">
        <v>714</v>
      </c>
    </row>
    <row r="380" spans="1:65" s="2" customFormat="1" ht="33" customHeight="1">
      <c r="A380" s="32"/>
      <c r="B380" s="138"/>
      <c r="C380" s="176" t="s">
        <v>715</v>
      </c>
      <c r="D380" s="176" t="s">
        <v>512</v>
      </c>
      <c r="E380" s="177" t="s">
        <v>716</v>
      </c>
      <c r="F380" s="178" t="s">
        <v>717</v>
      </c>
      <c r="G380" s="179" t="s">
        <v>144</v>
      </c>
      <c r="H380" s="180">
        <v>2</v>
      </c>
      <c r="I380" s="181"/>
      <c r="J380" s="182">
        <f t="shared" si="40"/>
        <v>0</v>
      </c>
      <c r="K380" s="178" t="s">
        <v>145</v>
      </c>
      <c r="L380" s="183"/>
      <c r="M380" s="184" t="s">
        <v>1</v>
      </c>
      <c r="N380" s="185" t="s">
        <v>43</v>
      </c>
      <c r="O380" s="58"/>
      <c r="P380" s="148">
        <f t="shared" si="41"/>
        <v>0</v>
      </c>
      <c r="Q380" s="148">
        <v>4.2999999999999997E-2</v>
      </c>
      <c r="R380" s="148">
        <f t="shared" si="42"/>
        <v>8.5999999999999993E-2</v>
      </c>
      <c r="S380" s="148">
        <v>0</v>
      </c>
      <c r="T380" s="149">
        <f t="shared" si="43"/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50" t="s">
        <v>319</v>
      </c>
      <c r="AT380" s="150" t="s">
        <v>512</v>
      </c>
      <c r="AU380" s="150" t="s">
        <v>85</v>
      </c>
      <c r="AY380" s="17" t="s">
        <v>138</v>
      </c>
      <c r="BE380" s="151">
        <f t="shared" si="44"/>
        <v>0</v>
      </c>
      <c r="BF380" s="151">
        <f t="shared" si="45"/>
        <v>0</v>
      </c>
      <c r="BG380" s="151">
        <f t="shared" si="46"/>
        <v>0</v>
      </c>
      <c r="BH380" s="151">
        <f t="shared" si="47"/>
        <v>0</v>
      </c>
      <c r="BI380" s="151">
        <f t="shared" si="48"/>
        <v>0</v>
      </c>
      <c r="BJ380" s="17" t="s">
        <v>83</v>
      </c>
      <c r="BK380" s="151">
        <f t="shared" si="49"/>
        <v>0</v>
      </c>
      <c r="BL380" s="17" t="s">
        <v>239</v>
      </c>
      <c r="BM380" s="150" t="s">
        <v>718</v>
      </c>
    </row>
    <row r="381" spans="1:65" s="2" customFormat="1" ht="24.2" customHeight="1">
      <c r="A381" s="32"/>
      <c r="B381" s="138"/>
      <c r="C381" s="139" t="s">
        <v>719</v>
      </c>
      <c r="D381" s="139" t="s">
        <v>141</v>
      </c>
      <c r="E381" s="140" t="s">
        <v>720</v>
      </c>
      <c r="F381" s="141" t="s">
        <v>721</v>
      </c>
      <c r="G381" s="142" t="s">
        <v>144</v>
      </c>
      <c r="H381" s="143">
        <v>1</v>
      </c>
      <c r="I381" s="144"/>
      <c r="J381" s="145">
        <f t="shared" si="40"/>
        <v>0</v>
      </c>
      <c r="K381" s="141" t="s">
        <v>145</v>
      </c>
      <c r="L381" s="33"/>
      <c r="M381" s="146" t="s">
        <v>1</v>
      </c>
      <c r="N381" s="147" t="s">
        <v>43</v>
      </c>
      <c r="O381" s="58"/>
      <c r="P381" s="148">
        <f t="shared" si="41"/>
        <v>0</v>
      </c>
      <c r="Q381" s="148">
        <v>0</v>
      </c>
      <c r="R381" s="148">
        <f t="shared" si="42"/>
        <v>0</v>
      </c>
      <c r="S381" s="148">
        <v>0</v>
      </c>
      <c r="T381" s="149">
        <f t="shared" si="43"/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50" t="s">
        <v>239</v>
      </c>
      <c r="AT381" s="150" t="s">
        <v>141</v>
      </c>
      <c r="AU381" s="150" t="s">
        <v>85</v>
      </c>
      <c r="AY381" s="17" t="s">
        <v>138</v>
      </c>
      <c r="BE381" s="151">
        <f t="shared" si="44"/>
        <v>0</v>
      </c>
      <c r="BF381" s="151">
        <f t="shared" si="45"/>
        <v>0</v>
      </c>
      <c r="BG381" s="151">
        <f t="shared" si="46"/>
        <v>0</v>
      </c>
      <c r="BH381" s="151">
        <f t="shared" si="47"/>
        <v>0</v>
      </c>
      <c r="BI381" s="151">
        <f t="shared" si="48"/>
        <v>0</v>
      </c>
      <c r="BJ381" s="17" t="s">
        <v>83</v>
      </c>
      <c r="BK381" s="151">
        <f t="shared" si="49"/>
        <v>0</v>
      </c>
      <c r="BL381" s="17" t="s">
        <v>239</v>
      </c>
      <c r="BM381" s="150" t="s">
        <v>722</v>
      </c>
    </row>
    <row r="382" spans="1:65" s="2" customFormat="1" ht="24.2" customHeight="1">
      <c r="A382" s="32"/>
      <c r="B382" s="138"/>
      <c r="C382" s="176" t="s">
        <v>723</v>
      </c>
      <c r="D382" s="176" t="s">
        <v>512</v>
      </c>
      <c r="E382" s="177" t="s">
        <v>724</v>
      </c>
      <c r="F382" s="178" t="s">
        <v>725</v>
      </c>
      <c r="G382" s="179" t="s">
        <v>144</v>
      </c>
      <c r="H382" s="180">
        <v>1</v>
      </c>
      <c r="I382" s="181"/>
      <c r="J382" s="182">
        <f t="shared" si="40"/>
        <v>0</v>
      </c>
      <c r="K382" s="178" t="s">
        <v>145</v>
      </c>
      <c r="L382" s="183"/>
      <c r="M382" s="184" t="s">
        <v>1</v>
      </c>
      <c r="N382" s="185" t="s">
        <v>43</v>
      </c>
      <c r="O382" s="58"/>
      <c r="P382" s="148">
        <f t="shared" si="41"/>
        <v>0</v>
      </c>
      <c r="Q382" s="148">
        <v>1.6E-2</v>
      </c>
      <c r="R382" s="148">
        <f t="shared" si="42"/>
        <v>1.6E-2</v>
      </c>
      <c r="S382" s="148">
        <v>0</v>
      </c>
      <c r="T382" s="149">
        <f t="shared" si="43"/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50" t="s">
        <v>319</v>
      </c>
      <c r="AT382" s="150" t="s">
        <v>512</v>
      </c>
      <c r="AU382" s="150" t="s">
        <v>85</v>
      </c>
      <c r="AY382" s="17" t="s">
        <v>138</v>
      </c>
      <c r="BE382" s="151">
        <f t="shared" si="44"/>
        <v>0</v>
      </c>
      <c r="BF382" s="151">
        <f t="shared" si="45"/>
        <v>0</v>
      </c>
      <c r="BG382" s="151">
        <f t="shared" si="46"/>
        <v>0</v>
      </c>
      <c r="BH382" s="151">
        <f t="shared" si="47"/>
        <v>0</v>
      </c>
      <c r="BI382" s="151">
        <f t="shared" si="48"/>
        <v>0</v>
      </c>
      <c r="BJ382" s="17" t="s">
        <v>83</v>
      </c>
      <c r="BK382" s="151">
        <f t="shared" si="49"/>
        <v>0</v>
      </c>
      <c r="BL382" s="17" t="s">
        <v>239</v>
      </c>
      <c r="BM382" s="150" t="s">
        <v>726</v>
      </c>
    </row>
    <row r="383" spans="1:65" s="2" customFormat="1" ht="33" customHeight="1">
      <c r="A383" s="32"/>
      <c r="B383" s="138"/>
      <c r="C383" s="139" t="s">
        <v>727</v>
      </c>
      <c r="D383" s="139" t="s">
        <v>141</v>
      </c>
      <c r="E383" s="140" t="s">
        <v>728</v>
      </c>
      <c r="F383" s="141" t="s">
        <v>729</v>
      </c>
      <c r="G383" s="142" t="s">
        <v>144</v>
      </c>
      <c r="H383" s="143">
        <v>3</v>
      </c>
      <c r="I383" s="144"/>
      <c r="J383" s="145">
        <f t="shared" si="40"/>
        <v>0</v>
      </c>
      <c r="K383" s="141" t="s">
        <v>145</v>
      </c>
      <c r="L383" s="33"/>
      <c r="M383" s="146" t="s">
        <v>1</v>
      </c>
      <c r="N383" s="147" t="s">
        <v>43</v>
      </c>
      <c r="O383" s="58"/>
      <c r="P383" s="148">
        <f t="shared" si="41"/>
        <v>0</v>
      </c>
      <c r="Q383" s="148">
        <v>0</v>
      </c>
      <c r="R383" s="148">
        <f t="shared" si="42"/>
        <v>0</v>
      </c>
      <c r="S383" s="148">
        <v>0</v>
      </c>
      <c r="T383" s="149">
        <f t="shared" si="43"/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50" t="s">
        <v>239</v>
      </c>
      <c r="AT383" s="150" t="s">
        <v>141</v>
      </c>
      <c r="AU383" s="150" t="s">
        <v>85</v>
      </c>
      <c r="AY383" s="17" t="s">
        <v>138</v>
      </c>
      <c r="BE383" s="151">
        <f t="shared" si="44"/>
        <v>0</v>
      </c>
      <c r="BF383" s="151">
        <f t="shared" si="45"/>
        <v>0</v>
      </c>
      <c r="BG383" s="151">
        <f t="shared" si="46"/>
        <v>0</v>
      </c>
      <c r="BH383" s="151">
        <f t="shared" si="47"/>
        <v>0</v>
      </c>
      <c r="BI383" s="151">
        <f t="shared" si="48"/>
        <v>0</v>
      </c>
      <c r="BJ383" s="17" t="s">
        <v>83</v>
      </c>
      <c r="BK383" s="151">
        <f t="shared" si="49"/>
        <v>0</v>
      </c>
      <c r="BL383" s="17" t="s">
        <v>239</v>
      </c>
      <c r="BM383" s="150" t="s">
        <v>730</v>
      </c>
    </row>
    <row r="384" spans="1:65" s="2" customFormat="1" ht="24.2" customHeight="1">
      <c r="A384" s="32"/>
      <c r="B384" s="138"/>
      <c r="C384" s="176" t="s">
        <v>731</v>
      </c>
      <c r="D384" s="176" t="s">
        <v>512</v>
      </c>
      <c r="E384" s="177" t="s">
        <v>732</v>
      </c>
      <c r="F384" s="178" t="s">
        <v>733</v>
      </c>
      <c r="G384" s="179" t="s">
        <v>144</v>
      </c>
      <c r="H384" s="180">
        <v>3</v>
      </c>
      <c r="I384" s="181"/>
      <c r="J384" s="182">
        <f t="shared" si="40"/>
        <v>0</v>
      </c>
      <c r="K384" s="178" t="s">
        <v>1</v>
      </c>
      <c r="L384" s="183"/>
      <c r="M384" s="184" t="s">
        <v>1</v>
      </c>
      <c r="N384" s="185" t="s">
        <v>43</v>
      </c>
      <c r="O384" s="58"/>
      <c r="P384" s="148">
        <f t="shared" si="41"/>
        <v>0</v>
      </c>
      <c r="Q384" s="148">
        <v>0.11</v>
      </c>
      <c r="R384" s="148">
        <f t="shared" si="42"/>
        <v>0.33</v>
      </c>
      <c r="S384" s="148">
        <v>0</v>
      </c>
      <c r="T384" s="149">
        <f t="shared" si="43"/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50" t="s">
        <v>319</v>
      </c>
      <c r="AT384" s="150" t="s">
        <v>512</v>
      </c>
      <c r="AU384" s="150" t="s">
        <v>85</v>
      </c>
      <c r="AY384" s="17" t="s">
        <v>138</v>
      </c>
      <c r="BE384" s="151">
        <f t="shared" si="44"/>
        <v>0</v>
      </c>
      <c r="BF384" s="151">
        <f t="shared" si="45"/>
        <v>0</v>
      </c>
      <c r="BG384" s="151">
        <f t="shared" si="46"/>
        <v>0</v>
      </c>
      <c r="BH384" s="151">
        <f t="shared" si="47"/>
        <v>0</v>
      </c>
      <c r="BI384" s="151">
        <f t="shared" si="48"/>
        <v>0</v>
      </c>
      <c r="BJ384" s="17" t="s">
        <v>83</v>
      </c>
      <c r="BK384" s="151">
        <f t="shared" si="49"/>
        <v>0</v>
      </c>
      <c r="BL384" s="17" t="s">
        <v>239</v>
      </c>
      <c r="BM384" s="150" t="s">
        <v>734</v>
      </c>
    </row>
    <row r="385" spans="1:65" s="2" customFormat="1" ht="24.2" customHeight="1">
      <c r="A385" s="32"/>
      <c r="B385" s="138"/>
      <c r="C385" s="139" t="s">
        <v>735</v>
      </c>
      <c r="D385" s="139" t="s">
        <v>141</v>
      </c>
      <c r="E385" s="140" t="s">
        <v>736</v>
      </c>
      <c r="F385" s="141" t="s">
        <v>737</v>
      </c>
      <c r="G385" s="142" t="s">
        <v>144</v>
      </c>
      <c r="H385" s="143">
        <v>1</v>
      </c>
      <c r="I385" s="144"/>
      <c r="J385" s="145">
        <f t="shared" si="40"/>
        <v>0</v>
      </c>
      <c r="K385" s="141" t="s">
        <v>145</v>
      </c>
      <c r="L385" s="33"/>
      <c r="M385" s="146" t="s">
        <v>1</v>
      </c>
      <c r="N385" s="147" t="s">
        <v>43</v>
      </c>
      <c r="O385" s="58"/>
      <c r="P385" s="148">
        <f t="shared" si="41"/>
        <v>0</v>
      </c>
      <c r="Q385" s="148">
        <v>9.2000000000000014E-4</v>
      </c>
      <c r="R385" s="148">
        <f t="shared" si="42"/>
        <v>9.2000000000000014E-4</v>
      </c>
      <c r="S385" s="148">
        <v>0</v>
      </c>
      <c r="T385" s="149">
        <f t="shared" si="43"/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50" t="s">
        <v>239</v>
      </c>
      <c r="AT385" s="150" t="s">
        <v>141</v>
      </c>
      <c r="AU385" s="150" t="s">
        <v>85</v>
      </c>
      <c r="AY385" s="17" t="s">
        <v>138</v>
      </c>
      <c r="BE385" s="151">
        <f t="shared" si="44"/>
        <v>0</v>
      </c>
      <c r="BF385" s="151">
        <f t="shared" si="45"/>
        <v>0</v>
      </c>
      <c r="BG385" s="151">
        <f t="shared" si="46"/>
        <v>0</v>
      </c>
      <c r="BH385" s="151">
        <f t="shared" si="47"/>
        <v>0</v>
      </c>
      <c r="BI385" s="151">
        <f t="shared" si="48"/>
        <v>0</v>
      </c>
      <c r="BJ385" s="17" t="s">
        <v>83</v>
      </c>
      <c r="BK385" s="151">
        <f t="shared" si="49"/>
        <v>0</v>
      </c>
      <c r="BL385" s="17" t="s">
        <v>239</v>
      </c>
      <c r="BM385" s="150" t="s">
        <v>738</v>
      </c>
    </row>
    <row r="386" spans="1:65" s="2" customFormat="1" ht="33" customHeight="1">
      <c r="A386" s="32"/>
      <c r="B386" s="138"/>
      <c r="C386" s="176" t="s">
        <v>739</v>
      </c>
      <c r="D386" s="176" t="s">
        <v>512</v>
      </c>
      <c r="E386" s="177" t="s">
        <v>740</v>
      </c>
      <c r="F386" s="178" t="s">
        <v>741</v>
      </c>
      <c r="G386" s="179" t="s">
        <v>144</v>
      </c>
      <c r="H386" s="180">
        <v>1</v>
      </c>
      <c r="I386" s="181"/>
      <c r="J386" s="182">
        <f t="shared" si="40"/>
        <v>0</v>
      </c>
      <c r="K386" s="178" t="s">
        <v>1</v>
      </c>
      <c r="L386" s="183"/>
      <c r="M386" s="184" t="s">
        <v>1</v>
      </c>
      <c r="N386" s="185" t="s">
        <v>43</v>
      </c>
      <c r="O386" s="58"/>
      <c r="P386" s="148">
        <f t="shared" si="41"/>
        <v>0</v>
      </c>
      <c r="Q386" s="148">
        <v>7.4999999999999997E-2</v>
      </c>
      <c r="R386" s="148">
        <f t="shared" si="42"/>
        <v>7.4999999999999997E-2</v>
      </c>
      <c r="S386" s="148">
        <v>0</v>
      </c>
      <c r="T386" s="149">
        <f t="shared" si="43"/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50" t="s">
        <v>319</v>
      </c>
      <c r="AT386" s="150" t="s">
        <v>512</v>
      </c>
      <c r="AU386" s="150" t="s">
        <v>85</v>
      </c>
      <c r="AY386" s="17" t="s">
        <v>138</v>
      </c>
      <c r="BE386" s="151">
        <f t="shared" si="44"/>
        <v>0</v>
      </c>
      <c r="BF386" s="151">
        <f t="shared" si="45"/>
        <v>0</v>
      </c>
      <c r="BG386" s="151">
        <f t="shared" si="46"/>
        <v>0</v>
      </c>
      <c r="BH386" s="151">
        <f t="shared" si="47"/>
        <v>0</v>
      </c>
      <c r="BI386" s="151">
        <f t="shared" si="48"/>
        <v>0</v>
      </c>
      <c r="BJ386" s="17" t="s">
        <v>83</v>
      </c>
      <c r="BK386" s="151">
        <f t="shared" si="49"/>
        <v>0</v>
      </c>
      <c r="BL386" s="17" t="s">
        <v>239</v>
      </c>
      <c r="BM386" s="150" t="s">
        <v>742</v>
      </c>
    </row>
    <row r="387" spans="1:65" s="2" customFormat="1" ht="24.2" customHeight="1">
      <c r="A387" s="32"/>
      <c r="B387" s="138"/>
      <c r="C387" s="139" t="s">
        <v>743</v>
      </c>
      <c r="D387" s="139" t="s">
        <v>141</v>
      </c>
      <c r="E387" s="140" t="s">
        <v>744</v>
      </c>
      <c r="F387" s="141" t="s">
        <v>745</v>
      </c>
      <c r="G387" s="142" t="s">
        <v>144</v>
      </c>
      <c r="H387" s="143">
        <v>2</v>
      </c>
      <c r="I387" s="144"/>
      <c r="J387" s="145">
        <f t="shared" si="40"/>
        <v>0</v>
      </c>
      <c r="K387" s="141" t="s">
        <v>145</v>
      </c>
      <c r="L387" s="33"/>
      <c r="M387" s="146" t="s">
        <v>1</v>
      </c>
      <c r="N387" s="147" t="s">
        <v>43</v>
      </c>
      <c r="O387" s="58"/>
      <c r="P387" s="148">
        <f t="shared" si="41"/>
        <v>0</v>
      </c>
      <c r="Q387" s="148">
        <v>0</v>
      </c>
      <c r="R387" s="148">
        <f t="shared" si="42"/>
        <v>0</v>
      </c>
      <c r="S387" s="148">
        <v>0</v>
      </c>
      <c r="T387" s="149">
        <f t="shared" si="43"/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50" t="s">
        <v>239</v>
      </c>
      <c r="AT387" s="150" t="s">
        <v>141</v>
      </c>
      <c r="AU387" s="150" t="s">
        <v>85</v>
      </c>
      <c r="AY387" s="17" t="s">
        <v>138</v>
      </c>
      <c r="BE387" s="151">
        <f t="shared" si="44"/>
        <v>0</v>
      </c>
      <c r="BF387" s="151">
        <f t="shared" si="45"/>
        <v>0</v>
      </c>
      <c r="BG387" s="151">
        <f t="shared" si="46"/>
        <v>0</v>
      </c>
      <c r="BH387" s="151">
        <f t="shared" si="47"/>
        <v>0</v>
      </c>
      <c r="BI387" s="151">
        <f t="shared" si="48"/>
        <v>0</v>
      </c>
      <c r="BJ387" s="17" t="s">
        <v>83</v>
      </c>
      <c r="BK387" s="151">
        <f t="shared" si="49"/>
        <v>0</v>
      </c>
      <c r="BL387" s="17" t="s">
        <v>239</v>
      </c>
      <c r="BM387" s="150" t="s">
        <v>746</v>
      </c>
    </row>
    <row r="388" spans="1:65" s="2" customFormat="1" ht="16.5" customHeight="1">
      <c r="A388" s="32"/>
      <c r="B388" s="138"/>
      <c r="C388" s="176" t="s">
        <v>747</v>
      </c>
      <c r="D388" s="176" t="s">
        <v>512</v>
      </c>
      <c r="E388" s="177" t="s">
        <v>748</v>
      </c>
      <c r="F388" s="178" t="s">
        <v>749</v>
      </c>
      <c r="G388" s="179" t="s">
        <v>144</v>
      </c>
      <c r="H388" s="180">
        <v>2</v>
      </c>
      <c r="I388" s="181"/>
      <c r="J388" s="182">
        <f t="shared" si="40"/>
        <v>0</v>
      </c>
      <c r="K388" s="178" t="s">
        <v>145</v>
      </c>
      <c r="L388" s="183"/>
      <c r="M388" s="184" t="s">
        <v>1</v>
      </c>
      <c r="N388" s="185" t="s">
        <v>43</v>
      </c>
      <c r="O388" s="58"/>
      <c r="P388" s="148">
        <f t="shared" si="41"/>
        <v>0</v>
      </c>
      <c r="Q388" s="148">
        <v>2.3999999999999998E-3</v>
      </c>
      <c r="R388" s="148">
        <f t="shared" si="42"/>
        <v>4.7999999999999996E-3</v>
      </c>
      <c r="S388" s="148">
        <v>0</v>
      </c>
      <c r="T388" s="149">
        <f t="shared" si="43"/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50" t="s">
        <v>319</v>
      </c>
      <c r="AT388" s="150" t="s">
        <v>512</v>
      </c>
      <c r="AU388" s="150" t="s">
        <v>85</v>
      </c>
      <c r="AY388" s="17" t="s">
        <v>138</v>
      </c>
      <c r="BE388" s="151">
        <f t="shared" si="44"/>
        <v>0</v>
      </c>
      <c r="BF388" s="151">
        <f t="shared" si="45"/>
        <v>0</v>
      </c>
      <c r="BG388" s="151">
        <f t="shared" si="46"/>
        <v>0</v>
      </c>
      <c r="BH388" s="151">
        <f t="shared" si="47"/>
        <v>0</v>
      </c>
      <c r="BI388" s="151">
        <f t="shared" si="48"/>
        <v>0</v>
      </c>
      <c r="BJ388" s="17" t="s">
        <v>83</v>
      </c>
      <c r="BK388" s="151">
        <f t="shared" si="49"/>
        <v>0</v>
      </c>
      <c r="BL388" s="17" t="s">
        <v>239</v>
      </c>
      <c r="BM388" s="150" t="s">
        <v>750</v>
      </c>
    </row>
    <row r="389" spans="1:65" s="2" customFormat="1" ht="21.75" customHeight="1">
      <c r="A389" s="32"/>
      <c r="B389" s="138"/>
      <c r="C389" s="139" t="s">
        <v>751</v>
      </c>
      <c r="D389" s="139" t="s">
        <v>141</v>
      </c>
      <c r="E389" s="140" t="s">
        <v>752</v>
      </c>
      <c r="F389" s="141" t="s">
        <v>753</v>
      </c>
      <c r="G389" s="142" t="s">
        <v>144</v>
      </c>
      <c r="H389" s="143">
        <v>1</v>
      </c>
      <c r="I389" s="144"/>
      <c r="J389" s="145">
        <f t="shared" si="40"/>
        <v>0</v>
      </c>
      <c r="K389" s="141" t="s">
        <v>145</v>
      </c>
      <c r="L389" s="33"/>
      <c r="M389" s="146" t="s">
        <v>1</v>
      </c>
      <c r="N389" s="147" t="s">
        <v>43</v>
      </c>
      <c r="O389" s="58"/>
      <c r="P389" s="148">
        <f t="shared" si="41"/>
        <v>0</v>
      </c>
      <c r="Q389" s="148">
        <v>0</v>
      </c>
      <c r="R389" s="148">
        <f t="shared" si="42"/>
        <v>0</v>
      </c>
      <c r="S389" s="148">
        <v>0</v>
      </c>
      <c r="T389" s="149">
        <f t="shared" si="43"/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50" t="s">
        <v>239</v>
      </c>
      <c r="AT389" s="150" t="s">
        <v>141</v>
      </c>
      <c r="AU389" s="150" t="s">
        <v>85</v>
      </c>
      <c r="AY389" s="17" t="s">
        <v>138</v>
      </c>
      <c r="BE389" s="151">
        <f t="shared" si="44"/>
        <v>0</v>
      </c>
      <c r="BF389" s="151">
        <f t="shared" si="45"/>
        <v>0</v>
      </c>
      <c r="BG389" s="151">
        <f t="shared" si="46"/>
        <v>0</v>
      </c>
      <c r="BH389" s="151">
        <f t="shared" si="47"/>
        <v>0</v>
      </c>
      <c r="BI389" s="151">
        <f t="shared" si="48"/>
        <v>0</v>
      </c>
      <c r="BJ389" s="17" t="s">
        <v>83</v>
      </c>
      <c r="BK389" s="151">
        <f t="shared" si="49"/>
        <v>0</v>
      </c>
      <c r="BL389" s="17" t="s">
        <v>239</v>
      </c>
      <c r="BM389" s="150" t="s">
        <v>754</v>
      </c>
    </row>
    <row r="390" spans="1:65" s="2" customFormat="1" ht="16.5" customHeight="1">
      <c r="A390" s="32"/>
      <c r="B390" s="138"/>
      <c r="C390" s="176" t="s">
        <v>755</v>
      </c>
      <c r="D390" s="176" t="s">
        <v>512</v>
      </c>
      <c r="E390" s="177" t="s">
        <v>756</v>
      </c>
      <c r="F390" s="178" t="s">
        <v>757</v>
      </c>
      <c r="G390" s="179" t="s">
        <v>144</v>
      </c>
      <c r="H390" s="180">
        <v>1</v>
      </c>
      <c r="I390" s="181"/>
      <c r="J390" s="182">
        <f t="shared" si="40"/>
        <v>0</v>
      </c>
      <c r="K390" s="178" t="s">
        <v>145</v>
      </c>
      <c r="L390" s="183"/>
      <c r="M390" s="184" t="s">
        <v>1</v>
      </c>
      <c r="N390" s="185" t="s">
        <v>43</v>
      </c>
      <c r="O390" s="58"/>
      <c r="P390" s="148">
        <f t="shared" si="41"/>
        <v>0</v>
      </c>
      <c r="Q390" s="148">
        <v>2.2000000000000001E-3</v>
      </c>
      <c r="R390" s="148">
        <f t="shared" si="42"/>
        <v>2.2000000000000001E-3</v>
      </c>
      <c r="S390" s="148">
        <v>0</v>
      </c>
      <c r="T390" s="149">
        <f t="shared" si="43"/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50" t="s">
        <v>319</v>
      </c>
      <c r="AT390" s="150" t="s">
        <v>512</v>
      </c>
      <c r="AU390" s="150" t="s">
        <v>85</v>
      </c>
      <c r="AY390" s="17" t="s">
        <v>138</v>
      </c>
      <c r="BE390" s="151">
        <f t="shared" si="44"/>
        <v>0</v>
      </c>
      <c r="BF390" s="151">
        <f t="shared" si="45"/>
        <v>0</v>
      </c>
      <c r="BG390" s="151">
        <f t="shared" si="46"/>
        <v>0</v>
      </c>
      <c r="BH390" s="151">
        <f t="shared" si="47"/>
        <v>0</v>
      </c>
      <c r="BI390" s="151">
        <f t="shared" si="48"/>
        <v>0</v>
      </c>
      <c r="BJ390" s="17" t="s">
        <v>83</v>
      </c>
      <c r="BK390" s="151">
        <f t="shared" si="49"/>
        <v>0</v>
      </c>
      <c r="BL390" s="17" t="s">
        <v>239</v>
      </c>
      <c r="BM390" s="150" t="s">
        <v>758</v>
      </c>
    </row>
    <row r="391" spans="1:65" s="2" customFormat="1" ht="21.75" customHeight="1">
      <c r="A391" s="32"/>
      <c r="B391" s="138"/>
      <c r="C391" s="139" t="s">
        <v>759</v>
      </c>
      <c r="D391" s="139" t="s">
        <v>141</v>
      </c>
      <c r="E391" s="140" t="s">
        <v>760</v>
      </c>
      <c r="F391" s="141" t="s">
        <v>761</v>
      </c>
      <c r="G391" s="142" t="s">
        <v>144</v>
      </c>
      <c r="H391" s="143">
        <v>2</v>
      </c>
      <c r="I391" s="144"/>
      <c r="J391" s="145">
        <f t="shared" si="40"/>
        <v>0</v>
      </c>
      <c r="K391" s="141" t="s">
        <v>145</v>
      </c>
      <c r="L391" s="33"/>
      <c r="M391" s="146" t="s">
        <v>1</v>
      </c>
      <c r="N391" s="147" t="s">
        <v>43</v>
      </c>
      <c r="O391" s="58"/>
      <c r="P391" s="148">
        <f t="shared" si="41"/>
        <v>0</v>
      </c>
      <c r="Q391" s="148">
        <v>0</v>
      </c>
      <c r="R391" s="148">
        <f t="shared" si="42"/>
        <v>0</v>
      </c>
      <c r="S391" s="148">
        <v>0</v>
      </c>
      <c r="T391" s="149">
        <f t="shared" si="43"/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50" t="s">
        <v>239</v>
      </c>
      <c r="AT391" s="150" t="s">
        <v>141</v>
      </c>
      <c r="AU391" s="150" t="s">
        <v>85</v>
      </c>
      <c r="AY391" s="17" t="s">
        <v>138</v>
      </c>
      <c r="BE391" s="151">
        <f t="shared" si="44"/>
        <v>0</v>
      </c>
      <c r="BF391" s="151">
        <f t="shared" si="45"/>
        <v>0</v>
      </c>
      <c r="BG391" s="151">
        <f t="shared" si="46"/>
        <v>0</v>
      </c>
      <c r="BH391" s="151">
        <f t="shared" si="47"/>
        <v>0</v>
      </c>
      <c r="BI391" s="151">
        <f t="shared" si="48"/>
        <v>0</v>
      </c>
      <c r="BJ391" s="17" t="s">
        <v>83</v>
      </c>
      <c r="BK391" s="151">
        <f t="shared" si="49"/>
        <v>0</v>
      </c>
      <c r="BL391" s="17" t="s">
        <v>239</v>
      </c>
      <c r="BM391" s="150" t="s">
        <v>762</v>
      </c>
    </row>
    <row r="392" spans="1:65" s="2" customFormat="1" ht="16.5" customHeight="1">
      <c r="A392" s="32"/>
      <c r="B392" s="138"/>
      <c r="C392" s="176" t="s">
        <v>763</v>
      </c>
      <c r="D392" s="176" t="s">
        <v>512</v>
      </c>
      <c r="E392" s="177" t="s">
        <v>764</v>
      </c>
      <c r="F392" s="178" t="s">
        <v>765</v>
      </c>
      <c r="G392" s="179" t="s">
        <v>144</v>
      </c>
      <c r="H392" s="180">
        <v>2</v>
      </c>
      <c r="I392" s="181"/>
      <c r="J392" s="182">
        <f t="shared" si="40"/>
        <v>0</v>
      </c>
      <c r="K392" s="178" t="s">
        <v>145</v>
      </c>
      <c r="L392" s="183"/>
      <c r="M392" s="184" t="s">
        <v>1</v>
      </c>
      <c r="N392" s="185" t="s">
        <v>43</v>
      </c>
      <c r="O392" s="58"/>
      <c r="P392" s="148">
        <f t="shared" si="41"/>
        <v>0</v>
      </c>
      <c r="Q392" s="148">
        <v>2.2000000000000001E-3</v>
      </c>
      <c r="R392" s="148">
        <f t="shared" si="42"/>
        <v>4.4000000000000003E-3</v>
      </c>
      <c r="S392" s="148">
        <v>0</v>
      </c>
      <c r="T392" s="149">
        <f t="shared" si="43"/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50" t="s">
        <v>319</v>
      </c>
      <c r="AT392" s="150" t="s">
        <v>512</v>
      </c>
      <c r="AU392" s="150" t="s">
        <v>85</v>
      </c>
      <c r="AY392" s="17" t="s">
        <v>138</v>
      </c>
      <c r="BE392" s="151">
        <f t="shared" si="44"/>
        <v>0</v>
      </c>
      <c r="BF392" s="151">
        <f t="shared" si="45"/>
        <v>0</v>
      </c>
      <c r="BG392" s="151">
        <f t="shared" si="46"/>
        <v>0</v>
      </c>
      <c r="BH392" s="151">
        <f t="shared" si="47"/>
        <v>0</v>
      </c>
      <c r="BI392" s="151">
        <f t="shared" si="48"/>
        <v>0</v>
      </c>
      <c r="BJ392" s="17" t="s">
        <v>83</v>
      </c>
      <c r="BK392" s="151">
        <f t="shared" si="49"/>
        <v>0</v>
      </c>
      <c r="BL392" s="17" t="s">
        <v>239</v>
      </c>
      <c r="BM392" s="150" t="s">
        <v>766</v>
      </c>
    </row>
    <row r="393" spans="1:65" s="2" customFormat="1" ht="24.2" customHeight="1">
      <c r="A393" s="32"/>
      <c r="B393" s="138"/>
      <c r="C393" s="139" t="s">
        <v>767</v>
      </c>
      <c r="D393" s="139" t="s">
        <v>141</v>
      </c>
      <c r="E393" s="140" t="s">
        <v>768</v>
      </c>
      <c r="F393" s="141" t="s">
        <v>769</v>
      </c>
      <c r="G393" s="142" t="s">
        <v>144</v>
      </c>
      <c r="H393" s="143">
        <v>1</v>
      </c>
      <c r="I393" s="144"/>
      <c r="J393" s="145">
        <f t="shared" si="40"/>
        <v>0</v>
      </c>
      <c r="K393" s="141" t="s">
        <v>145</v>
      </c>
      <c r="L393" s="33"/>
      <c r="M393" s="146" t="s">
        <v>1</v>
      </c>
      <c r="N393" s="147" t="s">
        <v>43</v>
      </c>
      <c r="O393" s="58"/>
      <c r="P393" s="148">
        <f t="shared" si="41"/>
        <v>0</v>
      </c>
      <c r="Q393" s="148">
        <v>4.6999999999999999E-4</v>
      </c>
      <c r="R393" s="148">
        <f t="shared" si="42"/>
        <v>4.6999999999999999E-4</v>
      </c>
      <c r="S393" s="148">
        <v>0</v>
      </c>
      <c r="T393" s="149">
        <f t="shared" si="43"/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50" t="s">
        <v>239</v>
      </c>
      <c r="AT393" s="150" t="s">
        <v>141</v>
      </c>
      <c r="AU393" s="150" t="s">
        <v>85</v>
      </c>
      <c r="AY393" s="17" t="s">
        <v>138</v>
      </c>
      <c r="BE393" s="151">
        <f t="shared" si="44"/>
        <v>0</v>
      </c>
      <c r="BF393" s="151">
        <f t="shared" si="45"/>
        <v>0</v>
      </c>
      <c r="BG393" s="151">
        <f t="shared" si="46"/>
        <v>0</v>
      </c>
      <c r="BH393" s="151">
        <f t="shared" si="47"/>
        <v>0</v>
      </c>
      <c r="BI393" s="151">
        <f t="shared" si="48"/>
        <v>0</v>
      </c>
      <c r="BJ393" s="17" t="s">
        <v>83</v>
      </c>
      <c r="BK393" s="151">
        <f t="shared" si="49"/>
        <v>0</v>
      </c>
      <c r="BL393" s="17" t="s">
        <v>239</v>
      </c>
      <c r="BM393" s="150" t="s">
        <v>770</v>
      </c>
    </row>
    <row r="394" spans="1:65" s="2" customFormat="1" ht="37.9" customHeight="1">
      <c r="A394" s="32"/>
      <c r="B394" s="138"/>
      <c r="C394" s="176" t="s">
        <v>771</v>
      </c>
      <c r="D394" s="176" t="s">
        <v>512</v>
      </c>
      <c r="E394" s="177" t="s">
        <v>772</v>
      </c>
      <c r="F394" s="178" t="s">
        <v>773</v>
      </c>
      <c r="G394" s="179" t="s">
        <v>144</v>
      </c>
      <c r="H394" s="180">
        <v>1</v>
      </c>
      <c r="I394" s="181"/>
      <c r="J394" s="182">
        <f t="shared" si="40"/>
        <v>0</v>
      </c>
      <c r="K394" s="178" t="s">
        <v>145</v>
      </c>
      <c r="L394" s="183"/>
      <c r="M394" s="184" t="s">
        <v>1</v>
      </c>
      <c r="N394" s="185" t="s">
        <v>43</v>
      </c>
      <c r="O394" s="58"/>
      <c r="P394" s="148">
        <f t="shared" si="41"/>
        <v>0</v>
      </c>
      <c r="Q394" s="148">
        <v>1.6E-2</v>
      </c>
      <c r="R394" s="148">
        <f t="shared" si="42"/>
        <v>1.6E-2</v>
      </c>
      <c r="S394" s="148">
        <v>0</v>
      </c>
      <c r="T394" s="149">
        <f t="shared" si="43"/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50" t="s">
        <v>319</v>
      </c>
      <c r="AT394" s="150" t="s">
        <v>512</v>
      </c>
      <c r="AU394" s="150" t="s">
        <v>85</v>
      </c>
      <c r="AY394" s="17" t="s">
        <v>138</v>
      </c>
      <c r="BE394" s="151">
        <f t="shared" si="44"/>
        <v>0</v>
      </c>
      <c r="BF394" s="151">
        <f t="shared" si="45"/>
        <v>0</v>
      </c>
      <c r="BG394" s="151">
        <f t="shared" si="46"/>
        <v>0</v>
      </c>
      <c r="BH394" s="151">
        <f t="shared" si="47"/>
        <v>0</v>
      </c>
      <c r="BI394" s="151">
        <f t="shared" si="48"/>
        <v>0</v>
      </c>
      <c r="BJ394" s="17" t="s">
        <v>83</v>
      </c>
      <c r="BK394" s="151">
        <f t="shared" si="49"/>
        <v>0</v>
      </c>
      <c r="BL394" s="17" t="s">
        <v>239</v>
      </c>
      <c r="BM394" s="150" t="s">
        <v>774</v>
      </c>
    </row>
    <row r="395" spans="1:65" s="2" customFormat="1" ht="16.5" customHeight="1">
      <c r="A395" s="32"/>
      <c r="B395" s="138"/>
      <c r="C395" s="139" t="s">
        <v>775</v>
      </c>
      <c r="D395" s="139" t="s">
        <v>141</v>
      </c>
      <c r="E395" s="140" t="s">
        <v>776</v>
      </c>
      <c r="F395" s="141" t="s">
        <v>777</v>
      </c>
      <c r="G395" s="142" t="s">
        <v>144</v>
      </c>
      <c r="H395" s="143">
        <v>2</v>
      </c>
      <c r="I395" s="144"/>
      <c r="J395" s="145">
        <f t="shared" si="40"/>
        <v>0</v>
      </c>
      <c r="K395" s="141" t="s">
        <v>1</v>
      </c>
      <c r="L395" s="33"/>
      <c r="M395" s="146" t="s">
        <v>1</v>
      </c>
      <c r="N395" s="147" t="s">
        <v>43</v>
      </c>
      <c r="O395" s="58"/>
      <c r="P395" s="148">
        <f t="shared" si="41"/>
        <v>0</v>
      </c>
      <c r="Q395" s="148">
        <v>8.7999999999999981E-2</v>
      </c>
      <c r="R395" s="148">
        <f t="shared" si="42"/>
        <v>0.17599999999999996</v>
      </c>
      <c r="S395" s="148">
        <v>0</v>
      </c>
      <c r="T395" s="149">
        <f t="shared" si="43"/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50" t="s">
        <v>239</v>
      </c>
      <c r="AT395" s="150" t="s">
        <v>141</v>
      </c>
      <c r="AU395" s="150" t="s">
        <v>85</v>
      </c>
      <c r="AY395" s="17" t="s">
        <v>138</v>
      </c>
      <c r="BE395" s="151">
        <f t="shared" si="44"/>
        <v>0</v>
      </c>
      <c r="BF395" s="151">
        <f t="shared" si="45"/>
        <v>0</v>
      </c>
      <c r="BG395" s="151">
        <f t="shared" si="46"/>
        <v>0</v>
      </c>
      <c r="BH395" s="151">
        <f t="shared" si="47"/>
        <v>0</v>
      </c>
      <c r="BI395" s="151">
        <f t="shared" si="48"/>
        <v>0</v>
      </c>
      <c r="BJ395" s="17" t="s">
        <v>83</v>
      </c>
      <c r="BK395" s="151">
        <f t="shared" si="49"/>
        <v>0</v>
      </c>
      <c r="BL395" s="17" t="s">
        <v>239</v>
      </c>
      <c r="BM395" s="150" t="s">
        <v>778</v>
      </c>
    </row>
    <row r="396" spans="1:65" s="2" customFormat="1" ht="24.2" customHeight="1">
      <c r="A396" s="32"/>
      <c r="B396" s="138"/>
      <c r="C396" s="139" t="s">
        <v>779</v>
      </c>
      <c r="D396" s="139" t="s">
        <v>141</v>
      </c>
      <c r="E396" s="140" t="s">
        <v>780</v>
      </c>
      <c r="F396" s="141" t="s">
        <v>781</v>
      </c>
      <c r="G396" s="142" t="s">
        <v>282</v>
      </c>
      <c r="H396" s="143">
        <v>0.71199999999999997</v>
      </c>
      <c r="I396" s="144"/>
      <c r="J396" s="145">
        <f t="shared" si="40"/>
        <v>0</v>
      </c>
      <c r="K396" s="141" t="s">
        <v>145</v>
      </c>
      <c r="L396" s="33"/>
      <c r="M396" s="146" t="s">
        <v>1</v>
      </c>
      <c r="N396" s="147" t="s">
        <v>43</v>
      </c>
      <c r="O396" s="58"/>
      <c r="P396" s="148">
        <f t="shared" si="41"/>
        <v>0</v>
      </c>
      <c r="Q396" s="148">
        <v>0</v>
      </c>
      <c r="R396" s="148">
        <f t="shared" si="42"/>
        <v>0</v>
      </c>
      <c r="S396" s="148">
        <v>0</v>
      </c>
      <c r="T396" s="149">
        <f t="shared" si="43"/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50" t="s">
        <v>239</v>
      </c>
      <c r="AT396" s="150" t="s">
        <v>141</v>
      </c>
      <c r="AU396" s="150" t="s">
        <v>85</v>
      </c>
      <c r="AY396" s="17" t="s">
        <v>138</v>
      </c>
      <c r="BE396" s="151">
        <f t="shared" si="44"/>
        <v>0</v>
      </c>
      <c r="BF396" s="151">
        <f t="shared" si="45"/>
        <v>0</v>
      </c>
      <c r="BG396" s="151">
        <f t="shared" si="46"/>
        <v>0</v>
      </c>
      <c r="BH396" s="151">
        <f t="shared" si="47"/>
        <v>0</v>
      </c>
      <c r="BI396" s="151">
        <f t="shared" si="48"/>
        <v>0</v>
      </c>
      <c r="BJ396" s="17" t="s">
        <v>83</v>
      </c>
      <c r="BK396" s="151">
        <f t="shared" si="49"/>
        <v>0</v>
      </c>
      <c r="BL396" s="17" t="s">
        <v>239</v>
      </c>
      <c r="BM396" s="150" t="s">
        <v>782</v>
      </c>
    </row>
    <row r="397" spans="1:65" s="12" customFormat="1" ht="22.9" customHeight="1">
      <c r="B397" s="125"/>
      <c r="D397" s="126" t="s">
        <v>77</v>
      </c>
      <c r="E397" s="136" t="s">
        <v>783</v>
      </c>
      <c r="F397" s="136" t="s">
        <v>784</v>
      </c>
      <c r="I397" s="128"/>
      <c r="J397" s="137">
        <f>BK397</f>
        <v>0</v>
      </c>
      <c r="L397" s="125"/>
      <c r="M397" s="130"/>
      <c r="N397" s="131"/>
      <c r="O397" s="131"/>
      <c r="P397" s="132">
        <f>SUM(P398:P428)</f>
        <v>0</v>
      </c>
      <c r="Q397" s="131"/>
      <c r="R397" s="132">
        <f>SUM(R398:R428)</f>
        <v>1.4106330000000002</v>
      </c>
      <c r="S397" s="131"/>
      <c r="T397" s="133">
        <f>SUM(T398:T428)</f>
        <v>0</v>
      </c>
      <c r="AR397" s="126" t="s">
        <v>85</v>
      </c>
      <c r="AT397" s="134" t="s">
        <v>77</v>
      </c>
      <c r="AU397" s="134" t="s">
        <v>83</v>
      </c>
      <c r="AY397" s="126" t="s">
        <v>138</v>
      </c>
      <c r="BK397" s="135">
        <f>SUM(BK398:BK428)</f>
        <v>0</v>
      </c>
    </row>
    <row r="398" spans="1:65" s="2" customFormat="1" ht="16.5" customHeight="1">
      <c r="A398" s="32"/>
      <c r="B398" s="138"/>
      <c r="C398" s="139" t="s">
        <v>785</v>
      </c>
      <c r="D398" s="139" t="s">
        <v>141</v>
      </c>
      <c r="E398" s="140" t="s">
        <v>786</v>
      </c>
      <c r="F398" s="141" t="s">
        <v>787</v>
      </c>
      <c r="G398" s="142" t="s">
        <v>153</v>
      </c>
      <c r="H398" s="143">
        <v>29.42</v>
      </c>
      <c r="I398" s="144"/>
      <c r="J398" s="145">
        <f>ROUND(I398*H398,2)</f>
        <v>0</v>
      </c>
      <c r="K398" s="141" t="s">
        <v>145</v>
      </c>
      <c r="L398" s="33"/>
      <c r="M398" s="146" t="s">
        <v>1</v>
      </c>
      <c r="N398" s="147" t="s">
        <v>43</v>
      </c>
      <c r="O398" s="58"/>
      <c r="P398" s="148">
        <f>O398*H398</f>
        <v>0</v>
      </c>
      <c r="Q398" s="148">
        <v>0</v>
      </c>
      <c r="R398" s="148">
        <f>Q398*H398</f>
        <v>0</v>
      </c>
      <c r="S398" s="148">
        <v>0</v>
      </c>
      <c r="T398" s="14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50" t="s">
        <v>239</v>
      </c>
      <c r="AT398" s="150" t="s">
        <v>141</v>
      </c>
      <c r="AU398" s="150" t="s">
        <v>85</v>
      </c>
      <c r="AY398" s="17" t="s">
        <v>138</v>
      </c>
      <c r="BE398" s="151">
        <f>IF(N398="základní",J398,0)</f>
        <v>0</v>
      </c>
      <c r="BF398" s="151">
        <f>IF(N398="snížená",J398,0)</f>
        <v>0</v>
      </c>
      <c r="BG398" s="151">
        <f>IF(N398="zákl. přenesená",J398,0)</f>
        <v>0</v>
      </c>
      <c r="BH398" s="151">
        <f>IF(N398="sníž. přenesená",J398,0)</f>
        <v>0</v>
      </c>
      <c r="BI398" s="151">
        <f>IF(N398="nulová",J398,0)</f>
        <v>0</v>
      </c>
      <c r="BJ398" s="17" t="s">
        <v>83</v>
      </c>
      <c r="BK398" s="151">
        <f>ROUND(I398*H398,2)</f>
        <v>0</v>
      </c>
      <c r="BL398" s="17" t="s">
        <v>239</v>
      </c>
      <c r="BM398" s="150" t="s">
        <v>788</v>
      </c>
    </row>
    <row r="399" spans="1:65" s="13" customFormat="1">
      <c r="B399" s="152"/>
      <c r="D399" s="153" t="s">
        <v>148</v>
      </c>
      <c r="E399" s="154" t="s">
        <v>1</v>
      </c>
      <c r="F399" s="155" t="s">
        <v>789</v>
      </c>
      <c r="H399" s="154" t="s">
        <v>1</v>
      </c>
      <c r="I399" s="156"/>
      <c r="L399" s="152"/>
      <c r="M399" s="157"/>
      <c r="N399" s="158"/>
      <c r="O399" s="158"/>
      <c r="P399" s="158"/>
      <c r="Q399" s="158"/>
      <c r="R399" s="158"/>
      <c r="S399" s="158"/>
      <c r="T399" s="159"/>
      <c r="AT399" s="154" t="s">
        <v>148</v>
      </c>
      <c r="AU399" s="154" t="s">
        <v>85</v>
      </c>
      <c r="AV399" s="13" t="s">
        <v>83</v>
      </c>
      <c r="AW399" s="13" t="s">
        <v>32</v>
      </c>
      <c r="AX399" s="13" t="s">
        <v>78</v>
      </c>
      <c r="AY399" s="154" t="s">
        <v>138</v>
      </c>
    </row>
    <row r="400" spans="1:65" s="14" customFormat="1">
      <c r="B400" s="160"/>
      <c r="D400" s="153" t="s">
        <v>148</v>
      </c>
      <c r="E400" s="161" t="s">
        <v>1</v>
      </c>
      <c r="F400" s="162" t="s">
        <v>790</v>
      </c>
      <c r="H400" s="163">
        <v>29.42</v>
      </c>
      <c r="I400" s="164"/>
      <c r="L400" s="160"/>
      <c r="M400" s="165"/>
      <c r="N400" s="166"/>
      <c r="O400" s="166"/>
      <c r="P400" s="166"/>
      <c r="Q400" s="166"/>
      <c r="R400" s="166"/>
      <c r="S400" s="166"/>
      <c r="T400" s="167"/>
      <c r="AT400" s="161" t="s">
        <v>148</v>
      </c>
      <c r="AU400" s="161" t="s">
        <v>85</v>
      </c>
      <c r="AV400" s="14" t="s">
        <v>85</v>
      </c>
      <c r="AW400" s="14" t="s">
        <v>32</v>
      </c>
      <c r="AX400" s="14" t="s">
        <v>78</v>
      </c>
      <c r="AY400" s="161" t="s">
        <v>138</v>
      </c>
    </row>
    <row r="401" spans="1:65" s="15" customFormat="1">
      <c r="B401" s="168"/>
      <c r="D401" s="153" t="s">
        <v>148</v>
      </c>
      <c r="E401" s="169" t="s">
        <v>1</v>
      </c>
      <c r="F401" s="170" t="s">
        <v>150</v>
      </c>
      <c r="H401" s="171">
        <v>29.42</v>
      </c>
      <c r="I401" s="172"/>
      <c r="L401" s="168"/>
      <c r="M401" s="173"/>
      <c r="N401" s="174"/>
      <c r="O401" s="174"/>
      <c r="P401" s="174"/>
      <c r="Q401" s="174"/>
      <c r="R401" s="174"/>
      <c r="S401" s="174"/>
      <c r="T401" s="175"/>
      <c r="AT401" s="169" t="s">
        <v>148</v>
      </c>
      <c r="AU401" s="169" t="s">
        <v>85</v>
      </c>
      <c r="AV401" s="15" t="s">
        <v>146</v>
      </c>
      <c r="AW401" s="15" t="s">
        <v>32</v>
      </c>
      <c r="AX401" s="15" t="s">
        <v>83</v>
      </c>
      <c r="AY401" s="169" t="s">
        <v>138</v>
      </c>
    </row>
    <row r="402" spans="1:65" s="2" customFormat="1" ht="16.5" customHeight="1">
      <c r="A402" s="32"/>
      <c r="B402" s="138"/>
      <c r="C402" s="139" t="s">
        <v>791</v>
      </c>
      <c r="D402" s="139" t="s">
        <v>141</v>
      </c>
      <c r="E402" s="140" t="s">
        <v>792</v>
      </c>
      <c r="F402" s="141" t="s">
        <v>793</v>
      </c>
      <c r="G402" s="142" t="s">
        <v>153</v>
      </c>
      <c r="H402" s="143">
        <v>29.42</v>
      </c>
      <c r="I402" s="144"/>
      <c r="J402" s="145">
        <f>ROUND(I402*H402,2)</f>
        <v>0</v>
      </c>
      <c r="K402" s="141" t="s">
        <v>145</v>
      </c>
      <c r="L402" s="33"/>
      <c r="M402" s="146" t="s">
        <v>1</v>
      </c>
      <c r="N402" s="147" t="s">
        <v>43</v>
      </c>
      <c r="O402" s="58"/>
      <c r="P402" s="148">
        <f>O402*H402</f>
        <v>0</v>
      </c>
      <c r="Q402" s="148">
        <v>2.9999999999999997E-4</v>
      </c>
      <c r="R402" s="148">
        <f>Q402*H402</f>
        <v>8.8260000000000005E-3</v>
      </c>
      <c r="S402" s="148">
        <v>0</v>
      </c>
      <c r="T402" s="14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50" t="s">
        <v>239</v>
      </c>
      <c r="AT402" s="150" t="s">
        <v>141</v>
      </c>
      <c r="AU402" s="150" t="s">
        <v>85</v>
      </c>
      <c r="AY402" s="17" t="s">
        <v>138</v>
      </c>
      <c r="BE402" s="151">
        <f>IF(N402="základní",J402,0)</f>
        <v>0</v>
      </c>
      <c r="BF402" s="151">
        <f>IF(N402="snížená",J402,0)</f>
        <v>0</v>
      </c>
      <c r="BG402" s="151">
        <f>IF(N402="zákl. přenesená",J402,0)</f>
        <v>0</v>
      </c>
      <c r="BH402" s="151">
        <f>IF(N402="sníž. přenesená",J402,0)</f>
        <v>0</v>
      </c>
      <c r="BI402" s="151">
        <f>IF(N402="nulová",J402,0)</f>
        <v>0</v>
      </c>
      <c r="BJ402" s="17" t="s">
        <v>83</v>
      </c>
      <c r="BK402" s="151">
        <f>ROUND(I402*H402,2)</f>
        <v>0</v>
      </c>
      <c r="BL402" s="17" t="s">
        <v>239</v>
      </c>
      <c r="BM402" s="150" t="s">
        <v>794</v>
      </c>
    </row>
    <row r="403" spans="1:65" s="13" customFormat="1">
      <c r="B403" s="152"/>
      <c r="D403" s="153" t="s">
        <v>148</v>
      </c>
      <c r="E403" s="154" t="s">
        <v>1</v>
      </c>
      <c r="F403" s="155" t="s">
        <v>789</v>
      </c>
      <c r="H403" s="154" t="s">
        <v>1</v>
      </c>
      <c r="I403" s="156"/>
      <c r="L403" s="152"/>
      <c r="M403" s="157"/>
      <c r="N403" s="158"/>
      <c r="O403" s="158"/>
      <c r="P403" s="158"/>
      <c r="Q403" s="158"/>
      <c r="R403" s="158"/>
      <c r="S403" s="158"/>
      <c r="T403" s="159"/>
      <c r="AT403" s="154" t="s">
        <v>148</v>
      </c>
      <c r="AU403" s="154" t="s">
        <v>85</v>
      </c>
      <c r="AV403" s="13" t="s">
        <v>83</v>
      </c>
      <c r="AW403" s="13" t="s">
        <v>32</v>
      </c>
      <c r="AX403" s="13" t="s">
        <v>78</v>
      </c>
      <c r="AY403" s="154" t="s">
        <v>138</v>
      </c>
    </row>
    <row r="404" spans="1:65" s="14" customFormat="1">
      <c r="B404" s="160"/>
      <c r="D404" s="153" t="s">
        <v>148</v>
      </c>
      <c r="E404" s="161" t="s">
        <v>1</v>
      </c>
      <c r="F404" s="162" t="s">
        <v>790</v>
      </c>
      <c r="H404" s="163">
        <v>29.42</v>
      </c>
      <c r="I404" s="164"/>
      <c r="L404" s="160"/>
      <c r="M404" s="165"/>
      <c r="N404" s="166"/>
      <c r="O404" s="166"/>
      <c r="P404" s="166"/>
      <c r="Q404" s="166"/>
      <c r="R404" s="166"/>
      <c r="S404" s="166"/>
      <c r="T404" s="167"/>
      <c r="AT404" s="161" t="s">
        <v>148</v>
      </c>
      <c r="AU404" s="161" t="s">
        <v>85</v>
      </c>
      <c r="AV404" s="14" t="s">
        <v>85</v>
      </c>
      <c r="AW404" s="14" t="s">
        <v>32</v>
      </c>
      <c r="AX404" s="14" t="s">
        <v>78</v>
      </c>
      <c r="AY404" s="161" t="s">
        <v>138</v>
      </c>
    </row>
    <row r="405" spans="1:65" s="15" customFormat="1">
      <c r="B405" s="168"/>
      <c r="D405" s="153" t="s">
        <v>148</v>
      </c>
      <c r="E405" s="169" t="s">
        <v>1</v>
      </c>
      <c r="F405" s="170" t="s">
        <v>150</v>
      </c>
      <c r="H405" s="171">
        <v>29.42</v>
      </c>
      <c r="I405" s="172"/>
      <c r="L405" s="168"/>
      <c r="M405" s="173"/>
      <c r="N405" s="174"/>
      <c r="O405" s="174"/>
      <c r="P405" s="174"/>
      <c r="Q405" s="174"/>
      <c r="R405" s="174"/>
      <c r="S405" s="174"/>
      <c r="T405" s="175"/>
      <c r="AT405" s="169" t="s">
        <v>148</v>
      </c>
      <c r="AU405" s="169" t="s">
        <v>85</v>
      </c>
      <c r="AV405" s="15" t="s">
        <v>146</v>
      </c>
      <c r="AW405" s="15" t="s">
        <v>32</v>
      </c>
      <c r="AX405" s="15" t="s">
        <v>83</v>
      </c>
      <c r="AY405" s="169" t="s">
        <v>138</v>
      </c>
    </row>
    <row r="406" spans="1:65" s="2" customFormat="1" ht="24.2" customHeight="1">
      <c r="A406" s="32"/>
      <c r="B406" s="138"/>
      <c r="C406" s="139" t="s">
        <v>795</v>
      </c>
      <c r="D406" s="139" t="s">
        <v>141</v>
      </c>
      <c r="E406" s="140" t="s">
        <v>796</v>
      </c>
      <c r="F406" s="141" t="s">
        <v>797</v>
      </c>
      <c r="G406" s="142" t="s">
        <v>153</v>
      </c>
      <c r="H406" s="143">
        <v>29.42</v>
      </c>
      <c r="I406" s="144"/>
      <c r="J406" s="145">
        <f>ROUND(I406*H406,2)</f>
        <v>0</v>
      </c>
      <c r="K406" s="141" t="s">
        <v>145</v>
      </c>
      <c r="L406" s="33"/>
      <c r="M406" s="146" t="s">
        <v>1</v>
      </c>
      <c r="N406" s="147" t="s">
        <v>43</v>
      </c>
      <c r="O406" s="58"/>
      <c r="P406" s="148">
        <f>O406*H406</f>
        <v>0</v>
      </c>
      <c r="Q406" s="148">
        <v>1.4999999999999999E-2</v>
      </c>
      <c r="R406" s="148">
        <f>Q406*H406</f>
        <v>0.44130000000000003</v>
      </c>
      <c r="S406" s="148">
        <v>0</v>
      </c>
      <c r="T406" s="14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50" t="s">
        <v>239</v>
      </c>
      <c r="AT406" s="150" t="s">
        <v>141</v>
      </c>
      <c r="AU406" s="150" t="s">
        <v>85</v>
      </c>
      <c r="AY406" s="17" t="s">
        <v>138</v>
      </c>
      <c r="BE406" s="151">
        <f>IF(N406="základní",J406,0)</f>
        <v>0</v>
      </c>
      <c r="BF406" s="151">
        <f>IF(N406="snížená",J406,0)</f>
        <v>0</v>
      </c>
      <c r="BG406" s="151">
        <f>IF(N406="zákl. přenesená",J406,0)</f>
        <v>0</v>
      </c>
      <c r="BH406" s="151">
        <f>IF(N406="sníž. přenesená",J406,0)</f>
        <v>0</v>
      </c>
      <c r="BI406" s="151">
        <f>IF(N406="nulová",J406,0)</f>
        <v>0</v>
      </c>
      <c r="BJ406" s="17" t="s">
        <v>83</v>
      </c>
      <c r="BK406" s="151">
        <f>ROUND(I406*H406,2)</f>
        <v>0</v>
      </c>
      <c r="BL406" s="17" t="s">
        <v>239</v>
      </c>
      <c r="BM406" s="150" t="s">
        <v>798</v>
      </c>
    </row>
    <row r="407" spans="1:65" s="13" customFormat="1">
      <c r="B407" s="152"/>
      <c r="D407" s="153" t="s">
        <v>148</v>
      </c>
      <c r="E407" s="154" t="s">
        <v>1</v>
      </c>
      <c r="F407" s="155" t="s">
        <v>789</v>
      </c>
      <c r="H407" s="154" t="s">
        <v>1</v>
      </c>
      <c r="I407" s="156"/>
      <c r="L407" s="152"/>
      <c r="M407" s="157"/>
      <c r="N407" s="158"/>
      <c r="O407" s="158"/>
      <c r="P407" s="158"/>
      <c r="Q407" s="158"/>
      <c r="R407" s="158"/>
      <c r="S407" s="158"/>
      <c r="T407" s="159"/>
      <c r="AT407" s="154" t="s">
        <v>148</v>
      </c>
      <c r="AU407" s="154" t="s">
        <v>85</v>
      </c>
      <c r="AV407" s="13" t="s">
        <v>83</v>
      </c>
      <c r="AW407" s="13" t="s">
        <v>32</v>
      </c>
      <c r="AX407" s="13" t="s">
        <v>78</v>
      </c>
      <c r="AY407" s="154" t="s">
        <v>138</v>
      </c>
    </row>
    <row r="408" spans="1:65" s="14" customFormat="1">
      <c r="B408" s="160"/>
      <c r="D408" s="153" t="s">
        <v>148</v>
      </c>
      <c r="E408" s="161" t="s">
        <v>1</v>
      </c>
      <c r="F408" s="162" t="s">
        <v>790</v>
      </c>
      <c r="H408" s="163">
        <v>29.42</v>
      </c>
      <c r="I408" s="164"/>
      <c r="L408" s="160"/>
      <c r="M408" s="165"/>
      <c r="N408" s="166"/>
      <c r="O408" s="166"/>
      <c r="P408" s="166"/>
      <c r="Q408" s="166"/>
      <c r="R408" s="166"/>
      <c r="S408" s="166"/>
      <c r="T408" s="167"/>
      <c r="AT408" s="161" t="s">
        <v>148</v>
      </c>
      <c r="AU408" s="161" t="s">
        <v>85</v>
      </c>
      <c r="AV408" s="14" t="s">
        <v>85</v>
      </c>
      <c r="AW408" s="14" t="s">
        <v>32</v>
      </c>
      <c r="AX408" s="14" t="s">
        <v>78</v>
      </c>
      <c r="AY408" s="161" t="s">
        <v>138</v>
      </c>
    </row>
    <row r="409" spans="1:65" s="15" customFormat="1">
      <c r="B409" s="168"/>
      <c r="D409" s="153" t="s">
        <v>148</v>
      </c>
      <c r="E409" s="169" t="s">
        <v>1</v>
      </c>
      <c r="F409" s="170" t="s">
        <v>150</v>
      </c>
      <c r="H409" s="171">
        <v>29.42</v>
      </c>
      <c r="I409" s="172"/>
      <c r="L409" s="168"/>
      <c r="M409" s="173"/>
      <c r="N409" s="174"/>
      <c r="O409" s="174"/>
      <c r="P409" s="174"/>
      <c r="Q409" s="174"/>
      <c r="R409" s="174"/>
      <c r="S409" s="174"/>
      <c r="T409" s="175"/>
      <c r="AT409" s="169" t="s">
        <v>148</v>
      </c>
      <c r="AU409" s="169" t="s">
        <v>85</v>
      </c>
      <c r="AV409" s="15" t="s">
        <v>146</v>
      </c>
      <c r="AW409" s="15" t="s">
        <v>32</v>
      </c>
      <c r="AX409" s="15" t="s">
        <v>83</v>
      </c>
      <c r="AY409" s="169" t="s">
        <v>138</v>
      </c>
    </row>
    <row r="410" spans="1:65" s="2" customFormat="1" ht="33" customHeight="1">
      <c r="A410" s="32"/>
      <c r="B410" s="138"/>
      <c r="C410" s="139" t="s">
        <v>799</v>
      </c>
      <c r="D410" s="139" t="s">
        <v>141</v>
      </c>
      <c r="E410" s="140" t="s">
        <v>800</v>
      </c>
      <c r="F410" s="141" t="s">
        <v>801</v>
      </c>
      <c r="G410" s="142" t="s">
        <v>163</v>
      </c>
      <c r="H410" s="143">
        <v>32</v>
      </c>
      <c r="I410" s="144"/>
      <c r="J410" s="145">
        <f>ROUND(I410*H410,2)</f>
        <v>0</v>
      </c>
      <c r="K410" s="141" t="s">
        <v>145</v>
      </c>
      <c r="L410" s="33"/>
      <c r="M410" s="146" t="s">
        <v>1</v>
      </c>
      <c r="N410" s="147" t="s">
        <v>43</v>
      </c>
      <c r="O410" s="58"/>
      <c r="P410" s="148">
        <f>O410*H410</f>
        <v>0</v>
      </c>
      <c r="Q410" s="148">
        <v>4.2999999999999999E-4</v>
      </c>
      <c r="R410" s="148">
        <f>Q410*H410</f>
        <v>1.376E-2</v>
      </c>
      <c r="S410" s="148">
        <v>0</v>
      </c>
      <c r="T410" s="149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50" t="s">
        <v>239</v>
      </c>
      <c r="AT410" s="150" t="s">
        <v>141</v>
      </c>
      <c r="AU410" s="150" t="s">
        <v>85</v>
      </c>
      <c r="AY410" s="17" t="s">
        <v>138</v>
      </c>
      <c r="BE410" s="151">
        <f>IF(N410="základní",J410,0)</f>
        <v>0</v>
      </c>
      <c r="BF410" s="151">
        <f>IF(N410="snížená",J410,0)</f>
        <v>0</v>
      </c>
      <c r="BG410" s="151">
        <f>IF(N410="zákl. přenesená",J410,0)</f>
        <v>0</v>
      </c>
      <c r="BH410" s="151">
        <f>IF(N410="sníž. přenesená",J410,0)</f>
        <v>0</v>
      </c>
      <c r="BI410" s="151">
        <f>IF(N410="nulová",J410,0)</f>
        <v>0</v>
      </c>
      <c r="BJ410" s="17" t="s">
        <v>83</v>
      </c>
      <c r="BK410" s="151">
        <f>ROUND(I410*H410,2)</f>
        <v>0</v>
      </c>
      <c r="BL410" s="17" t="s">
        <v>239</v>
      </c>
      <c r="BM410" s="150" t="s">
        <v>802</v>
      </c>
    </row>
    <row r="411" spans="1:65" s="2" customFormat="1" ht="24.2" customHeight="1">
      <c r="A411" s="32"/>
      <c r="B411" s="138"/>
      <c r="C411" s="176" t="s">
        <v>803</v>
      </c>
      <c r="D411" s="176" t="s">
        <v>512</v>
      </c>
      <c r="E411" s="177" t="s">
        <v>804</v>
      </c>
      <c r="F411" s="178" t="s">
        <v>805</v>
      </c>
      <c r="G411" s="179" t="s">
        <v>163</v>
      </c>
      <c r="H411" s="180">
        <v>35.200000000000003</v>
      </c>
      <c r="I411" s="181"/>
      <c r="J411" s="182">
        <f>ROUND(I411*H411,2)</f>
        <v>0</v>
      </c>
      <c r="K411" s="178" t="s">
        <v>145</v>
      </c>
      <c r="L411" s="183"/>
      <c r="M411" s="184" t="s">
        <v>1</v>
      </c>
      <c r="N411" s="185" t="s">
        <v>43</v>
      </c>
      <c r="O411" s="58"/>
      <c r="P411" s="148">
        <f>O411*H411</f>
        <v>0</v>
      </c>
      <c r="Q411" s="148">
        <v>1.98E-3</v>
      </c>
      <c r="R411" s="148">
        <f>Q411*H411</f>
        <v>6.9696000000000008E-2</v>
      </c>
      <c r="S411" s="148">
        <v>0</v>
      </c>
      <c r="T411" s="149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50" t="s">
        <v>319</v>
      </c>
      <c r="AT411" s="150" t="s">
        <v>512</v>
      </c>
      <c r="AU411" s="150" t="s">
        <v>85</v>
      </c>
      <c r="AY411" s="17" t="s">
        <v>138</v>
      </c>
      <c r="BE411" s="151">
        <f>IF(N411="základní",J411,0)</f>
        <v>0</v>
      </c>
      <c r="BF411" s="151">
        <f>IF(N411="snížená",J411,0)</f>
        <v>0</v>
      </c>
      <c r="BG411" s="151">
        <f>IF(N411="zákl. přenesená",J411,0)</f>
        <v>0</v>
      </c>
      <c r="BH411" s="151">
        <f>IF(N411="sníž. přenesená",J411,0)</f>
        <v>0</v>
      </c>
      <c r="BI411" s="151">
        <f>IF(N411="nulová",J411,0)</f>
        <v>0</v>
      </c>
      <c r="BJ411" s="17" t="s">
        <v>83</v>
      </c>
      <c r="BK411" s="151">
        <f>ROUND(I411*H411,2)</f>
        <v>0</v>
      </c>
      <c r="BL411" s="17" t="s">
        <v>239</v>
      </c>
      <c r="BM411" s="150" t="s">
        <v>806</v>
      </c>
    </row>
    <row r="412" spans="1:65" s="14" customFormat="1">
      <c r="B412" s="160"/>
      <c r="D412" s="153" t="s">
        <v>148</v>
      </c>
      <c r="F412" s="162" t="s">
        <v>807</v>
      </c>
      <c r="H412" s="163">
        <v>35.200000000000003</v>
      </c>
      <c r="I412" s="164"/>
      <c r="L412" s="160"/>
      <c r="M412" s="165"/>
      <c r="N412" s="166"/>
      <c r="O412" s="166"/>
      <c r="P412" s="166"/>
      <c r="Q412" s="166"/>
      <c r="R412" s="166"/>
      <c r="S412" s="166"/>
      <c r="T412" s="167"/>
      <c r="AT412" s="161" t="s">
        <v>148</v>
      </c>
      <c r="AU412" s="161" t="s">
        <v>85</v>
      </c>
      <c r="AV412" s="14" t="s">
        <v>85</v>
      </c>
      <c r="AW412" s="14" t="s">
        <v>3</v>
      </c>
      <c r="AX412" s="14" t="s">
        <v>83</v>
      </c>
      <c r="AY412" s="161" t="s">
        <v>138</v>
      </c>
    </row>
    <row r="413" spans="1:65" s="2" customFormat="1" ht="37.9" customHeight="1">
      <c r="A413" s="32"/>
      <c r="B413" s="138"/>
      <c r="C413" s="139" t="s">
        <v>808</v>
      </c>
      <c r="D413" s="139" t="s">
        <v>141</v>
      </c>
      <c r="E413" s="140" t="s">
        <v>809</v>
      </c>
      <c r="F413" s="141" t="s">
        <v>810</v>
      </c>
      <c r="G413" s="142" t="s">
        <v>153</v>
      </c>
      <c r="H413" s="143">
        <v>29.42</v>
      </c>
      <c r="I413" s="144"/>
      <c r="J413" s="145">
        <f>ROUND(I413*H413,2)</f>
        <v>0</v>
      </c>
      <c r="K413" s="141" t="s">
        <v>145</v>
      </c>
      <c r="L413" s="33"/>
      <c r="M413" s="146" t="s">
        <v>1</v>
      </c>
      <c r="N413" s="147" t="s">
        <v>43</v>
      </c>
      <c r="O413" s="58"/>
      <c r="P413" s="148">
        <f>O413*H413</f>
        <v>0</v>
      </c>
      <c r="Q413" s="148">
        <v>5.3499999999999997E-3</v>
      </c>
      <c r="R413" s="148">
        <f>Q413*H413</f>
        <v>0.15739700000000001</v>
      </c>
      <c r="S413" s="148">
        <v>0</v>
      </c>
      <c r="T413" s="149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50" t="s">
        <v>239</v>
      </c>
      <c r="AT413" s="150" t="s">
        <v>141</v>
      </c>
      <c r="AU413" s="150" t="s">
        <v>85</v>
      </c>
      <c r="AY413" s="17" t="s">
        <v>138</v>
      </c>
      <c r="BE413" s="151">
        <f>IF(N413="základní",J413,0)</f>
        <v>0</v>
      </c>
      <c r="BF413" s="151">
        <f>IF(N413="snížená",J413,0)</f>
        <v>0</v>
      </c>
      <c r="BG413" s="151">
        <f>IF(N413="zákl. přenesená",J413,0)</f>
        <v>0</v>
      </c>
      <c r="BH413" s="151">
        <f>IF(N413="sníž. přenesená",J413,0)</f>
        <v>0</v>
      </c>
      <c r="BI413" s="151">
        <f>IF(N413="nulová",J413,0)</f>
        <v>0</v>
      </c>
      <c r="BJ413" s="17" t="s">
        <v>83</v>
      </c>
      <c r="BK413" s="151">
        <f>ROUND(I413*H413,2)</f>
        <v>0</v>
      </c>
      <c r="BL413" s="17" t="s">
        <v>239</v>
      </c>
      <c r="BM413" s="150" t="s">
        <v>811</v>
      </c>
    </row>
    <row r="414" spans="1:65" s="13" customFormat="1">
      <c r="B414" s="152"/>
      <c r="D414" s="153" t="s">
        <v>148</v>
      </c>
      <c r="E414" s="154" t="s">
        <v>1</v>
      </c>
      <c r="F414" s="155" t="s">
        <v>789</v>
      </c>
      <c r="H414" s="154" t="s">
        <v>1</v>
      </c>
      <c r="I414" s="156"/>
      <c r="L414" s="152"/>
      <c r="M414" s="157"/>
      <c r="N414" s="158"/>
      <c r="O414" s="158"/>
      <c r="P414" s="158"/>
      <c r="Q414" s="158"/>
      <c r="R414" s="158"/>
      <c r="S414" s="158"/>
      <c r="T414" s="159"/>
      <c r="AT414" s="154" t="s">
        <v>148</v>
      </c>
      <c r="AU414" s="154" t="s">
        <v>85</v>
      </c>
      <c r="AV414" s="13" t="s">
        <v>83</v>
      </c>
      <c r="AW414" s="13" t="s">
        <v>32</v>
      </c>
      <c r="AX414" s="13" t="s">
        <v>78</v>
      </c>
      <c r="AY414" s="154" t="s">
        <v>138</v>
      </c>
    </row>
    <row r="415" spans="1:65" s="14" customFormat="1">
      <c r="B415" s="160"/>
      <c r="D415" s="153" t="s">
        <v>148</v>
      </c>
      <c r="E415" s="161" t="s">
        <v>1</v>
      </c>
      <c r="F415" s="162" t="s">
        <v>790</v>
      </c>
      <c r="H415" s="163">
        <v>29.42</v>
      </c>
      <c r="I415" s="164"/>
      <c r="L415" s="160"/>
      <c r="M415" s="165"/>
      <c r="N415" s="166"/>
      <c r="O415" s="166"/>
      <c r="P415" s="166"/>
      <c r="Q415" s="166"/>
      <c r="R415" s="166"/>
      <c r="S415" s="166"/>
      <c r="T415" s="167"/>
      <c r="AT415" s="161" t="s">
        <v>148</v>
      </c>
      <c r="AU415" s="161" t="s">
        <v>85</v>
      </c>
      <c r="AV415" s="14" t="s">
        <v>85</v>
      </c>
      <c r="AW415" s="14" t="s">
        <v>32</v>
      </c>
      <c r="AX415" s="14" t="s">
        <v>78</v>
      </c>
      <c r="AY415" s="161" t="s">
        <v>138</v>
      </c>
    </row>
    <row r="416" spans="1:65" s="15" customFormat="1">
      <c r="B416" s="168"/>
      <c r="D416" s="153" t="s">
        <v>148</v>
      </c>
      <c r="E416" s="169" t="s">
        <v>1</v>
      </c>
      <c r="F416" s="170" t="s">
        <v>150</v>
      </c>
      <c r="H416" s="171">
        <v>29.42</v>
      </c>
      <c r="I416" s="172"/>
      <c r="L416" s="168"/>
      <c r="M416" s="173"/>
      <c r="N416" s="174"/>
      <c r="O416" s="174"/>
      <c r="P416" s="174"/>
      <c r="Q416" s="174"/>
      <c r="R416" s="174"/>
      <c r="S416" s="174"/>
      <c r="T416" s="175"/>
      <c r="AT416" s="169" t="s">
        <v>148</v>
      </c>
      <c r="AU416" s="169" t="s">
        <v>85</v>
      </c>
      <c r="AV416" s="15" t="s">
        <v>146</v>
      </c>
      <c r="AW416" s="15" t="s">
        <v>32</v>
      </c>
      <c r="AX416" s="15" t="s">
        <v>83</v>
      </c>
      <c r="AY416" s="169" t="s">
        <v>138</v>
      </c>
    </row>
    <row r="417" spans="1:65" s="2" customFormat="1" ht="33" customHeight="1">
      <c r="A417" s="32"/>
      <c r="B417" s="138"/>
      <c r="C417" s="176" t="s">
        <v>812</v>
      </c>
      <c r="D417" s="176" t="s">
        <v>512</v>
      </c>
      <c r="E417" s="177" t="s">
        <v>813</v>
      </c>
      <c r="F417" s="178" t="s">
        <v>814</v>
      </c>
      <c r="G417" s="179" t="s">
        <v>153</v>
      </c>
      <c r="H417" s="180">
        <v>32.362000000000002</v>
      </c>
      <c r="I417" s="181"/>
      <c r="J417" s="182">
        <f>ROUND(I417*H417,2)</f>
        <v>0</v>
      </c>
      <c r="K417" s="178" t="s">
        <v>145</v>
      </c>
      <c r="L417" s="183"/>
      <c r="M417" s="184" t="s">
        <v>1</v>
      </c>
      <c r="N417" s="185" t="s">
        <v>43</v>
      </c>
      <c r="O417" s="58"/>
      <c r="P417" s="148">
        <f>O417*H417</f>
        <v>0</v>
      </c>
      <c r="Q417" s="148">
        <v>2.1999999999999995E-2</v>
      </c>
      <c r="R417" s="148">
        <f>Q417*H417</f>
        <v>0.71196399999999993</v>
      </c>
      <c r="S417" s="148">
        <v>0</v>
      </c>
      <c r="T417" s="149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50" t="s">
        <v>319</v>
      </c>
      <c r="AT417" s="150" t="s">
        <v>512</v>
      </c>
      <c r="AU417" s="150" t="s">
        <v>85</v>
      </c>
      <c r="AY417" s="17" t="s">
        <v>138</v>
      </c>
      <c r="BE417" s="151">
        <f>IF(N417="základní",J417,0)</f>
        <v>0</v>
      </c>
      <c r="BF417" s="151">
        <f>IF(N417="snížená",J417,0)</f>
        <v>0</v>
      </c>
      <c r="BG417" s="151">
        <f>IF(N417="zákl. přenesená",J417,0)</f>
        <v>0</v>
      </c>
      <c r="BH417" s="151">
        <f>IF(N417="sníž. přenesená",J417,0)</f>
        <v>0</v>
      </c>
      <c r="BI417" s="151">
        <f>IF(N417="nulová",J417,0)</f>
        <v>0</v>
      </c>
      <c r="BJ417" s="17" t="s">
        <v>83</v>
      </c>
      <c r="BK417" s="151">
        <f>ROUND(I417*H417,2)</f>
        <v>0</v>
      </c>
      <c r="BL417" s="17" t="s">
        <v>239</v>
      </c>
      <c r="BM417" s="150" t="s">
        <v>815</v>
      </c>
    </row>
    <row r="418" spans="1:65" s="14" customFormat="1">
      <c r="B418" s="160"/>
      <c r="D418" s="153" t="s">
        <v>148</v>
      </c>
      <c r="F418" s="162" t="s">
        <v>816</v>
      </c>
      <c r="H418" s="163">
        <v>32.362000000000002</v>
      </c>
      <c r="I418" s="164"/>
      <c r="L418" s="160"/>
      <c r="M418" s="165"/>
      <c r="N418" s="166"/>
      <c r="O418" s="166"/>
      <c r="P418" s="166"/>
      <c r="Q418" s="166"/>
      <c r="R418" s="166"/>
      <c r="S418" s="166"/>
      <c r="T418" s="167"/>
      <c r="AT418" s="161" t="s">
        <v>148</v>
      </c>
      <c r="AU418" s="161" t="s">
        <v>85</v>
      </c>
      <c r="AV418" s="14" t="s">
        <v>85</v>
      </c>
      <c r="AW418" s="14" t="s">
        <v>3</v>
      </c>
      <c r="AX418" s="14" t="s">
        <v>83</v>
      </c>
      <c r="AY418" s="161" t="s">
        <v>138</v>
      </c>
    </row>
    <row r="419" spans="1:65" s="2" customFormat="1" ht="33" customHeight="1">
      <c r="A419" s="32"/>
      <c r="B419" s="138"/>
      <c r="C419" s="139" t="s">
        <v>817</v>
      </c>
      <c r="D419" s="139" t="s">
        <v>141</v>
      </c>
      <c r="E419" s="140" t="s">
        <v>818</v>
      </c>
      <c r="F419" s="141" t="s">
        <v>819</v>
      </c>
      <c r="G419" s="142" t="s">
        <v>153</v>
      </c>
      <c r="H419" s="143">
        <v>3.42</v>
      </c>
      <c r="I419" s="144"/>
      <c r="J419" s="145">
        <f>ROUND(I419*H419,2)</f>
        <v>0</v>
      </c>
      <c r="K419" s="141" t="s">
        <v>145</v>
      </c>
      <c r="L419" s="33"/>
      <c r="M419" s="146" t="s">
        <v>1</v>
      </c>
      <c r="N419" s="147" t="s">
        <v>43</v>
      </c>
      <c r="O419" s="58"/>
      <c r="P419" s="148">
        <f>O419*H419</f>
        <v>0</v>
      </c>
      <c r="Q419" s="148">
        <v>0</v>
      </c>
      <c r="R419" s="148">
        <f>Q419*H419</f>
        <v>0</v>
      </c>
      <c r="S419" s="148">
        <v>0</v>
      </c>
      <c r="T419" s="149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50" t="s">
        <v>239</v>
      </c>
      <c r="AT419" s="150" t="s">
        <v>141</v>
      </c>
      <c r="AU419" s="150" t="s">
        <v>85</v>
      </c>
      <c r="AY419" s="17" t="s">
        <v>138</v>
      </c>
      <c r="BE419" s="151">
        <f>IF(N419="základní",J419,0)</f>
        <v>0</v>
      </c>
      <c r="BF419" s="151">
        <f>IF(N419="snížená",J419,0)</f>
        <v>0</v>
      </c>
      <c r="BG419" s="151">
        <f>IF(N419="zákl. přenesená",J419,0)</f>
        <v>0</v>
      </c>
      <c r="BH419" s="151">
        <f>IF(N419="sníž. přenesená",J419,0)</f>
        <v>0</v>
      </c>
      <c r="BI419" s="151">
        <f>IF(N419="nulová",J419,0)</f>
        <v>0</v>
      </c>
      <c r="BJ419" s="17" t="s">
        <v>83</v>
      </c>
      <c r="BK419" s="151">
        <f>ROUND(I419*H419,2)</f>
        <v>0</v>
      </c>
      <c r="BL419" s="17" t="s">
        <v>239</v>
      </c>
      <c r="BM419" s="150" t="s">
        <v>820</v>
      </c>
    </row>
    <row r="420" spans="1:65" s="14" customFormat="1">
      <c r="B420" s="160"/>
      <c r="D420" s="153" t="s">
        <v>148</v>
      </c>
      <c r="E420" s="161" t="s">
        <v>1</v>
      </c>
      <c r="F420" s="162" t="s">
        <v>821</v>
      </c>
      <c r="H420" s="163">
        <v>3.42</v>
      </c>
      <c r="I420" s="164"/>
      <c r="L420" s="160"/>
      <c r="M420" s="165"/>
      <c r="N420" s="166"/>
      <c r="O420" s="166"/>
      <c r="P420" s="166"/>
      <c r="Q420" s="166"/>
      <c r="R420" s="166"/>
      <c r="S420" s="166"/>
      <c r="T420" s="167"/>
      <c r="AT420" s="161" t="s">
        <v>148</v>
      </c>
      <c r="AU420" s="161" t="s">
        <v>85</v>
      </c>
      <c r="AV420" s="14" t="s">
        <v>85</v>
      </c>
      <c r="AW420" s="14" t="s">
        <v>32</v>
      </c>
      <c r="AX420" s="14" t="s">
        <v>78</v>
      </c>
      <c r="AY420" s="161" t="s">
        <v>138</v>
      </c>
    </row>
    <row r="421" spans="1:65" s="15" customFormat="1">
      <c r="B421" s="168"/>
      <c r="D421" s="153" t="s">
        <v>148</v>
      </c>
      <c r="E421" s="169" t="s">
        <v>1</v>
      </c>
      <c r="F421" s="170" t="s">
        <v>150</v>
      </c>
      <c r="H421" s="171">
        <v>3.42</v>
      </c>
      <c r="I421" s="172"/>
      <c r="L421" s="168"/>
      <c r="M421" s="173"/>
      <c r="N421" s="174"/>
      <c r="O421" s="174"/>
      <c r="P421" s="174"/>
      <c r="Q421" s="174"/>
      <c r="R421" s="174"/>
      <c r="S421" s="174"/>
      <c r="T421" s="175"/>
      <c r="AT421" s="169" t="s">
        <v>148</v>
      </c>
      <c r="AU421" s="169" t="s">
        <v>85</v>
      </c>
      <c r="AV421" s="15" t="s">
        <v>146</v>
      </c>
      <c r="AW421" s="15" t="s">
        <v>32</v>
      </c>
      <c r="AX421" s="15" t="s">
        <v>83</v>
      </c>
      <c r="AY421" s="169" t="s">
        <v>138</v>
      </c>
    </row>
    <row r="422" spans="1:65" s="2" customFormat="1" ht="24.2" customHeight="1">
      <c r="A422" s="32"/>
      <c r="B422" s="138"/>
      <c r="C422" s="139" t="s">
        <v>822</v>
      </c>
      <c r="D422" s="139" t="s">
        <v>141</v>
      </c>
      <c r="E422" s="140" t="s">
        <v>823</v>
      </c>
      <c r="F422" s="141" t="s">
        <v>824</v>
      </c>
      <c r="G422" s="142" t="s">
        <v>153</v>
      </c>
      <c r="H422" s="143">
        <v>3.42</v>
      </c>
      <c r="I422" s="144"/>
      <c r="J422" s="145">
        <f>ROUND(I422*H422,2)</f>
        <v>0</v>
      </c>
      <c r="K422" s="141" t="s">
        <v>145</v>
      </c>
      <c r="L422" s="33"/>
      <c r="M422" s="146" t="s">
        <v>1</v>
      </c>
      <c r="N422" s="147" t="s">
        <v>43</v>
      </c>
      <c r="O422" s="58"/>
      <c r="P422" s="148">
        <f>O422*H422</f>
        <v>0</v>
      </c>
      <c r="Q422" s="148">
        <v>1.5E-3</v>
      </c>
      <c r="R422" s="148">
        <f>Q422*H422</f>
        <v>5.13E-3</v>
      </c>
      <c r="S422" s="148">
        <v>0</v>
      </c>
      <c r="T422" s="149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50" t="s">
        <v>239</v>
      </c>
      <c r="AT422" s="150" t="s">
        <v>141</v>
      </c>
      <c r="AU422" s="150" t="s">
        <v>85</v>
      </c>
      <c r="AY422" s="17" t="s">
        <v>138</v>
      </c>
      <c r="BE422" s="151">
        <f>IF(N422="základní",J422,0)</f>
        <v>0</v>
      </c>
      <c r="BF422" s="151">
        <f>IF(N422="snížená",J422,0)</f>
        <v>0</v>
      </c>
      <c r="BG422" s="151">
        <f>IF(N422="zákl. přenesená",J422,0)</f>
        <v>0</v>
      </c>
      <c r="BH422" s="151">
        <f>IF(N422="sníž. přenesená",J422,0)</f>
        <v>0</v>
      </c>
      <c r="BI422" s="151">
        <f>IF(N422="nulová",J422,0)</f>
        <v>0</v>
      </c>
      <c r="BJ422" s="17" t="s">
        <v>83</v>
      </c>
      <c r="BK422" s="151">
        <f>ROUND(I422*H422,2)</f>
        <v>0</v>
      </c>
      <c r="BL422" s="17" t="s">
        <v>239</v>
      </c>
      <c r="BM422" s="150" t="s">
        <v>825</v>
      </c>
    </row>
    <row r="423" spans="1:65" s="13" customFormat="1">
      <c r="B423" s="152"/>
      <c r="D423" s="153" t="s">
        <v>148</v>
      </c>
      <c r="E423" s="154" t="s">
        <v>1</v>
      </c>
      <c r="F423" s="155" t="s">
        <v>826</v>
      </c>
      <c r="H423" s="154" t="s">
        <v>1</v>
      </c>
      <c r="I423" s="156"/>
      <c r="L423" s="152"/>
      <c r="M423" s="157"/>
      <c r="N423" s="158"/>
      <c r="O423" s="158"/>
      <c r="P423" s="158"/>
      <c r="Q423" s="158"/>
      <c r="R423" s="158"/>
      <c r="S423" s="158"/>
      <c r="T423" s="159"/>
      <c r="AT423" s="154" t="s">
        <v>148</v>
      </c>
      <c r="AU423" s="154" t="s">
        <v>85</v>
      </c>
      <c r="AV423" s="13" t="s">
        <v>83</v>
      </c>
      <c r="AW423" s="13" t="s">
        <v>32</v>
      </c>
      <c r="AX423" s="13" t="s">
        <v>78</v>
      </c>
      <c r="AY423" s="154" t="s">
        <v>138</v>
      </c>
    </row>
    <row r="424" spans="1:65" s="14" customFormat="1">
      <c r="B424" s="160"/>
      <c r="D424" s="153" t="s">
        <v>148</v>
      </c>
      <c r="E424" s="161" t="s">
        <v>1</v>
      </c>
      <c r="F424" s="162" t="s">
        <v>821</v>
      </c>
      <c r="H424" s="163">
        <v>3.42</v>
      </c>
      <c r="I424" s="164"/>
      <c r="L424" s="160"/>
      <c r="M424" s="165"/>
      <c r="N424" s="166"/>
      <c r="O424" s="166"/>
      <c r="P424" s="166"/>
      <c r="Q424" s="166"/>
      <c r="R424" s="166"/>
      <c r="S424" s="166"/>
      <c r="T424" s="167"/>
      <c r="AT424" s="161" t="s">
        <v>148</v>
      </c>
      <c r="AU424" s="161" t="s">
        <v>85</v>
      </c>
      <c r="AV424" s="14" t="s">
        <v>85</v>
      </c>
      <c r="AW424" s="14" t="s">
        <v>32</v>
      </c>
      <c r="AX424" s="14" t="s">
        <v>78</v>
      </c>
      <c r="AY424" s="161" t="s">
        <v>138</v>
      </c>
    </row>
    <row r="425" spans="1:65" s="15" customFormat="1">
      <c r="B425" s="168"/>
      <c r="D425" s="153" t="s">
        <v>148</v>
      </c>
      <c r="E425" s="169" t="s">
        <v>1</v>
      </c>
      <c r="F425" s="170" t="s">
        <v>150</v>
      </c>
      <c r="H425" s="171">
        <v>3.42</v>
      </c>
      <c r="I425" s="172"/>
      <c r="L425" s="168"/>
      <c r="M425" s="173"/>
      <c r="N425" s="174"/>
      <c r="O425" s="174"/>
      <c r="P425" s="174"/>
      <c r="Q425" s="174"/>
      <c r="R425" s="174"/>
      <c r="S425" s="174"/>
      <c r="T425" s="175"/>
      <c r="AT425" s="169" t="s">
        <v>148</v>
      </c>
      <c r="AU425" s="169" t="s">
        <v>85</v>
      </c>
      <c r="AV425" s="15" t="s">
        <v>146</v>
      </c>
      <c r="AW425" s="15" t="s">
        <v>32</v>
      </c>
      <c r="AX425" s="15" t="s">
        <v>83</v>
      </c>
      <c r="AY425" s="169" t="s">
        <v>138</v>
      </c>
    </row>
    <row r="426" spans="1:65" s="2" customFormat="1" ht="16.5" customHeight="1">
      <c r="A426" s="32"/>
      <c r="B426" s="138"/>
      <c r="C426" s="139" t="s">
        <v>827</v>
      </c>
      <c r="D426" s="139" t="s">
        <v>141</v>
      </c>
      <c r="E426" s="140" t="s">
        <v>828</v>
      </c>
      <c r="F426" s="141" t="s">
        <v>829</v>
      </c>
      <c r="G426" s="142" t="s">
        <v>163</v>
      </c>
      <c r="H426" s="143">
        <v>32</v>
      </c>
      <c r="I426" s="144"/>
      <c r="J426" s="145">
        <f>ROUND(I426*H426,2)</f>
        <v>0</v>
      </c>
      <c r="K426" s="141" t="s">
        <v>145</v>
      </c>
      <c r="L426" s="33"/>
      <c r="M426" s="146" t="s">
        <v>1</v>
      </c>
      <c r="N426" s="147" t="s">
        <v>43</v>
      </c>
      <c r="O426" s="58"/>
      <c r="P426" s="148">
        <f>O426*H426</f>
        <v>0</v>
      </c>
      <c r="Q426" s="148">
        <v>3.0000000000000001E-5</v>
      </c>
      <c r="R426" s="148">
        <f>Q426*H426</f>
        <v>9.6000000000000002E-4</v>
      </c>
      <c r="S426" s="148">
        <v>0</v>
      </c>
      <c r="T426" s="149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50" t="s">
        <v>239</v>
      </c>
      <c r="AT426" s="150" t="s">
        <v>141</v>
      </c>
      <c r="AU426" s="150" t="s">
        <v>85</v>
      </c>
      <c r="AY426" s="17" t="s">
        <v>138</v>
      </c>
      <c r="BE426" s="151">
        <f>IF(N426="základní",J426,0)</f>
        <v>0</v>
      </c>
      <c r="BF426" s="151">
        <f>IF(N426="snížená",J426,0)</f>
        <v>0</v>
      </c>
      <c r="BG426" s="151">
        <f>IF(N426="zákl. přenesená",J426,0)</f>
        <v>0</v>
      </c>
      <c r="BH426" s="151">
        <f>IF(N426="sníž. přenesená",J426,0)</f>
        <v>0</v>
      </c>
      <c r="BI426" s="151">
        <f>IF(N426="nulová",J426,0)</f>
        <v>0</v>
      </c>
      <c r="BJ426" s="17" t="s">
        <v>83</v>
      </c>
      <c r="BK426" s="151">
        <f>ROUND(I426*H426,2)</f>
        <v>0</v>
      </c>
      <c r="BL426" s="17" t="s">
        <v>239</v>
      </c>
      <c r="BM426" s="150" t="s">
        <v>830</v>
      </c>
    </row>
    <row r="427" spans="1:65" s="2" customFormat="1" ht="16.5" customHeight="1">
      <c r="A427" s="32"/>
      <c r="B427" s="138"/>
      <c r="C427" s="139" t="s">
        <v>831</v>
      </c>
      <c r="D427" s="139" t="s">
        <v>141</v>
      </c>
      <c r="E427" s="140" t="s">
        <v>832</v>
      </c>
      <c r="F427" s="141" t="s">
        <v>833</v>
      </c>
      <c r="G427" s="142" t="s">
        <v>163</v>
      </c>
      <c r="H427" s="143">
        <v>5</v>
      </c>
      <c r="I427" s="144"/>
      <c r="J427" s="145">
        <f>ROUND(I427*H427,2)</f>
        <v>0</v>
      </c>
      <c r="K427" s="141" t="s">
        <v>145</v>
      </c>
      <c r="L427" s="33"/>
      <c r="M427" s="146" t="s">
        <v>1</v>
      </c>
      <c r="N427" s="147" t="s">
        <v>43</v>
      </c>
      <c r="O427" s="58"/>
      <c r="P427" s="148">
        <f>O427*H427</f>
        <v>0</v>
      </c>
      <c r="Q427" s="148">
        <v>3.2000000000000003E-4</v>
      </c>
      <c r="R427" s="148">
        <f>Q427*H427</f>
        <v>1.6000000000000001E-3</v>
      </c>
      <c r="S427" s="148">
        <v>0</v>
      </c>
      <c r="T427" s="149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50" t="s">
        <v>239</v>
      </c>
      <c r="AT427" s="150" t="s">
        <v>141</v>
      </c>
      <c r="AU427" s="150" t="s">
        <v>85</v>
      </c>
      <c r="AY427" s="17" t="s">
        <v>138</v>
      </c>
      <c r="BE427" s="151">
        <f>IF(N427="základní",J427,0)</f>
        <v>0</v>
      </c>
      <c r="BF427" s="151">
        <f>IF(N427="snížená",J427,0)</f>
        <v>0</v>
      </c>
      <c r="BG427" s="151">
        <f>IF(N427="zákl. přenesená",J427,0)</f>
        <v>0</v>
      </c>
      <c r="BH427" s="151">
        <f>IF(N427="sníž. přenesená",J427,0)</f>
        <v>0</v>
      </c>
      <c r="BI427" s="151">
        <f>IF(N427="nulová",J427,0)</f>
        <v>0</v>
      </c>
      <c r="BJ427" s="17" t="s">
        <v>83</v>
      </c>
      <c r="BK427" s="151">
        <f>ROUND(I427*H427,2)</f>
        <v>0</v>
      </c>
      <c r="BL427" s="17" t="s">
        <v>239</v>
      </c>
      <c r="BM427" s="150" t="s">
        <v>834</v>
      </c>
    </row>
    <row r="428" spans="1:65" s="2" customFormat="1" ht="24.2" customHeight="1">
      <c r="A428" s="32"/>
      <c r="B428" s="138"/>
      <c r="C428" s="139" t="s">
        <v>835</v>
      </c>
      <c r="D428" s="139" t="s">
        <v>141</v>
      </c>
      <c r="E428" s="140" t="s">
        <v>836</v>
      </c>
      <c r="F428" s="141" t="s">
        <v>837</v>
      </c>
      <c r="G428" s="142" t="s">
        <v>282</v>
      </c>
      <c r="H428" s="143">
        <v>1.411</v>
      </c>
      <c r="I428" s="144"/>
      <c r="J428" s="145">
        <f>ROUND(I428*H428,2)</f>
        <v>0</v>
      </c>
      <c r="K428" s="141" t="s">
        <v>145</v>
      </c>
      <c r="L428" s="33"/>
      <c r="M428" s="146" t="s">
        <v>1</v>
      </c>
      <c r="N428" s="147" t="s">
        <v>43</v>
      </c>
      <c r="O428" s="58"/>
      <c r="P428" s="148">
        <f>O428*H428</f>
        <v>0</v>
      </c>
      <c r="Q428" s="148">
        <v>0</v>
      </c>
      <c r="R428" s="148">
        <f>Q428*H428</f>
        <v>0</v>
      </c>
      <c r="S428" s="148">
        <v>0</v>
      </c>
      <c r="T428" s="149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50" t="s">
        <v>239</v>
      </c>
      <c r="AT428" s="150" t="s">
        <v>141</v>
      </c>
      <c r="AU428" s="150" t="s">
        <v>85</v>
      </c>
      <c r="AY428" s="17" t="s">
        <v>138</v>
      </c>
      <c r="BE428" s="151">
        <f>IF(N428="základní",J428,0)</f>
        <v>0</v>
      </c>
      <c r="BF428" s="151">
        <f>IF(N428="snížená",J428,0)</f>
        <v>0</v>
      </c>
      <c r="BG428" s="151">
        <f>IF(N428="zákl. přenesená",J428,0)</f>
        <v>0</v>
      </c>
      <c r="BH428" s="151">
        <f>IF(N428="sníž. přenesená",J428,0)</f>
        <v>0</v>
      </c>
      <c r="BI428" s="151">
        <f>IF(N428="nulová",J428,0)</f>
        <v>0</v>
      </c>
      <c r="BJ428" s="17" t="s">
        <v>83</v>
      </c>
      <c r="BK428" s="151">
        <f>ROUND(I428*H428,2)</f>
        <v>0</v>
      </c>
      <c r="BL428" s="17" t="s">
        <v>239</v>
      </c>
      <c r="BM428" s="150" t="s">
        <v>838</v>
      </c>
    </row>
    <row r="429" spans="1:65" s="12" customFormat="1" ht="22.9" customHeight="1">
      <c r="B429" s="125"/>
      <c r="D429" s="126" t="s">
        <v>77</v>
      </c>
      <c r="E429" s="136" t="s">
        <v>839</v>
      </c>
      <c r="F429" s="136" t="s">
        <v>840</v>
      </c>
      <c r="I429" s="128"/>
      <c r="J429" s="137">
        <f>BK429</f>
        <v>0</v>
      </c>
      <c r="L429" s="125"/>
      <c r="M429" s="130"/>
      <c r="N429" s="131"/>
      <c r="O429" s="131"/>
      <c r="P429" s="132">
        <f>SUM(P430:P452)</f>
        <v>0</v>
      </c>
      <c r="Q429" s="131"/>
      <c r="R429" s="132">
        <f>SUM(R430:R452)</f>
        <v>1.4854704999999997</v>
      </c>
      <c r="S429" s="131"/>
      <c r="T429" s="133">
        <f>SUM(T430:T452)</f>
        <v>0</v>
      </c>
      <c r="AR429" s="126" t="s">
        <v>85</v>
      </c>
      <c r="AT429" s="134" t="s">
        <v>77</v>
      </c>
      <c r="AU429" s="134" t="s">
        <v>83</v>
      </c>
      <c r="AY429" s="126" t="s">
        <v>138</v>
      </c>
      <c r="BK429" s="135">
        <f>SUM(BK430:BK452)</f>
        <v>0</v>
      </c>
    </row>
    <row r="430" spans="1:65" s="2" customFormat="1" ht="24.2" customHeight="1">
      <c r="A430" s="32"/>
      <c r="B430" s="138"/>
      <c r="C430" s="139" t="s">
        <v>841</v>
      </c>
      <c r="D430" s="139" t="s">
        <v>141</v>
      </c>
      <c r="E430" s="140" t="s">
        <v>842</v>
      </c>
      <c r="F430" s="141" t="s">
        <v>843</v>
      </c>
      <c r="G430" s="142" t="s">
        <v>153</v>
      </c>
      <c r="H430" s="143">
        <v>76.91</v>
      </c>
      <c r="I430" s="144"/>
      <c r="J430" s="145">
        <f>ROUND(I430*H430,2)</f>
        <v>0</v>
      </c>
      <c r="K430" s="141" t="s">
        <v>145</v>
      </c>
      <c r="L430" s="33"/>
      <c r="M430" s="146" t="s">
        <v>1</v>
      </c>
      <c r="N430" s="147" t="s">
        <v>43</v>
      </c>
      <c r="O430" s="58"/>
      <c r="P430" s="148">
        <f>O430*H430</f>
        <v>0</v>
      </c>
      <c r="Q430" s="148">
        <v>0</v>
      </c>
      <c r="R430" s="148">
        <f>Q430*H430</f>
        <v>0</v>
      </c>
      <c r="S430" s="148">
        <v>0</v>
      </c>
      <c r="T430" s="149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50" t="s">
        <v>239</v>
      </c>
      <c r="AT430" s="150" t="s">
        <v>141</v>
      </c>
      <c r="AU430" s="150" t="s">
        <v>85</v>
      </c>
      <c r="AY430" s="17" t="s">
        <v>138</v>
      </c>
      <c r="BE430" s="151">
        <f>IF(N430="základní",J430,0)</f>
        <v>0</v>
      </c>
      <c r="BF430" s="151">
        <f>IF(N430="snížená",J430,0)</f>
        <v>0</v>
      </c>
      <c r="BG430" s="151">
        <f>IF(N430="zákl. přenesená",J430,0)</f>
        <v>0</v>
      </c>
      <c r="BH430" s="151">
        <f>IF(N430="sníž. přenesená",J430,0)</f>
        <v>0</v>
      </c>
      <c r="BI430" s="151">
        <f>IF(N430="nulová",J430,0)</f>
        <v>0</v>
      </c>
      <c r="BJ430" s="17" t="s">
        <v>83</v>
      </c>
      <c r="BK430" s="151">
        <f>ROUND(I430*H430,2)</f>
        <v>0</v>
      </c>
      <c r="BL430" s="17" t="s">
        <v>239</v>
      </c>
      <c r="BM430" s="150" t="s">
        <v>844</v>
      </c>
    </row>
    <row r="431" spans="1:65" s="13" customFormat="1">
      <c r="B431" s="152"/>
      <c r="D431" s="153" t="s">
        <v>148</v>
      </c>
      <c r="E431" s="154" t="s">
        <v>1</v>
      </c>
      <c r="F431" s="155" t="s">
        <v>845</v>
      </c>
      <c r="H431" s="154" t="s">
        <v>1</v>
      </c>
      <c r="I431" s="156"/>
      <c r="L431" s="152"/>
      <c r="M431" s="157"/>
      <c r="N431" s="158"/>
      <c r="O431" s="158"/>
      <c r="P431" s="158"/>
      <c r="Q431" s="158"/>
      <c r="R431" s="158"/>
      <c r="S431" s="158"/>
      <c r="T431" s="159"/>
      <c r="AT431" s="154" t="s">
        <v>148</v>
      </c>
      <c r="AU431" s="154" t="s">
        <v>85</v>
      </c>
      <c r="AV431" s="13" t="s">
        <v>83</v>
      </c>
      <c r="AW431" s="13" t="s">
        <v>32</v>
      </c>
      <c r="AX431" s="13" t="s">
        <v>78</v>
      </c>
      <c r="AY431" s="154" t="s">
        <v>138</v>
      </c>
    </row>
    <row r="432" spans="1:65" s="14" customFormat="1">
      <c r="B432" s="160"/>
      <c r="D432" s="153" t="s">
        <v>148</v>
      </c>
      <c r="E432" s="161" t="s">
        <v>1</v>
      </c>
      <c r="F432" s="162" t="s">
        <v>846</v>
      </c>
      <c r="H432" s="163">
        <v>76.91</v>
      </c>
      <c r="I432" s="164"/>
      <c r="L432" s="160"/>
      <c r="M432" s="165"/>
      <c r="N432" s="166"/>
      <c r="O432" s="166"/>
      <c r="P432" s="166"/>
      <c r="Q432" s="166"/>
      <c r="R432" s="166"/>
      <c r="S432" s="166"/>
      <c r="T432" s="167"/>
      <c r="AT432" s="161" t="s">
        <v>148</v>
      </c>
      <c r="AU432" s="161" t="s">
        <v>85</v>
      </c>
      <c r="AV432" s="14" t="s">
        <v>85</v>
      </c>
      <c r="AW432" s="14" t="s">
        <v>32</v>
      </c>
      <c r="AX432" s="14" t="s">
        <v>78</v>
      </c>
      <c r="AY432" s="161" t="s">
        <v>138</v>
      </c>
    </row>
    <row r="433" spans="1:65" s="15" customFormat="1">
      <c r="B433" s="168"/>
      <c r="D433" s="153" t="s">
        <v>148</v>
      </c>
      <c r="E433" s="169" t="s">
        <v>1</v>
      </c>
      <c r="F433" s="170" t="s">
        <v>150</v>
      </c>
      <c r="H433" s="171">
        <v>76.91</v>
      </c>
      <c r="I433" s="172"/>
      <c r="L433" s="168"/>
      <c r="M433" s="173"/>
      <c r="N433" s="174"/>
      <c r="O433" s="174"/>
      <c r="P433" s="174"/>
      <c r="Q433" s="174"/>
      <c r="R433" s="174"/>
      <c r="S433" s="174"/>
      <c r="T433" s="175"/>
      <c r="AT433" s="169" t="s">
        <v>148</v>
      </c>
      <c r="AU433" s="169" t="s">
        <v>85</v>
      </c>
      <c r="AV433" s="15" t="s">
        <v>146</v>
      </c>
      <c r="AW433" s="15" t="s">
        <v>32</v>
      </c>
      <c r="AX433" s="15" t="s">
        <v>83</v>
      </c>
      <c r="AY433" s="169" t="s">
        <v>138</v>
      </c>
    </row>
    <row r="434" spans="1:65" s="2" customFormat="1" ht="24.2" customHeight="1">
      <c r="A434" s="32"/>
      <c r="B434" s="138"/>
      <c r="C434" s="139" t="s">
        <v>847</v>
      </c>
      <c r="D434" s="139" t="s">
        <v>141</v>
      </c>
      <c r="E434" s="140" t="s">
        <v>848</v>
      </c>
      <c r="F434" s="141" t="s">
        <v>849</v>
      </c>
      <c r="G434" s="142" t="s">
        <v>153</v>
      </c>
      <c r="H434" s="143">
        <v>76.91</v>
      </c>
      <c r="I434" s="144"/>
      <c r="J434" s="145">
        <f>ROUND(I434*H434,2)</f>
        <v>0</v>
      </c>
      <c r="K434" s="141" t="s">
        <v>145</v>
      </c>
      <c r="L434" s="33"/>
      <c r="M434" s="146" t="s">
        <v>1</v>
      </c>
      <c r="N434" s="147" t="s">
        <v>43</v>
      </c>
      <c r="O434" s="58"/>
      <c r="P434" s="148">
        <f>O434*H434</f>
        <v>0</v>
      </c>
      <c r="Q434" s="148">
        <v>3.0000000000000001E-5</v>
      </c>
      <c r="R434" s="148">
        <f>Q434*H434</f>
        <v>2.3073E-3</v>
      </c>
      <c r="S434" s="148">
        <v>0</v>
      </c>
      <c r="T434" s="149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50" t="s">
        <v>239</v>
      </c>
      <c r="AT434" s="150" t="s">
        <v>141</v>
      </c>
      <c r="AU434" s="150" t="s">
        <v>85</v>
      </c>
      <c r="AY434" s="17" t="s">
        <v>138</v>
      </c>
      <c r="BE434" s="151">
        <f>IF(N434="základní",J434,0)</f>
        <v>0</v>
      </c>
      <c r="BF434" s="151">
        <f>IF(N434="snížená",J434,0)</f>
        <v>0</v>
      </c>
      <c r="BG434" s="151">
        <f>IF(N434="zákl. přenesená",J434,0)</f>
        <v>0</v>
      </c>
      <c r="BH434" s="151">
        <f>IF(N434="sníž. přenesená",J434,0)</f>
        <v>0</v>
      </c>
      <c r="BI434" s="151">
        <f>IF(N434="nulová",J434,0)</f>
        <v>0</v>
      </c>
      <c r="BJ434" s="17" t="s">
        <v>83</v>
      </c>
      <c r="BK434" s="151">
        <f>ROUND(I434*H434,2)</f>
        <v>0</v>
      </c>
      <c r="BL434" s="17" t="s">
        <v>239</v>
      </c>
      <c r="BM434" s="150" t="s">
        <v>850</v>
      </c>
    </row>
    <row r="435" spans="1:65" s="13" customFormat="1">
      <c r="B435" s="152"/>
      <c r="D435" s="153" t="s">
        <v>148</v>
      </c>
      <c r="E435" s="154" t="s">
        <v>1</v>
      </c>
      <c r="F435" s="155" t="s">
        <v>845</v>
      </c>
      <c r="H435" s="154" t="s">
        <v>1</v>
      </c>
      <c r="I435" s="156"/>
      <c r="L435" s="152"/>
      <c r="M435" s="157"/>
      <c r="N435" s="158"/>
      <c r="O435" s="158"/>
      <c r="P435" s="158"/>
      <c r="Q435" s="158"/>
      <c r="R435" s="158"/>
      <c r="S435" s="158"/>
      <c r="T435" s="159"/>
      <c r="AT435" s="154" t="s">
        <v>148</v>
      </c>
      <c r="AU435" s="154" t="s">
        <v>85</v>
      </c>
      <c r="AV435" s="13" t="s">
        <v>83</v>
      </c>
      <c r="AW435" s="13" t="s">
        <v>32</v>
      </c>
      <c r="AX435" s="13" t="s">
        <v>78</v>
      </c>
      <c r="AY435" s="154" t="s">
        <v>138</v>
      </c>
    </row>
    <row r="436" spans="1:65" s="14" customFormat="1">
      <c r="B436" s="160"/>
      <c r="D436" s="153" t="s">
        <v>148</v>
      </c>
      <c r="E436" s="161" t="s">
        <v>1</v>
      </c>
      <c r="F436" s="162" t="s">
        <v>846</v>
      </c>
      <c r="H436" s="163">
        <v>76.91</v>
      </c>
      <c r="I436" s="164"/>
      <c r="L436" s="160"/>
      <c r="M436" s="165"/>
      <c r="N436" s="166"/>
      <c r="O436" s="166"/>
      <c r="P436" s="166"/>
      <c r="Q436" s="166"/>
      <c r="R436" s="166"/>
      <c r="S436" s="166"/>
      <c r="T436" s="167"/>
      <c r="AT436" s="161" t="s">
        <v>148</v>
      </c>
      <c r="AU436" s="161" t="s">
        <v>85</v>
      </c>
      <c r="AV436" s="14" t="s">
        <v>85</v>
      </c>
      <c r="AW436" s="14" t="s">
        <v>32</v>
      </c>
      <c r="AX436" s="14" t="s">
        <v>78</v>
      </c>
      <c r="AY436" s="161" t="s">
        <v>138</v>
      </c>
    </row>
    <row r="437" spans="1:65" s="15" customFormat="1">
      <c r="B437" s="168"/>
      <c r="D437" s="153" t="s">
        <v>148</v>
      </c>
      <c r="E437" s="169" t="s">
        <v>1</v>
      </c>
      <c r="F437" s="170" t="s">
        <v>150</v>
      </c>
      <c r="H437" s="171">
        <v>76.91</v>
      </c>
      <c r="I437" s="172"/>
      <c r="L437" s="168"/>
      <c r="M437" s="173"/>
      <c r="N437" s="174"/>
      <c r="O437" s="174"/>
      <c r="P437" s="174"/>
      <c r="Q437" s="174"/>
      <c r="R437" s="174"/>
      <c r="S437" s="174"/>
      <c r="T437" s="175"/>
      <c r="AT437" s="169" t="s">
        <v>148</v>
      </c>
      <c r="AU437" s="169" t="s">
        <v>85</v>
      </c>
      <c r="AV437" s="15" t="s">
        <v>146</v>
      </c>
      <c r="AW437" s="15" t="s">
        <v>32</v>
      </c>
      <c r="AX437" s="15" t="s">
        <v>83</v>
      </c>
      <c r="AY437" s="169" t="s">
        <v>138</v>
      </c>
    </row>
    <row r="438" spans="1:65" s="2" customFormat="1" ht="37.9" customHeight="1">
      <c r="A438" s="32"/>
      <c r="B438" s="138"/>
      <c r="C438" s="139" t="s">
        <v>851</v>
      </c>
      <c r="D438" s="139" t="s">
        <v>141</v>
      </c>
      <c r="E438" s="140" t="s">
        <v>852</v>
      </c>
      <c r="F438" s="141" t="s">
        <v>853</v>
      </c>
      <c r="G438" s="142" t="s">
        <v>153</v>
      </c>
      <c r="H438" s="143">
        <v>76.91</v>
      </c>
      <c r="I438" s="144"/>
      <c r="J438" s="145">
        <f>ROUND(I438*H438,2)</f>
        <v>0</v>
      </c>
      <c r="K438" s="141" t="s">
        <v>145</v>
      </c>
      <c r="L438" s="33"/>
      <c r="M438" s="146" t="s">
        <v>1</v>
      </c>
      <c r="N438" s="147" t="s">
        <v>43</v>
      </c>
      <c r="O438" s="58"/>
      <c r="P438" s="148">
        <f>O438*H438</f>
        <v>0</v>
      </c>
      <c r="Q438" s="148">
        <v>1.4999999999999999E-2</v>
      </c>
      <c r="R438" s="148">
        <f>Q438*H438</f>
        <v>1.1536499999999998</v>
      </c>
      <c r="S438" s="148">
        <v>0</v>
      </c>
      <c r="T438" s="149">
        <f>S438*H438</f>
        <v>0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150" t="s">
        <v>239</v>
      </c>
      <c r="AT438" s="150" t="s">
        <v>141</v>
      </c>
      <c r="AU438" s="150" t="s">
        <v>85</v>
      </c>
      <c r="AY438" s="17" t="s">
        <v>138</v>
      </c>
      <c r="BE438" s="151">
        <f>IF(N438="základní",J438,0)</f>
        <v>0</v>
      </c>
      <c r="BF438" s="151">
        <f>IF(N438="snížená",J438,0)</f>
        <v>0</v>
      </c>
      <c r="BG438" s="151">
        <f>IF(N438="zákl. přenesená",J438,0)</f>
        <v>0</v>
      </c>
      <c r="BH438" s="151">
        <f>IF(N438="sníž. přenesená",J438,0)</f>
        <v>0</v>
      </c>
      <c r="BI438" s="151">
        <f>IF(N438="nulová",J438,0)</f>
        <v>0</v>
      </c>
      <c r="BJ438" s="17" t="s">
        <v>83</v>
      </c>
      <c r="BK438" s="151">
        <f>ROUND(I438*H438,2)</f>
        <v>0</v>
      </c>
      <c r="BL438" s="17" t="s">
        <v>239</v>
      </c>
      <c r="BM438" s="150" t="s">
        <v>854</v>
      </c>
    </row>
    <row r="439" spans="1:65" s="13" customFormat="1">
      <c r="B439" s="152"/>
      <c r="D439" s="153" t="s">
        <v>148</v>
      </c>
      <c r="E439" s="154" t="s">
        <v>1</v>
      </c>
      <c r="F439" s="155" t="s">
        <v>845</v>
      </c>
      <c r="H439" s="154" t="s">
        <v>1</v>
      </c>
      <c r="I439" s="156"/>
      <c r="L439" s="152"/>
      <c r="M439" s="157"/>
      <c r="N439" s="158"/>
      <c r="O439" s="158"/>
      <c r="P439" s="158"/>
      <c r="Q439" s="158"/>
      <c r="R439" s="158"/>
      <c r="S439" s="158"/>
      <c r="T439" s="159"/>
      <c r="AT439" s="154" t="s">
        <v>148</v>
      </c>
      <c r="AU439" s="154" t="s">
        <v>85</v>
      </c>
      <c r="AV439" s="13" t="s">
        <v>83</v>
      </c>
      <c r="AW439" s="13" t="s">
        <v>32</v>
      </c>
      <c r="AX439" s="13" t="s">
        <v>78</v>
      </c>
      <c r="AY439" s="154" t="s">
        <v>138</v>
      </c>
    </row>
    <row r="440" spans="1:65" s="14" customFormat="1">
      <c r="B440" s="160"/>
      <c r="D440" s="153" t="s">
        <v>148</v>
      </c>
      <c r="E440" s="161" t="s">
        <v>1</v>
      </c>
      <c r="F440" s="162" t="s">
        <v>846</v>
      </c>
      <c r="H440" s="163">
        <v>76.91</v>
      </c>
      <c r="I440" s="164"/>
      <c r="L440" s="160"/>
      <c r="M440" s="165"/>
      <c r="N440" s="166"/>
      <c r="O440" s="166"/>
      <c r="P440" s="166"/>
      <c r="Q440" s="166"/>
      <c r="R440" s="166"/>
      <c r="S440" s="166"/>
      <c r="T440" s="167"/>
      <c r="AT440" s="161" t="s">
        <v>148</v>
      </c>
      <c r="AU440" s="161" t="s">
        <v>85</v>
      </c>
      <c r="AV440" s="14" t="s">
        <v>85</v>
      </c>
      <c r="AW440" s="14" t="s">
        <v>32</v>
      </c>
      <c r="AX440" s="14" t="s">
        <v>78</v>
      </c>
      <c r="AY440" s="161" t="s">
        <v>138</v>
      </c>
    </row>
    <row r="441" spans="1:65" s="15" customFormat="1">
      <c r="B441" s="168"/>
      <c r="D441" s="153" t="s">
        <v>148</v>
      </c>
      <c r="E441" s="169" t="s">
        <v>1</v>
      </c>
      <c r="F441" s="170" t="s">
        <v>150</v>
      </c>
      <c r="H441" s="171">
        <v>76.91</v>
      </c>
      <c r="I441" s="172"/>
      <c r="L441" s="168"/>
      <c r="M441" s="173"/>
      <c r="N441" s="174"/>
      <c r="O441" s="174"/>
      <c r="P441" s="174"/>
      <c r="Q441" s="174"/>
      <c r="R441" s="174"/>
      <c r="S441" s="174"/>
      <c r="T441" s="175"/>
      <c r="AT441" s="169" t="s">
        <v>148</v>
      </c>
      <c r="AU441" s="169" t="s">
        <v>85</v>
      </c>
      <c r="AV441" s="15" t="s">
        <v>146</v>
      </c>
      <c r="AW441" s="15" t="s">
        <v>32</v>
      </c>
      <c r="AX441" s="15" t="s">
        <v>83</v>
      </c>
      <c r="AY441" s="169" t="s">
        <v>138</v>
      </c>
    </row>
    <row r="442" spans="1:65" s="2" customFormat="1" ht="21.75" customHeight="1">
      <c r="A442" s="32"/>
      <c r="B442" s="138"/>
      <c r="C442" s="139" t="s">
        <v>855</v>
      </c>
      <c r="D442" s="139" t="s">
        <v>141</v>
      </c>
      <c r="E442" s="140" t="s">
        <v>856</v>
      </c>
      <c r="F442" s="141" t="s">
        <v>857</v>
      </c>
      <c r="G442" s="142" t="s">
        <v>153</v>
      </c>
      <c r="H442" s="143">
        <v>76.91</v>
      </c>
      <c r="I442" s="144"/>
      <c r="J442" s="145">
        <f>ROUND(I442*H442,2)</f>
        <v>0</v>
      </c>
      <c r="K442" s="141" t="s">
        <v>145</v>
      </c>
      <c r="L442" s="33"/>
      <c r="M442" s="146" t="s">
        <v>1</v>
      </c>
      <c r="N442" s="147" t="s">
        <v>43</v>
      </c>
      <c r="O442" s="58"/>
      <c r="P442" s="148">
        <f>O442*H442</f>
        <v>0</v>
      </c>
      <c r="Q442" s="148">
        <v>4.0000000000000002E-4</v>
      </c>
      <c r="R442" s="148">
        <f>Q442*H442</f>
        <v>3.0764E-2</v>
      </c>
      <c r="S442" s="148">
        <v>0</v>
      </c>
      <c r="T442" s="149">
        <f>S442*H442</f>
        <v>0</v>
      </c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R442" s="150" t="s">
        <v>239</v>
      </c>
      <c r="AT442" s="150" t="s">
        <v>141</v>
      </c>
      <c r="AU442" s="150" t="s">
        <v>85</v>
      </c>
      <c r="AY442" s="17" t="s">
        <v>138</v>
      </c>
      <c r="BE442" s="151">
        <f>IF(N442="základní",J442,0)</f>
        <v>0</v>
      </c>
      <c r="BF442" s="151">
        <f>IF(N442="snížená",J442,0)</f>
        <v>0</v>
      </c>
      <c r="BG442" s="151">
        <f>IF(N442="zákl. přenesená",J442,0)</f>
        <v>0</v>
      </c>
      <c r="BH442" s="151">
        <f>IF(N442="sníž. přenesená",J442,0)</f>
        <v>0</v>
      </c>
      <c r="BI442" s="151">
        <f>IF(N442="nulová",J442,0)</f>
        <v>0</v>
      </c>
      <c r="BJ442" s="17" t="s">
        <v>83</v>
      </c>
      <c r="BK442" s="151">
        <f>ROUND(I442*H442,2)</f>
        <v>0</v>
      </c>
      <c r="BL442" s="17" t="s">
        <v>239</v>
      </c>
      <c r="BM442" s="150" t="s">
        <v>858</v>
      </c>
    </row>
    <row r="443" spans="1:65" s="13" customFormat="1">
      <c r="B443" s="152"/>
      <c r="D443" s="153" t="s">
        <v>148</v>
      </c>
      <c r="E443" s="154" t="s">
        <v>1</v>
      </c>
      <c r="F443" s="155" t="s">
        <v>845</v>
      </c>
      <c r="H443" s="154" t="s">
        <v>1</v>
      </c>
      <c r="I443" s="156"/>
      <c r="L443" s="152"/>
      <c r="M443" s="157"/>
      <c r="N443" s="158"/>
      <c r="O443" s="158"/>
      <c r="P443" s="158"/>
      <c r="Q443" s="158"/>
      <c r="R443" s="158"/>
      <c r="S443" s="158"/>
      <c r="T443" s="159"/>
      <c r="AT443" s="154" t="s">
        <v>148</v>
      </c>
      <c r="AU443" s="154" t="s">
        <v>85</v>
      </c>
      <c r="AV443" s="13" t="s">
        <v>83</v>
      </c>
      <c r="AW443" s="13" t="s">
        <v>32</v>
      </c>
      <c r="AX443" s="13" t="s">
        <v>78</v>
      </c>
      <c r="AY443" s="154" t="s">
        <v>138</v>
      </c>
    </row>
    <row r="444" spans="1:65" s="14" customFormat="1">
      <c r="B444" s="160"/>
      <c r="D444" s="153" t="s">
        <v>148</v>
      </c>
      <c r="E444" s="161" t="s">
        <v>1</v>
      </c>
      <c r="F444" s="162" t="s">
        <v>846</v>
      </c>
      <c r="H444" s="163">
        <v>76.91</v>
      </c>
      <c r="I444" s="164"/>
      <c r="L444" s="160"/>
      <c r="M444" s="165"/>
      <c r="N444" s="166"/>
      <c r="O444" s="166"/>
      <c r="P444" s="166"/>
      <c r="Q444" s="166"/>
      <c r="R444" s="166"/>
      <c r="S444" s="166"/>
      <c r="T444" s="167"/>
      <c r="AT444" s="161" t="s">
        <v>148</v>
      </c>
      <c r="AU444" s="161" t="s">
        <v>85</v>
      </c>
      <c r="AV444" s="14" t="s">
        <v>85</v>
      </c>
      <c r="AW444" s="14" t="s">
        <v>32</v>
      </c>
      <c r="AX444" s="14" t="s">
        <v>78</v>
      </c>
      <c r="AY444" s="161" t="s">
        <v>138</v>
      </c>
    </row>
    <row r="445" spans="1:65" s="15" customFormat="1">
      <c r="B445" s="168"/>
      <c r="D445" s="153" t="s">
        <v>148</v>
      </c>
      <c r="E445" s="169" t="s">
        <v>1</v>
      </c>
      <c r="F445" s="170" t="s">
        <v>150</v>
      </c>
      <c r="H445" s="171">
        <v>76.91</v>
      </c>
      <c r="I445" s="172"/>
      <c r="L445" s="168"/>
      <c r="M445" s="173"/>
      <c r="N445" s="174"/>
      <c r="O445" s="174"/>
      <c r="P445" s="174"/>
      <c r="Q445" s="174"/>
      <c r="R445" s="174"/>
      <c r="S445" s="174"/>
      <c r="T445" s="175"/>
      <c r="AT445" s="169" t="s">
        <v>148</v>
      </c>
      <c r="AU445" s="169" t="s">
        <v>85</v>
      </c>
      <c r="AV445" s="15" t="s">
        <v>146</v>
      </c>
      <c r="AW445" s="15" t="s">
        <v>32</v>
      </c>
      <c r="AX445" s="15" t="s">
        <v>83</v>
      </c>
      <c r="AY445" s="169" t="s">
        <v>138</v>
      </c>
    </row>
    <row r="446" spans="1:65" s="2" customFormat="1" ht="24.2" customHeight="1">
      <c r="A446" s="32"/>
      <c r="B446" s="138"/>
      <c r="C446" s="176" t="s">
        <v>859</v>
      </c>
      <c r="D446" s="176" t="s">
        <v>512</v>
      </c>
      <c r="E446" s="177" t="s">
        <v>860</v>
      </c>
      <c r="F446" s="178" t="s">
        <v>861</v>
      </c>
      <c r="G446" s="179" t="s">
        <v>153</v>
      </c>
      <c r="H446" s="180">
        <v>84.600999999999999</v>
      </c>
      <c r="I446" s="181"/>
      <c r="J446" s="182">
        <f>ROUND(I446*H446,2)</f>
        <v>0</v>
      </c>
      <c r="K446" s="178" t="s">
        <v>145</v>
      </c>
      <c r="L446" s="183"/>
      <c r="M446" s="184" t="s">
        <v>1</v>
      </c>
      <c r="N446" s="185" t="s">
        <v>43</v>
      </c>
      <c r="O446" s="58"/>
      <c r="P446" s="148">
        <f>O446*H446</f>
        <v>0</v>
      </c>
      <c r="Q446" s="148">
        <v>3.2000000000000002E-3</v>
      </c>
      <c r="R446" s="148">
        <f>Q446*H446</f>
        <v>0.2707232</v>
      </c>
      <c r="S446" s="148">
        <v>0</v>
      </c>
      <c r="T446" s="149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50" t="s">
        <v>319</v>
      </c>
      <c r="AT446" s="150" t="s">
        <v>512</v>
      </c>
      <c r="AU446" s="150" t="s">
        <v>85</v>
      </c>
      <c r="AY446" s="17" t="s">
        <v>138</v>
      </c>
      <c r="BE446" s="151">
        <f>IF(N446="základní",J446,0)</f>
        <v>0</v>
      </c>
      <c r="BF446" s="151">
        <f>IF(N446="snížená",J446,0)</f>
        <v>0</v>
      </c>
      <c r="BG446" s="151">
        <f>IF(N446="zákl. přenesená",J446,0)</f>
        <v>0</v>
      </c>
      <c r="BH446" s="151">
        <f>IF(N446="sníž. přenesená",J446,0)</f>
        <v>0</v>
      </c>
      <c r="BI446" s="151">
        <f>IF(N446="nulová",J446,0)</f>
        <v>0</v>
      </c>
      <c r="BJ446" s="17" t="s">
        <v>83</v>
      </c>
      <c r="BK446" s="151">
        <f>ROUND(I446*H446,2)</f>
        <v>0</v>
      </c>
      <c r="BL446" s="17" t="s">
        <v>239</v>
      </c>
      <c r="BM446" s="150" t="s">
        <v>862</v>
      </c>
    </row>
    <row r="447" spans="1:65" s="14" customFormat="1">
      <c r="B447" s="160"/>
      <c r="D447" s="153" t="s">
        <v>148</v>
      </c>
      <c r="F447" s="162" t="s">
        <v>863</v>
      </c>
      <c r="H447" s="163">
        <v>84.600999999999999</v>
      </c>
      <c r="I447" s="164"/>
      <c r="L447" s="160"/>
      <c r="M447" s="165"/>
      <c r="N447" s="166"/>
      <c r="O447" s="166"/>
      <c r="P447" s="166"/>
      <c r="Q447" s="166"/>
      <c r="R447" s="166"/>
      <c r="S447" s="166"/>
      <c r="T447" s="167"/>
      <c r="AT447" s="161" t="s">
        <v>148</v>
      </c>
      <c r="AU447" s="161" t="s">
        <v>85</v>
      </c>
      <c r="AV447" s="14" t="s">
        <v>85</v>
      </c>
      <c r="AW447" s="14" t="s">
        <v>3</v>
      </c>
      <c r="AX447" s="14" t="s">
        <v>83</v>
      </c>
      <c r="AY447" s="161" t="s">
        <v>138</v>
      </c>
    </row>
    <row r="448" spans="1:65" s="2" customFormat="1" ht="16.5" customHeight="1">
      <c r="A448" s="32"/>
      <c r="B448" s="138"/>
      <c r="C448" s="139" t="s">
        <v>864</v>
      </c>
      <c r="D448" s="139" t="s">
        <v>141</v>
      </c>
      <c r="E448" s="140" t="s">
        <v>865</v>
      </c>
      <c r="F448" s="141" t="s">
        <v>866</v>
      </c>
      <c r="G448" s="142" t="s">
        <v>163</v>
      </c>
      <c r="H448" s="143">
        <v>81</v>
      </c>
      <c r="I448" s="144"/>
      <c r="J448" s="145">
        <f>ROUND(I448*H448,2)</f>
        <v>0</v>
      </c>
      <c r="K448" s="141" t="s">
        <v>145</v>
      </c>
      <c r="L448" s="33"/>
      <c r="M448" s="146" t="s">
        <v>1</v>
      </c>
      <c r="N448" s="147" t="s">
        <v>43</v>
      </c>
      <c r="O448" s="58"/>
      <c r="P448" s="148">
        <f>O448*H448</f>
        <v>0</v>
      </c>
      <c r="Q448" s="148">
        <v>1.0000000000000001E-5</v>
      </c>
      <c r="R448" s="148">
        <f>Q448*H448</f>
        <v>8.1000000000000006E-4</v>
      </c>
      <c r="S448" s="148">
        <v>0</v>
      </c>
      <c r="T448" s="149">
        <f>S448*H448</f>
        <v>0</v>
      </c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R448" s="150" t="s">
        <v>239</v>
      </c>
      <c r="AT448" s="150" t="s">
        <v>141</v>
      </c>
      <c r="AU448" s="150" t="s">
        <v>85</v>
      </c>
      <c r="AY448" s="17" t="s">
        <v>138</v>
      </c>
      <c r="BE448" s="151">
        <f>IF(N448="základní",J448,0)</f>
        <v>0</v>
      </c>
      <c r="BF448" s="151">
        <f>IF(N448="snížená",J448,0)</f>
        <v>0</v>
      </c>
      <c r="BG448" s="151">
        <f>IF(N448="zákl. přenesená",J448,0)</f>
        <v>0</v>
      </c>
      <c r="BH448" s="151">
        <f>IF(N448="sníž. přenesená",J448,0)</f>
        <v>0</v>
      </c>
      <c r="BI448" s="151">
        <f>IF(N448="nulová",J448,0)</f>
        <v>0</v>
      </c>
      <c r="BJ448" s="17" t="s">
        <v>83</v>
      </c>
      <c r="BK448" s="151">
        <f>ROUND(I448*H448,2)</f>
        <v>0</v>
      </c>
      <c r="BL448" s="17" t="s">
        <v>239</v>
      </c>
      <c r="BM448" s="150" t="s">
        <v>867</v>
      </c>
    </row>
    <row r="449" spans="1:65" s="2" customFormat="1" ht="16.5" customHeight="1">
      <c r="A449" s="32"/>
      <c r="B449" s="138"/>
      <c r="C449" s="176" t="s">
        <v>868</v>
      </c>
      <c r="D449" s="176" t="s">
        <v>512</v>
      </c>
      <c r="E449" s="177" t="s">
        <v>869</v>
      </c>
      <c r="F449" s="178" t="s">
        <v>870</v>
      </c>
      <c r="G449" s="179" t="s">
        <v>163</v>
      </c>
      <c r="H449" s="180">
        <v>82.62</v>
      </c>
      <c r="I449" s="181"/>
      <c r="J449" s="182">
        <f>ROUND(I449*H449,2)</f>
        <v>0</v>
      </c>
      <c r="K449" s="178" t="s">
        <v>145</v>
      </c>
      <c r="L449" s="183"/>
      <c r="M449" s="184" t="s">
        <v>1</v>
      </c>
      <c r="N449" s="185" t="s">
        <v>43</v>
      </c>
      <c r="O449" s="58"/>
      <c r="P449" s="148">
        <f>O449*H449</f>
        <v>0</v>
      </c>
      <c r="Q449" s="148">
        <v>2.9999999999999997E-4</v>
      </c>
      <c r="R449" s="148">
        <f>Q449*H449</f>
        <v>2.4785999999999999E-2</v>
      </c>
      <c r="S449" s="148">
        <v>0</v>
      </c>
      <c r="T449" s="149">
        <f>S449*H449</f>
        <v>0</v>
      </c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R449" s="150" t="s">
        <v>319</v>
      </c>
      <c r="AT449" s="150" t="s">
        <v>512</v>
      </c>
      <c r="AU449" s="150" t="s">
        <v>85</v>
      </c>
      <c r="AY449" s="17" t="s">
        <v>138</v>
      </c>
      <c r="BE449" s="151">
        <f>IF(N449="základní",J449,0)</f>
        <v>0</v>
      </c>
      <c r="BF449" s="151">
        <f>IF(N449="snížená",J449,0)</f>
        <v>0</v>
      </c>
      <c r="BG449" s="151">
        <f>IF(N449="zákl. přenesená",J449,0)</f>
        <v>0</v>
      </c>
      <c r="BH449" s="151">
        <f>IF(N449="sníž. přenesená",J449,0)</f>
        <v>0</v>
      </c>
      <c r="BI449" s="151">
        <f>IF(N449="nulová",J449,0)</f>
        <v>0</v>
      </c>
      <c r="BJ449" s="17" t="s">
        <v>83</v>
      </c>
      <c r="BK449" s="151">
        <f>ROUND(I449*H449,2)</f>
        <v>0</v>
      </c>
      <c r="BL449" s="17" t="s">
        <v>239</v>
      </c>
      <c r="BM449" s="150" t="s">
        <v>871</v>
      </c>
    </row>
    <row r="450" spans="1:65" s="14" customFormat="1">
      <c r="B450" s="160"/>
      <c r="D450" s="153" t="s">
        <v>148</v>
      </c>
      <c r="F450" s="162" t="s">
        <v>872</v>
      </c>
      <c r="H450" s="163">
        <v>82.62</v>
      </c>
      <c r="I450" s="164"/>
      <c r="L450" s="160"/>
      <c r="M450" s="165"/>
      <c r="N450" s="166"/>
      <c r="O450" s="166"/>
      <c r="P450" s="166"/>
      <c r="Q450" s="166"/>
      <c r="R450" s="166"/>
      <c r="S450" s="166"/>
      <c r="T450" s="167"/>
      <c r="AT450" s="161" t="s">
        <v>148</v>
      </c>
      <c r="AU450" s="161" t="s">
        <v>85</v>
      </c>
      <c r="AV450" s="14" t="s">
        <v>85</v>
      </c>
      <c r="AW450" s="14" t="s">
        <v>3</v>
      </c>
      <c r="AX450" s="14" t="s">
        <v>83</v>
      </c>
      <c r="AY450" s="161" t="s">
        <v>138</v>
      </c>
    </row>
    <row r="451" spans="1:65" s="2" customFormat="1" ht="16.5" customHeight="1">
      <c r="A451" s="32"/>
      <c r="B451" s="138"/>
      <c r="C451" s="139" t="s">
        <v>873</v>
      </c>
      <c r="D451" s="139" t="s">
        <v>141</v>
      </c>
      <c r="E451" s="140" t="s">
        <v>874</v>
      </c>
      <c r="F451" s="141" t="s">
        <v>875</v>
      </c>
      <c r="G451" s="142" t="s">
        <v>163</v>
      </c>
      <c r="H451" s="143">
        <v>81</v>
      </c>
      <c r="I451" s="144"/>
      <c r="J451" s="145">
        <f>ROUND(I451*H451,2)</f>
        <v>0</v>
      </c>
      <c r="K451" s="141" t="s">
        <v>145</v>
      </c>
      <c r="L451" s="33"/>
      <c r="M451" s="146" t="s">
        <v>1</v>
      </c>
      <c r="N451" s="147" t="s">
        <v>43</v>
      </c>
      <c r="O451" s="58"/>
      <c r="P451" s="148">
        <f>O451*H451</f>
        <v>0</v>
      </c>
      <c r="Q451" s="148">
        <v>3.0000000000000001E-5</v>
      </c>
      <c r="R451" s="148">
        <f>Q451*H451</f>
        <v>2.4299999999999999E-3</v>
      </c>
      <c r="S451" s="148">
        <v>0</v>
      </c>
      <c r="T451" s="149">
        <f>S451*H451</f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50" t="s">
        <v>239</v>
      </c>
      <c r="AT451" s="150" t="s">
        <v>141</v>
      </c>
      <c r="AU451" s="150" t="s">
        <v>85</v>
      </c>
      <c r="AY451" s="17" t="s">
        <v>138</v>
      </c>
      <c r="BE451" s="151">
        <f>IF(N451="základní",J451,0)</f>
        <v>0</v>
      </c>
      <c r="BF451" s="151">
        <f>IF(N451="snížená",J451,0)</f>
        <v>0</v>
      </c>
      <c r="BG451" s="151">
        <f>IF(N451="zákl. přenesená",J451,0)</f>
        <v>0</v>
      </c>
      <c r="BH451" s="151">
        <f>IF(N451="sníž. přenesená",J451,0)</f>
        <v>0</v>
      </c>
      <c r="BI451" s="151">
        <f>IF(N451="nulová",J451,0)</f>
        <v>0</v>
      </c>
      <c r="BJ451" s="17" t="s">
        <v>83</v>
      </c>
      <c r="BK451" s="151">
        <f>ROUND(I451*H451,2)</f>
        <v>0</v>
      </c>
      <c r="BL451" s="17" t="s">
        <v>239</v>
      </c>
      <c r="BM451" s="150" t="s">
        <v>876</v>
      </c>
    </row>
    <row r="452" spans="1:65" s="2" customFormat="1" ht="24.2" customHeight="1">
      <c r="A452" s="32"/>
      <c r="B452" s="138"/>
      <c r="C452" s="139" t="s">
        <v>877</v>
      </c>
      <c r="D452" s="139" t="s">
        <v>141</v>
      </c>
      <c r="E452" s="140" t="s">
        <v>878</v>
      </c>
      <c r="F452" s="141" t="s">
        <v>879</v>
      </c>
      <c r="G452" s="142" t="s">
        <v>282</v>
      </c>
      <c r="H452" s="143">
        <v>1.4850000000000001</v>
      </c>
      <c r="I452" s="144"/>
      <c r="J452" s="145">
        <f>ROUND(I452*H452,2)</f>
        <v>0</v>
      </c>
      <c r="K452" s="141" t="s">
        <v>145</v>
      </c>
      <c r="L452" s="33"/>
      <c r="M452" s="146" t="s">
        <v>1</v>
      </c>
      <c r="N452" s="147" t="s">
        <v>43</v>
      </c>
      <c r="O452" s="58"/>
      <c r="P452" s="148">
        <f>O452*H452</f>
        <v>0</v>
      </c>
      <c r="Q452" s="148">
        <v>0</v>
      </c>
      <c r="R452" s="148">
        <f>Q452*H452</f>
        <v>0</v>
      </c>
      <c r="S452" s="148">
        <v>0</v>
      </c>
      <c r="T452" s="149">
        <f>S452*H452</f>
        <v>0</v>
      </c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R452" s="150" t="s">
        <v>239</v>
      </c>
      <c r="AT452" s="150" t="s">
        <v>141</v>
      </c>
      <c r="AU452" s="150" t="s">
        <v>85</v>
      </c>
      <c r="AY452" s="17" t="s">
        <v>138</v>
      </c>
      <c r="BE452" s="151">
        <f>IF(N452="základní",J452,0)</f>
        <v>0</v>
      </c>
      <c r="BF452" s="151">
        <f>IF(N452="snížená",J452,0)</f>
        <v>0</v>
      </c>
      <c r="BG452" s="151">
        <f>IF(N452="zákl. přenesená",J452,0)</f>
        <v>0</v>
      </c>
      <c r="BH452" s="151">
        <f>IF(N452="sníž. přenesená",J452,0)</f>
        <v>0</v>
      </c>
      <c r="BI452" s="151">
        <f>IF(N452="nulová",J452,0)</f>
        <v>0</v>
      </c>
      <c r="BJ452" s="17" t="s">
        <v>83</v>
      </c>
      <c r="BK452" s="151">
        <f>ROUND(I452*H452,2)</f>
        <v>0</v>
      </c>
      <c r="BL452" s="17" t="s">
        <v>239</v>
      </c>
      <c r="BM452" s="150" t="s">
        <v>880</v>
      </c>
    </row>
    <row r="453" spans="1:65" s="12" customFormat="1" ht="22.9" customHeight="1">
      <c r="B453" s="125"/>
      <c r="D453" s="126" t="s">
        <v>77</v>
      </c>
      <c r="E453" s="136" t="s">
        <v>881</v>
      </c>
      <c r="F453" s="136" t="s">
        <v>882</v>
      </c>
      <c r="I453" s="128"/>
      <c r="J453" s="137">
        <f>BK453</f>
        <v>0</v>
      </c>
      <c r="L453" s="125"/>
      <c r="M453" s="130"/>
      <c r="N453" s="131"/>
      <c r="O453" s="131"/>
      <c r="P453" s="132">
        <f>SUM(P454:P478)</f>
        <v>0</v>
      </c>
      <c r="Q453" s="131"/>
      <c r="R453" s="132">
        <f>SUM(R454:R478)</f>
        <v>0.20338025000000004</v>
      </c>
      <c r="S453" s="131"/>
      <c r="T453" s="133">
        <f>SUM(T454:T478)</f>
        <v>0</v>
      </c>
      <c r="AR453" s="126" t="s">
        <v>85</v>
      </c>
      <c r="AT453" s="134" t="s">
        <v>77</v>
      </c>
      <c r="AU453" s="134" t="s">
        <v>83</v>
      </c>
      <c r="AY453" s="126" t="s">
        <v>138</v>
      </c>
      <c r="BK453" s="135">
        <f>SUM(BK454:BK478)</f>
        <v>0</v>
      </c>
    </row>
    <row r="454" spans="1:65" s="2" customFormat="1" ht="16.5" customHeight="1">
      <c r="A454" s="32"/>
      <c r="B454" s="138"/>
      <c r="C454" s="139" t="s">
        <v>883</v>
      </c>
      <c r="D454" s="139" t="s">
        <v>141</v>
      </c>
      <c r="E454" s="140" t="s">
        <v>884</v>
      </c>
      <c r="F454" s="141" t="s">
        <v>885</v>
      </c>
      <c r="G454" s="142" t="s">
        <v>153</v>
      </c>
      <c r="H454" s="143">
        <v>7.58</v>
      </c>
      <c r="I454" s="144"/>
      <c r="J454" s="145">
        <f>ROUND(I454*H454,2)</f>
        <v>0</v>
      </c>
      <c r="K454" s="141" t="s">
        <v>145</v>
      </c>
      <c r="L454" s="33"/>
      <c r="M454" s="146" t="s">
        <v>1</v>
      </c>
      <c r="N454" s="147" t="s">
        <v>43</v>
      </c>
      <c r="O454" s="58"/>
      <c r="P454" s="148">
        <f>O454*H454</f>
        <v>0</v>
      </c>
      <c r="Q454" s="148">
        <v>0</v>
      </c>
      <c r="R454" s="148">
        <f>Q454*H454</f>
        <v>0</v>
      </c>
      <c r="S454" s="148">
        <v>0</v>
      </c>
      <c r="T454" s="149">
        <f>S454*H454</f>
        <v>0</v>
      </c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R454" s="150" t="s">
        <v>239</v>
      </c>
      <c r="AT454" s="150" t="s">
        <v>141</v>
      </c>
      <c r="AU454" s="150" t="s">
        <v>85</v>
      </c>
      <c r="AY454" s="17" t="s">
        <v>138</v>
      </c>
      <c r="BE454" s="151">
        <f>IF(N454="základní",J454,0)</f>
        <v>0</v>
      </c>
      <c r="BF454" s="151">
        <f>IF(N454="snížená",J454,0)</f>
        <v>0</v>
      </c>
      <c r="BG454" s="151">
        <f>IF(N454="zákl. přenesená",J454,0)</f>
        <v>0</v>
      </c>
      <c r="BH454" s="151">
        <f>IF(N454="sníž. přenesená",J454,0)</f>
        <v>0</v>
      </c>
      <c r="BI454" s="151">
        <f>IF(N454="nulová",J454,0)</f>
        <v>0</v>
      </c>
      <c r="BJ454" s="17" t="s">
        <v>83</v>
      </c>
      <c r="BK454" s="151">
        <f>ROUND(I454*H454,2)</f>
        <v>0</v>
      </c>
      <c r="BL454" s="17" t="s">
        <v>239</v>
      </c>
      <c r="BM454" s="150" t="s">
        <v>886</v>
      </c>
    </row>
    <row r="455" spans="1:65" s="14" customFormat="1">
      <c r="B455" s="160"/>
      <c r="D455" s="153" t="s">
        <v>148</v>
      </c>
      <c r="E455" s="161" t="s">
        <v>1</v>
      </c>
      <c r="F455" s="162" t="s">
        <v>887</v>
      </c>
      <c r="H455" s="163">
        <v>3.62</v>
      </c>
      <c r="I455" s="164"/>
      <c r="L455" s="160"/>
      <c r="M455" s="165"/>
      <c r="N455" s="166"/>
      <c r="O455" s="166"/>
      <c r="P455" s="166"/>
      <c r="Q455" s="166"/>
      <c r="R455" s="166"/>
      <c r="S455" s="166"/>
      <c r="T455" s="167"/>
      <c r="AT455" s="161" t="s">
        <v>148</v>
      </c>
      <c r="AU455" s="161" t="s">
        <v>85</v>
      </c>
      <c r="AV455" s="14" t="s">
        <v>85</v>
      </c>
      <c r="AW455" s="14" t="s">
        <v>32</v>
      </c>
      <c r="AX455" s="14" t="s">
        <v>78</v>
      </c>
      <c r="AY455" s="161" t="s">
        <v>138</v>
      </c>
    </row>
    <row r="456" spans="1:65" s="14" customFormat="1">
      <c r="B456" s="160"/>
      <c r="D456" s="153" t="s">
        <v>148</v>
      </c>
      <c r="E456" s="161" t="s">
        <v>1</v>
      </c>
      <c r="F456" s="162" t="s">
        <v>888</v>
      </c>
      <c r="H456" s="163">
        <v>3.96</v>
      </c>
      <c r="I456" s="164"/>
      <c r="L456" s="160"/>
      <c r="M456" s="165"/>
      <c r="N456" s="166"/>
      <c r="O456" s="166"/>
      <c r="P456" s="166"/>
      <c r="Q456" s="166"/>
      <c r="R456" s="166"/>
      <c r="S456" s="166"/>
      <c r="T456" s="167"/>
      <c r="AT456" s="161" t="s">
        <v>148</v>
      </c>
      <c r="AU456" s="161" t="s">
        <v>85</v>
      </c>
      <c r="AV456" s="14" t="s">
        <v>85</v>
      </c>
      <c r="AW456" s="14" t="s">
        <v>32</v>
      </c>
      <c r="AX456" s="14" t="s">
        <v>78</v>
      </c>
      <c r="AY456" s="161" t="s">
        <v>138</v>
      </c>
    </row>
    <row r="457" spans="1:65" s="15" customFormat="1">
      <c r="B457" s="168"/>
      <c r="D457" s="153" t="s">
        <v>148</v>
      </c>
      <c r="E457" s="169" t="s">
        <v>1</v>
      </c>
      <c r="F457" s="170" t="s">
        <v>150</v>
      </c>
      <c r="H457" s="171">
        <v>7.58</v>
      </c>
      <c r="I457" s="172"/>
      <c r="L457" s="168"/>
      <c r="M457" s="173"/>
      <c r="N457" s="174"/>
      <c r="O457" s="174"/>
      <c r="P457" s="174"/>
      <c r="Q457" s="174"/>
      <c r="R457" s="174"/>
      <c r="S457" s="174"/>
      <c r="T457" s="175"/>
      <c r="AT457" s="169" t="s">
        <v>148</v>
      </c>
      <c r="AU457" s="169" t="s">
        <v>85</v>
      </c>
      <c r="AV457" s="15" t="s">
        <v>146</v>
      </c>
      <c r="AW457" s="15" t="s">
        <v>32</v>
      </c>
      <c r="AX457" s="15" t="s">
        <v>83</v>
      </c>
      <c r="AY457" s="169" t="s">
        <v>138</v>
      </c>
    </row>
    <row r="458" spans="1:65" s="2" customFormat="1" ht="16.5" customHeight="1">
      <c r="A458" s="32"/>
      <c r="B458" s="138"/>
      <c r="C458" s="139" t="s">
        <v>889</v>
      </c>
      <c r="D458" s="139" t="s">
        <v>141</v>
      </c>
      <c r="E458" s="140" t="s">
        <v>890</v>
      </c>
      <c r="F458" s="141" t="s">
        <v>891</v>
      </c>
      <c r="G458" s="142" t="s">
        <v>153</v>
      </c>
      <c r="H458" s="143">
        <v>7.58</v>
      </c>
      <c r="I458" s="144"/>
      <c r="J458" s="145">
        <f>ROUND(I458*H458,2)</f>
        <v>0</v>
      </c>
      <c r="K458" s="141" t="s">
        <v>145</v>
      </c>
      <c r="L458" s="33"/>
      <c r="M458" s="146" t="s">
        <v>1</v>
      </c>
      <c r="N458" s="147" t="s">
        <v>43</v>
      </c>
      <c r="O458" s="58"/>
      <c r="P458" s="148">
        <f>O458*H458</f>
        <v>0</v>
      </c>
      <c r="Q458" s="148">
        <v>2.9999999999999997E-4</v>
      </c>
      <c r="R458" s="148">
        <f>Q458*H458</f>
        <v>2.274E-3</v>
      </c>
      <c r="S458" s="148">
        <v>0</v>
      </c>
      <c r="T458" s="149">
        <f>S458*H458</f>
        <v>0</v>
      </c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R458" s="150" t="s">
        <v>239</v>
      </c>
      <c r="AT458" s="150" t="s">
        <v>141</v>
      </c>
      <c r="AU458" s="150" t="s">
        <v>85</v>
      </c>
      <c r="AY458" s="17" t="s">
        <v>138</v>
      </c>
      <c r="BE458" s="151">
        <f>IF(N458="základní",J458,0)</f>
        <v>0</v>
      </c>
      <c r="BF458" s="151">
        <f>IF(N458="snížená",J458,0)</f>
        <v>0</v>
      </c>
      <c r="BG458" s="151">
        <f>IF(N458="zákl. přenesená",J458,0)</f>
        <v>0</v>
      </c>
      <c r="BH458" s="151">
        <f>IF(N458="sníž. přenesená",J458,0)</f>
        <v>0</v>
      </c>
      <c r="BI458" s="151">
        <f>IF(N458="nulová",J458,0)</f>
        <v>0</v>
      </c>
      <c r="BJ458" s="17" t="s">
        <v>83</v>
      </c>
      <c r="BK458" s="151">
        <f>ROUND(I458*H458,2)</f>
        <v>0</v>
      </c>
      <c r="BL458" s="17" t="s">
        <v>239</v>
      </c>
      <c r="BM458" s="150" t="s">
        <v>892</v>
      </c>
    </row>
    <row r="459" spans="1:65" s="14" customFormat="1">
      <c r="B459" s="160"/>
      <c r="D459" s="153" t="s">
        <v>148</v>
      </c>
      <c r="E459" s="161" t="s">
        <v>1</v>
      </c>
      <c r="F459" s="162" t="s">
        <v>887</v>
      </c>
      <c r="H459" s="163">
        <v>3.62</v>
      </c>
      <c r="I459" s="164"/>
      <c r="L459" s="160"/>
      <c r="M459" s="165"/>
      <c r="N459" s="166"/>
      <c r="O459" s="166"/>
      <c r="P459" s="166"/>
      <c r="Q459" s="166"/>
      <c r="R459" s="166"/>
      <c r="S459" s="166"/>
      <c r="T459" s="167"/>
      <c r="AT459" s="161" t="s">
        <v>148</v>
      </c>
      <c r="AU459" s="161" t="s">
        <v>85</v>
      </c>
      <c r="AV459" s="14" t="s">
        <v>85</v>
      </c>
      <c r="AW459" s="14" t="s">
        <v>32</v>
      </c>
      <c r="AX459" s="14" t="s">
        <v>78</v>
      </c>
      <c r="AY459" s="161" t="s">
        <v>138</v>
      </c>
    </row>
    <row r="460" spans="1:65" s="14" customFormat="1">
      <c r="B460" s="160"/>
      <c r="D460" s="153" t="s">
        <v>148</v>
      </c>
      <c r="E460" s="161" t="s">
        <v>1</v>
      </c>
      <c r="F460" s="162" t="s">
        <v>888</v>
      </c>
      <c r="H460" s="163">
        <v>3.96</v>
      </c>
      <c r="I460" s="164"/>
      <c r="L460" s="160"/>
      <c r="M460" s="165"/>
      <c r="N460" s="166"/>
      <c r="O460" s="166"/>
      <c r="P460" s="166"/>
      <c r="Q460" s="166"/>
      <c r="R460" s="166"/>
      <c r="S460" s="166"/>
      <c r="T460" s="167"/>
      <c r="AT460" s="161" t="s">
        <v>148</v>
      </c>
      <c r="AU460" s="161" t="s">
        <v>85</v>
      </c>
      <c r="AV460" s="14" t="s">
        <v>85</v>
      </c>
      <c r="AW460" s="14" t="s">
        <v>32</v>
      </c>
      <c r="AX460" s="14" t="s">
        <v>78</v>
      </c>
      <c r="AY460" s="161" t="s">
        <v>138</v>
      </c>
    </row>
    <row r="461" spans="1:65" s="15" customFormat="1">
      <c r="B461" s="168"/>
      <c r="D461" s="153" t="s">
        <v>148</v>
      </c>
      <c r="E461" s="169" t="s">
        <v>1</v>
      </c>
      <c r="F461" s="170" t="s">
        <v>150</v>
      </c>
      <c r="H461" s="171">
        <v>7.58</v>
      </c>
      <c r="I461" s="172"/>
      <c r="L461" s="168"/>
      <c r="M461" s="173"/>
      <c r="N461" s="174"/>
      <c r="O461" s="174"/>
      <c r="P461" s="174"/>
      <c r="Q461" s="174"/>
      <c r="R461" s="174"/>
      <c r="S461" s="174"/>
      <c r="T461" s="175"/>
      <c r="AT461" s="169" t="s">
        <v>148</v>
      </c>
      <c r="AU461" s="169" t="s">
        <v>85</v>
      </c>
      <c r="AV461" s="15" t="s">
        <v>146</v>
      </c>
      <c r="AW461" s="15" t="s">
        <v>32</v>
      </c>
      <c r="AX461" s="15" t="s">
        <v>83</v>
      </c>
      <c r="AY461" s="169" t="s">
        <v>138</v>
      </c>
    </row>
    <row r="462" spans="1:65" s="2" customFormat="1" ht="24.2" customHeight="1">
      <c r="A462" s="32"/>
      <c r="B462" s="138"/>
      <c r="C462" s="139" t="s">
        <v>893</v>
      </c>
      <c r="D462" s="139" t="s">
        <v>141</v>
      </c>
      <c r="E462" s="140" t="s">
        <v>894</v>
      </c>
      <c r="F462" s="141" t="s">
        <v>895</v>
      </c>
      <c r="G462" s="142" t="s">
        <v>153</v>
      </c>
      <c r="H462" s="143">
        <v>3</v>
      </c>
      <c r="I462" s="144"/>
      <c r="J462" s="145">
        <f>ROUND(I462*H462,2)</f>
        <v>0</v>
      </c>
      <c r="K462" s="141" t="s">
        <v>145</v>
      </c>
      <c r="L462" s="33"/>
      <c r="M462" s="146" t="s">
        <v>1</v>
      </c>
      <c r="N462" s="147" t="s">
        <v>43</v>
      </c>
      <c r="O462" s="58"/>
      <c r="P462" s="148">
        <f>O462*H462</f>
        <v>0</v>
      </c>
      <c r="Q462" s="148">
        <v>1.5E-3</v>
      </c>
      <c r="R462" s="148">
        <f>Q462*H462</f>
        <v>4.5000000000000005E-3</v>
      </c>
      <c r="S462" s="148">
        <v>0</v>
      </c>
      <c r="T462" s="149">
        <f>S462*H462</f>
        <v>0</v>
      </c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R462" s="150" t="s">
        <v>239</v>
      </c>
      <c r="AT462" s="150" t="s">
        <v>141</v>
      </c>
      <c r="AU462" s="150" t="s">
        <v>85</v>
      </c>
      <c r="AY462" s="17" t="s">
        <v>138</v>
      </c>
      <c r="BE462" s="151">
        <f>IF(N462="základní",J462,0)</f>
        <v>0</v>
      </c>
      <c r="BF462" s="151">
        <f>IF(N462="snížená",J462,0)</f>
        <v>0</v>
      </c>
      <c r="BG462" s="151">
        <f>IF(N462="zákl. přenesená",J462,0)</f>
        <v>0</v>
      </c>
      <c r="BH462" s="151">
        <f>IF(N462="sníž. přenesená",J462,0)</f>
        <v>0</v>
      </c>
      <c r="BI462" s="151">
        <f>IF(N462="nulová",J462,0)</f>
        <v>0</v>
      </c>
      <c r="BJ462" s="17" t="s">
        <v>83</v>
      </c>
      <c r="BK462" s="151">
        <f>ROUND(I462*H462,2)</f>
        <v>0</v>
      </c>
      <c r="BL462" s="17" t="s">
        <v>239</v>
      </c>
      <c r="BM462" s="150" t="s">
        <v>896</v>
      </c>
    </row>
    <row r="463" spans="1:65" s="14" customFormat="1">
      <c r="B463" s="160"/>
      <c r="D463" s="153" t="s">
        <v>148</v>
      </c>
      <c r="E463" s="161" t="s">
        <v>1</v>
      </c>
      <c r="F463" s="162" t="s">
        <v>897</v>
      </c>
      <c r="H463" s="163">
        <v>3</v>
      </c>
      <c r="I463" s="164"/>
      <c r="L463" s="160"/>
      <c r="M463" s="165"/>
      <c r="N463" s="166"/>
      <c r="O463" s="166"/>
      <c r="P463" s="166"/>
      <c r="Q463" s="166"/>
      <c r="R463" s="166"/>
      <c r="S463" s="166"/>
      <c r="T463" s="167"/>
      <c r="AT463" s="161" t="s">
        <v>148</v>
      </c>
      <c r="AU463" s="161" t="s">
        <v>85</v>
      </c>
      <c r="AV463" s="14" t="s">
        <v>85</v>
      </c>
      <c r="AW463" s="14" t="s">
        <v>32</v>
      </c>
      <c r="AX463" s="14" t="s">
        <v>78</v>
      </c>
      <c r="AY463" s="161" t="s">
        <v>138</v>
      </c>
    </row>
    <row r="464" spans="1:65" s="15" customFormat="1">
      <c r="B464" s="168"/>
      <c r="D464" s="153" t="s">
        <v>148</v>
      </c>
      <c r="E464" s="169" t="s">
        <v>1</v>
      </c>
      <c r="F464" s="170" t="s">
        <v>150</v>
      </c>
      <c r="H464" s="171">
        <v>3</v>
      </c>
      <c r="I464" s="172"/>
      <c r="L464" s="168"/>
      <c r="M464" s="173"/>
      <c r="N464" s="174"/>
      <c r="O464" s="174"/>
      <c r="P464" s="174"/>
      <c r="Q464" s="174"/>
      <c r="R464" s="174"/>
      <c r="S464" s="174"/>
      <c r="T464" s="175"/>
      <c r="AT464" s="169" t="s">
        <v>148</v>
      </c>
      <c r="AU464" s="169" t="s">
        <v>85</v>
      </c>
      <c r="AV464" s="15" t="s">
        <v>146</v>
      </c>
      <c r="AW464" s="15" t="s">
        <v>32</v>
      </c>
      <c r="AX464" s="15" t="s">
        <v>83</v>
      </c>
      <c r="AY464" s="169" t="s">
        <v>138</v>
      </c>
    </row>
    <row r="465" spans="1:65" s="2" customFormat="1" ht="33" customHeight="1">
      <c r="A465" s="32"/>
      <c r="B465" s="138"/>
      <c r="C465" s="139" t="s">
        <v>898</v>
      </c>
      <c r="D465" s="139" t="s">
        <v>141</v>
      </c>
      <c r="E465" s="140" t="s">
        <v>899</v>
      </c>
      <c r="F465" s="141" t="s">
        <v>900</v>
      </c>
      <c r="G465" s="142" t="s">
        <v>153</v>
      </c>
      <c r="H465" s="143">
        <v>7.58</v>
      </c>
      <c r="I465" s="144"/>
      <c r="J465" s="145">
        <f>ROUND(I465*H465,2)</f>
        <v>0</v>
      </c>
      <c r="K465" s="141" t="s">
        <v>145</v>
      </c>
      <c r="L465" s="33"/>
      <c r="M465" s="146" t="s">
        <v>1</v>
      </c>
      <c r="N465" s="147" t="s">
        <v>43</v>
      </c>
      <c r="O465" s="58"/>
      <c r="P465" s="148">
        <f>O465*H465</f>
        <v>0</v>
      </c>
      <c r="Q465" s="148">
        <v>9.0900000000000009E-3</v>
      </c>
      <c r="R465" s="148">
        <f>Q465*H465</f>
        <v>6.8902200000000011E-2</v>
      </c>
      <c r="S465" s="148">
        <v>0</v>
      </c>
      <c r="T465" s="149">
        <f>S465*H465</f>
        <v>0</v>
      </c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R465" s="150" t="s">
        <v>239</v>
      </c>
      <c r="AT465" s="150" t="s">
        <v>141</v>
      </c>
      <c r="AU465" s="150" t="s">
        <v>85</v>
      </c>
      <c r="AY465" s="17" t="s">
        <v>138</v>
      </c>
      <c r="BE465" s="151">
        <f>IF(N465="základní",J465,0)</f>
        <v>0</v>
      </c>
      <c r="BF465" s="151">
        <f>IF(N465="snížená",J465,0)</f>
        <v>0</v>
      </c>
      <c r="BG465" s="151">
        <f>IF(N465="zákl. přenesená",J465,0)</f>
        <v>0</v>
      </c>
      <c r="BH465" s="151">
        <f>IF(N465="sníž. přenesená",J465,0)</f>
        <v>0</v>
      </c>
      <c r="BI465" s="151">
        <f>IF(N465="nulová",J465,0)</f>
        <v>0</v>
      </c>
      <c r="BJ465" s="17" t="s">
        <v>83</v>
      </c>
      <c r="BK465" s="151">
        <f>ROUND(I465*H465,2)</f>
        <v>0</v>
      </c>
      <c r="BL465" s="17" t="s">
        <v>239</v>
      </c>
      <c r="BM465" s="150" t="s">
        <v>901</v>
      </c>
    </row>
    <row r="466" spans="1:65" s="14" customFormat="1">
      <c r="B466" s="160"/>
      <c r="D466" s="153" t="s">
        <v>148</v>
      </c>
      <c r="E466" s="161" t="s">
        <v>1</v>
      </c>
      <c r="F466" s="162" t="s">
        <v>887</v>
      </c>
      <c r="H466" s="163">
        <v>3.62</v>
      </c>
      <c r="I466" s="164"/>
      <c r="L466" s="160"/>
      <c r="M466" s="165"/>
      <c r="N466" s="166"/>
      <c r="O466" s="166"/>
      <c r="P466" s="166"/>
      <c r="Q466" s="166"/>
      <c r="R466" s="166"/>
      <c r="S466" s="166"/>
      <c r="T466" s="167"/>
      <c r="AT466" s="161" t="s">
        <v>148</v>
      </c>
      <c r="AU466" s="161" t="s">
        <v>85</v>
      </c>
      <c r="AV466" s="14" t="s">
        <v>85</v>
      </c>
      <c r="AW466" s="14" t="s">
        <v>32</v>
      </c>
      <c r="AX466" s="14" t="s">
        <v>78</v>
      </c>
      <c r="AY466" s="161" t="s">
        <v>138</v>
      </c>
    </row>
    <row r="467" spans="1:65" s="14" customFormat="1">
      <c r="B467" s="160"/>
      <c r="D467" s="153" t="s">
        <v>148</v>
      </c>
      <c r="E467" s="161" t="s">
        <v>1</v>
      </c>
      <c r="F467" s="162" t="s">
        <v>888</v>
      </c>
      <c r="H467" s="163">
        <v>3.96</v>
      </c>
      <c r="I467" s="164"/>
      <c r="L467" s="160"/>
      <c r="M467" s="165"/>
      <c r="N467" s="166"/>
      <c r="O467" s="166"/>
      <c r="P467" s="166"/>
      <c r="Q467" s="166"/>
      <c r="R467" s="166"/>
      <c r="S467" s="166"/>
      <c r="T467" s="167"/>
      <c r="AT467" s="161" t="s">
        <v>148</v>
      </c>
      <c r="AU467" s="161" t="s">
        <v>85</v>
      </c>
      <c r="AV467" s="14" t="s">
        <v>85</v>
      </c>
      <c r="AW467" s="14" t="s">
        <v>32</v>
      </c>
      <c r="AX467" s="14" t="s">
        <v>78</v>
      </c>
      <c r="AY467" s="161" t="s">
        <v>138</v>
      </c>
    </row>
    <row r="468" spans="1:65" s="15" customFormat="1">
      <c r="B468" s="168"/>
      <c r="D468" s="153" t="s">
        <v>148</v>
      </c>
      <c r="E468" s="169" t="s">
        <v>1</v>
      </c>
      <c r="F468" s="170" t="s">
        <v>150</v>
      </c>
      <c r="H468" s="171">
        <v>7.58</v>
      </c>
      <c r="I468" s="172"/>
      <c r="L468" s="168"/>
      <c r="M468" s="173"/>
      <c r="N468" s="174"/>
      <c r="O468" s="174"/>
      <c r="P468" s="174"/>
      <c r="Q468" s="174"/>
      <c r="R468" s="174"/>
      <c r="S468" s="174"/>
      <c r="T468" s="175"/>
      <c r="AT468" s="169" t="s">
        <v>148</v>
      </c>
      <c r="AU468" s="169" t="s">
        <v>85</v>
      </c>
      <c r="AV468" s="15" t="s">
        <v>146</v>
      </c>
      <c r="AW468" s="15" t="s">
        <v>32</v>
      </c>
      <c r="AX468" s="15" t="s">
        <v>83</v>
      </c>
      <c r="AY468" s="169" t="s">
        <v>138</v>
      </c>
    </row>
    <row r="469" spans="1:65" s="2" customFormat="1" ht="24.2" customHeight="1">
      <c r="A469" s="32"/>
      <c r="B469" s="138"/>
      <c r="C469" s="176" t="s">
        <v>902</v>
      </c>
      <c r="D469" s="176" t="s">
        <v>512</v>
      </c>
      <c r="E469" s="177" t="s">
        <v>903</v>
      </c>
      <c r="F469" s="178" t="s">
        <v>904</v>
      </c>
      <c r="G469" s="179" t="s">
        <v>153</v>
      </c>
      <c r="H469" s="180">
        <v>8.7170000000000005</v>
      </c>
      <c r="I469" s="181"/>
      <c r="J469" s="182">
        <f>ROUND(I469*H469,2)</f>
        <v>0</v>
      </c>
      <c r="K469" s="178" t="s">
        <v>145</v>
      </c>
      <c r="L469" s="183"/>
      <c r="M469" s="184" t="s">
        <v>1</v>
      </c>
      <c r="N469" s="185" t="s">
        <v>43</v>
      </c>
      <c r="O469" s="58"/>
      <c r="P469" s="148">
        <f>O469*H469</f>
        <v>0</v>
      </c>
      <c r="Q469" s="148">
        <v>1.465E-2</v>
      </c>
      <c r="R469" s="148">
        <f>Q469*H469</f>
        <v>0.12770405000000001</v>
      </c>
      <c r="S469" s="148">
        <v>0</v>
      </c>
      <c r="T469" s="149">
        <f>S469*H469</f>
        <v>0</v>
      </c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R469" s="150" t="s">
        <v>319</v>
      </c>
      <c r="AT469" s="150" t="s">
        <v>512</v>
      </c>
      <c r="AU469" s="150" t="s">
        <v>85</v>
      </c>
      <c r="AY469" s="17" t="s">
        <v>138</v>
      </c>
      <c r="BE469" s="151">
        <f>IF(N469="základní",J469,0)</f>
        <v>0</v>
      </c>
      <c r="BF469" s="151">
        <f>IF(N469="snížená",J469,0)</f>
        <v>0</v>
      </c>
      <c r="BG469" s="151">
        <f>IF(N469="zákl. přenesená",J469,0)</f>
        <v>0</v>
      </c>
      <c r="BH469" s="151">
        <f>IF(N469="sníž. přenesená",J469,0)</f>
        <v>0</v>
      </c>
      <c r="BI469" s="151">
        <f>IF(N469="nulová",J469,0)</f>
        <v>0</v>
      </c>
      <c r="BJ469" s="17" t="s">
        <v>83</v>
      </c>
      <c r="BK469" s="151">
        <f>ROUND(I469*H469,2)</f>
        <v>0</v>
      </c>
      <c r="BL469" s="17" t="s">
        <v>239</v>
      </c>
      <c r="BM469" s="150" t="s">
        <v>905</v>
      </c>
    </row>
    <row r="470" spans="1:65" s="14" customFormat="1">
      <c r="B470" s="160"/>
      <c r="D470" s="153" t="s">
        <v>148</v>
      </c>
      <c r="F470" s="162" t="s">
        <v>906</v>
      </c>
      <c r="H470" s="163">
        <v>8.7170000000000005</v>
      </c>
      <c r="I470" s="164"/>
      <c r="L470" s="160"/>
      <c r="M470" s="165"/>
      <c r="N470" s="166"/>
      <c r="O470" s="166"/>
      <c r="P470" s="166"/>
      <c r="Q470" s="166"/>
      <c r="R470" s="166"/>
      <c r="S470" s="166"/>
      <c r="T470" s="167"/>
      <c r="AT470" s="161" t="s">
        <v>148</v>
      </c>
      <c r="AU470" s="161" t="s">
        <v>85</v>
      </c>
      <c r="AV470" s="14" t="s">
        <v>85</v>
      </c>
      <c r="AW470" s="14" t="s">
        <v>3</v>
      </c>
      <c r="AX470" s="14" t="s">
        <v>83</v>
      </c>
      <c r="AY470" s="161" t="s">
        <v>138</v>
      </c>
    </row>
    <row r="471" spans="1:65" s="2" customFormat="1" ht="33" customHeight="1">
      <c r="A471" s="32"/>
      <c r="B471" s="138"/>
      <c r="C471" s="139" t="s">
        <v>907</v>
      </c>
      <c r="D471" s="139" t="s">
        <v>141</v>
      </c>
      <c r="E471" s="140" t="s">
        <v>908</v>
      </c>
      <c r="F471" s="141" t="s">
        <v>909</v>
      </c>
      <c r="G471" s="142" t="s">
        <v>153</v>
      </c>
      <c r="H471" s="143">
        <v>7.58</v>
      </c>
      <c r="I471" s="144"/>
      <c r="J471" s="145">
        <f>ROUND(I471*H471,2)</f>
        <v>0</v>
      </c>
      <c r="K471" s="141" t="s">
        <v>145</v>
      </c>
      <c r="L471" s="33"/>
      <c r="M471" s="146" t="s">
        <v>1</v>
      </c>
      <c r="N471" s="147" t="s">
        <v>43</v>
      </c>
      <c r="O471" s="58"/>
      <c r="P471" s="148">
        <f>O471*H471</f>
        <v>0</v>
      </c>
      <c r="Q471" s="148">
        <v>0</v>
      </c>
      <c r="R471" s="148">
        <f>Q471*H471</f>
        <v>0</v>
      </c>
      <c r="S471" s="148">
        <v>0</v>
      </c>
      <c r="T471" s="149">
        <f>S471*H471</f>
        <v>0</v>
      </c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R471" s="150" t="s">
        <v>239</v>
      </c>
      <c r="AT471" s="150" t="s">
        <v>141</v>
      </c>
      <c r="AU471" s="150" t="s">
        <v>85</v>
      </c>
      <c r="AY471" s="17" t="s">
        <v>138</v>
      </c>
      <c r="BE471" s="151">
        <f>IF(N471="základní",J471,0)</f>
        <v>0</v>
      </c>
      <c r="BF471" s="151">
        <f>IF(N471="snížená",J471,0)</f>
        <v>0</v>
      </c>
      <c r="BG471" s="151">
        <f>IF(N471="zákl. přenesená",J471,0)</f>
        <v>0</v>
      </c>
      <c r="BH471" s="151">
        <f>IF(N471="sníž. přenesená",J471,0)</f>
        <v>0</v>
      </c>
      <c r="BI471" s="151">
        <f>IF(N471="nulová",J471,0)</f>
        <v>0</v>
      </c>
      <c r="BJ471" s="17" t="s">
        <v>83</v>
      </c>
      <c r="BK471" s="151">
        <f>ROUND(I471*H471,2)</f>
        <v>0</v>
      </c>
      <c r="BL471" s="17" t="s">
        <v>239</v>
      </c>
      <c r="BM471" s="150" t="s">
        <v>910</v>
      </c>
    </row>
    <row r="472" spans="1:65" s="14" customFormat="1">
      <c r="B472" s="160"/>
      <c r="D472" s="153" t="s">
        <v>148</v>
      </c>
      <c r="E472" s="161" t="s">
        <v>1</v>
      </c>
      <c r="F472" s="162" t="s">
        <v>887</v>
      </c>
      <c r="H472" s="163">
        <v>3.62</v>
      </c>
      <c r="I472" s="164"/>
      <c r="L472" s="160"/>
      <c r="M472" s="165"/>
      <c r="N472" s="166"/>
      <c r="O472" s="166"/>
      <c r="P472" s="166"/>
      <c r="Q472" s="166"/>
      <c r="R472" s="166"/>
      <c r="S472" s="166"/>
      <c r="T472" s="167"/>
      <c r="AT472" s="161" t="s">
        <v>148</v>
      </c>
      <c r="AU472" s="161" t="s">
        <v>85</v>
      </c>
      <c r="AV472" s="14" t="s">
        <v>85</v>
      </c>
      <c r="AW472" s="14" t="s">
        <v>32</v>
      </c>
      <c r="AX472" s="14" t="s">
        <v>78</v>
      </c>
      <c r="AY472" s="161" t="s">
        <v>138</v>
      </c>
    </row>
    <row r="473" spans="1:65" s="14" customFormat="1">
      <c r="B473" s="160"/>
      <c r="D473" s="153" t="s">
        <v>148</v>
      </c>
      <c r="E473" s="161" t="s">
        <v>1</v>
      </c>
      <c r="F473" s="162" t="s">
        <v>888</v>
      </c>
      <c r="H473" s="163">
        <v>3.96</v>
      </c>
      <c r="I473" s="164"/>
      <c r="L473" s="160"/>
      <c r="M473" s="165"/>
      <c r="N473" s="166"/>
      <c r="O473" s="166"/>
      <c r="P473" s="166"/>
      <c r="Q473" s="166"/>
      <c r="R473" s="166"/>
      <c r="S473" s="166"/>
      <c r="T473" s="167"/>
      <c r="AT473" s="161" t="s">
        <v>148</v>
      </c>
      <c r="AU473" s="161" t="s">
        <v>85</v>
      </c>
      <c r="AV473" s="14" t="s">
        <v>85</v>
      </c>
      <c r="AW473" s="14" t="s">
        <v>32</v>
      </c>
      <c r="AX473" s="14" t="s">
        <v>78</v>
      </c>
      <c r="AY473" s="161" t="s">
        <v>138</v>
      </c>
    </row>
    <row r="474" spans="1:65" s="15" customFormat="1">
      <c r="B474" s="168"/>
      <c r="D474" s="153" t="s">
        <v>148</v>
      </c>
      <c r="E474" s="169" t="s">
        <v>1</v>
      </c>
      <c r="F474" s="170" t="s">
        <v>150</v>
      </c>
      <c r="H474" s="171">
        <v>7.58</v>
      </c>
      <c r="I474" s="172"/>
      <c r="L474" s="168"/>
      <c r="M474" s="173"/>
      <c r="N474" s="174"/>
      <c r="O474" s="174"/>
      <c r="P474" s="174"/>
      <c r="Q474" s="174"/>
      <c r="R474" s="174"/>
      <c r="S474" s="174"/>
      <c r="T474" s="175"/>
      <c r="AT474" s="169" t="s">
        <v>148</v>
      </c>
      <c r="AU474" s="169" t="s">
        <v>85</v>
      </c>
      <c r="AV474" s="15" t="s">
        <v>146</v>
      </c>
      <c r="AW474" s="15" t="s">
        <v>32</v>
      </c>
      <c r="AX474" s="15" t="s">
        <v>83</v>
      </c>
      <c r="AY474" s="169" t="s">
        <v>138</v>
      </c>
    </row>
    <row r="475" spans="1:65" s="2" customFormat="1" ht="16.5" customHeight="1">
      <c r="A475" s="32"/>
      <c r="B475" s="138"/>
      <c r="C475" s="139" t="s">
        <v>911</v>
      </c>
      <c r="D475" s="139" t="s">
        <v>141</v>
      </c>
      <c r="E475" s="140" t="s">
        <v>912</v>
      </c>
      <c r="F475" s="141" t="s">
        <v>913</v>
      </c>
      <c r="G475" s="142" t="s">
        <v>144</v>
      </c>
      <c r="H475" s="143">
        <v>6</v>
      </c>
      <c r="I475" s="144"/>
      <c r="J475" s="145">
        <f>ROUND(I475*H475,2)</f>
        <v>0</v>
      </c>
      <c r="K475" s="141" t="s">
        <v>145</v>
      </c>
      <c r="L475" s="33"/>
      <c r="M475" s="146" t="s">
        <v>1</v>
      </c>
      <c r="N475" s="147" t="s">
        <v>43</v>
      </c>
      <c r="O475" s="58"/>
      <c r="P475" s="148">
        <f>O475*H475</f>
        <v>0</v>
      </c>
      <c r="Q475" s="148">
        <v>0</v>
      </c>
      <c r="R475" s="148">
        <f>Q475*H475</f>
        <v>0</v>
      </c>
      <c r="S475" s="148">
        <v>0</v>
      </c>
      <c r="T475" s="149">
        <f>S475*H475</f>
        <v>0</v>
      </c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R475" s="150" t="s">
        <v>239</v>
      </c>
      <c r="AT475" s="150" t="s">
        <v>141</v>
      </c>
      <c r="AU475" s="150" t="s">
        <v>85</v>
      </c>
      <c r="AY475" s="17" t="s">
        <v>138</v>
      </c>
      <c r="BE475" s="151">
        <f>IF(N475="základní",J475,0)</f>
        <v>0</v>
      </c>
      <c r="BF475" s="151">
        <f>IF(N475="snížená",J475,0)</f>
        <v>0</v>
      </c>
      <c r="BG475" s="151">
        <f>IF(N475="zákl. přenesená",J475,0)</f>
        <v>0</v>
      </c>
      <c r="BH475" s="151">
        <f>IF(N475="sníž. přenesená",J475,0)</f>
        <v>0</v>
      </c>
      <c r="BI475" s="151">
        <f>IF(N475="nulová",J475,0)</f>
        <v>0</v>
      </c>
      <c r="BJ475" s="17" t="s">
        <v>83</v>
      </c>
      <c r="BK475" s="151">
        <f>ROUND(I475*H475,2)</f>
        <v>0</v>
      </c>
      <c r="BL475" s="17" t="s">
        <v>239</v>
      </c>
      <c r="BM475" s="150" t="s">
        <v>914</v>
      </c>
    </row>
    <row r="476" spans="1:65" s="2" customFormat="1" ht="21.75" customHeight="1">
      <c r="A476" s="32"/>
      <c r="B476" s="138"/>
      <c r="C476" s="139" t="s">
        <v>915</v>
      </c>
      <c r="D476" s="139" t="s">
        <v>141</v>
      </c>
      <c r="E476" s="140" t="s">
        <v>916</v>
      </c>
      <c r="F476" s="141" t="s">
        <v>917</v>
      </c>
      <c r="G476" s="142" t="s">
        <v>144</v>
      </c>
      <c r="H476" s="143">
        <v>3</v>
      </c>
      <c r="I476" s="144"/>
      <c r="J476" s="145">
        <f>ROUND(I476*H476,2)</f>
        <v>0</v>
      </c>
      <c r="K476" s="141" t="s">
        <v>145</v>
      </c>
      <c r="L476" s="33"/>
      <c r="M476" s="146" t="s">
        <v>1</v>
      </c>
      <c r="N476" s="147" t="s">
        <v>43</v>
      </c>
      <c r="O476" s="58"/>
      <c r="P476" s="148">
        <f>O476*H476</f>
        <v>0</v>
      </c>
      <c r="Q476" s="148">
        <v>0</v>
      </c>
      <c r="R476" s="148">
        <f>Q476*H476</f>
        <v>0</v>
      </c>
      <c r="S476" s="148">
        <v>0</v>
      </c>
      <c r="T476" s="149">
        <f>S476*H476</f>
        <v>0</v>
      </c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R476" s="150" t="s">
        <v>239</v>
      </c>
      <c r="AT476" s="150" t="s">
        <v>141</v>
      </c>
      <c r="AU476" s="150" t="s">
        <v>85</v>
      </c>
      <c r="AY476" s="17" t="s">
        <v>138</v>
      </c>
      <c r="BE476" s="151">
        <f>IF(N476="základní",J476,0)</f>
        <v>0</v>
      </c>
      <c r="BF476" s="151">
        <f>IF(N476="snížená",J476,0)</f>
        <v>0</v>
      </c>
      <c r="BG476" s="151">
        <f>IF(N476="zákl. přenesená",J476,0)</f>
        <v>0</v>
      </c>
      <c r="BH476" s="151">
        <f>IF(N476="sníž. přenesená",J476,0)</f>
        <v>0</v>
      </c>
      <c r="BI476" s="151">
        <f>IF(N476="nulová",J476,0)</f>
        <v>0</v>
      </c>
      <c r="BJ476" s="17" t="s">
        <v>83</v>
      </c>
      <c r="BK476" s="151">
        <f>ROUND(I476*H476,2)</f>
        <v>0</v>
      </c>
      <c r="BL476" s="17" t="s">
        <v>239</v>
      </c>
      <c r="BM476" s="150" t="s">
        <v>918</v>
      </c>
    </row>
    <row r="477" spans="1:65" s="2" customFormat="1" ht="16.5" customHeight="1">
      <c r="A477" s="32"/>
      <c r="B477" s="138"/>
      <c r="C477" s="139" t="s">
        <v>919</v>
      </c>
      <c r="D477" s="139" t="s">
        <v>141</v>
      </c>
      <c r="E477" s="140" t="s">
        <v>920</v>
      </c>
      <c r="F477" s="141" t="s">
        <v>921</v>
      </c>
      <c r="G477" s="142" t="s">
        <v>144</v>
      </c>
      <c r="H477" s="143">
        <v>2</v>
      </c>
      <c r="I477" s="144"/>
      <c r="J477" s="145">
        <f>ROUND(I477*H477,2)</f>
        <v>0</v>
      </c>
      <c r="K477" s="141" t="s">
        <v>145</v>
      </c>
      <c r="L477" s="33"/>
      <c r="M477" s="146" t="s">
        <v>1</v>
      </c>
      <c r="N477" s="147" t="s">
        <v>43</v>
      </c>
      <c r="O477" s="58"/>
      <c r="P477" s="148">
        <f>O477*H477</f>
        <v>0</v>
      </c>
      <c r="Q477" s="148">
        <v>0</v>
      </c>
      <c r="R477" s="148">
        <f>Q477*H477</f>
        <v>0</v>
      </c>
      <c r="S477" s="148">
        <v>0</v>
      </c>
      <c r="T477" s="149">
        <f>S477*H477</f>
        <v>0</v>
      </c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R477" s="150" t="s">
        <v>239</v>
      </c>
      <c r="AT477" s="150" t="s">
        <v>141</v>
      </c>
      <c r="AU477" s="150" t="s">
        <v>85</v>
      </c>
      <c r="AY477" s="17" t="s">
        <v>138</v>
      </c>
      <c r="BE477" s="151">
        <f>IF(N477="základní",J477,0)</f>
        <v>0</v>
      </c>
      <c r="BF477" s="151">
        <f>IF(N477="snížená",J477,0)</f>
        <v>0</v>
      </c>
      <c r="BG477" s="151">
        <f>IF(N477="zákl. přenesená",J477,0)</f>
        <v>0</v>
      </c>
      <c r="BH477" s="151">
        <f>IF(N477="sníž. přenesená",J477,0)</f>
        <v>0</v>
      </c>
      <c r="BI477" s="151">
        <f>IF(N477="nulová",J477,0)</f>
        <v>0</v>
      </c>
      <c r="BJ477" s="17" t="s">
        <v>83</v>
      </c>
      <c r="BK477" s="151">
        <f>ROUND(I477*H477,2)</f>
        <v>0</v>
      </c>
      <c r="BL477" s="17" t="s">
        <v>239</v>
      </c>
      <c r="BM477" s="150" t="s">
        <v>922</v>
      </c>
    </row>
    <row r="478" spans="1:65" s="2" customFormat="1" ht="24.2" customHeight="1">
      <c r="A478" s="32"/>
      <c r="B478" s="138"/>
      <c r="C478" s="139" t="s">
        <v>923</v>
      </c>
      <c r="D478" s="139" t="s">
        <v>141</v>
      </c>
      <c r="E478" s="140" t="s">
        <v>924</v>
      </c>
      <c r="F478" s="141" t="s">
        <v>925</v>
      </c>
      <c r="G478" s="142" t="s">
        <v>282</v>
      </c>
      <c r="H478" s="143">
        <v>0.20300000000000001</v>
      </c>
      <c r="I478" s="144"/>
      <c r="J478" s="145">
        <f>ROUND(I478*H478,2)</f>
        <v>0</v>
      </c>
      <c r="K478" s="141" t="s">
        <v>145</v>
      </c>
      <c r="L478" s="33"/>
      <c r="M478" s="146" t="s">
        <v>1</v>
      </c>
      <c r="N478" s="147" t="s">
        <v>43</v>
      </c>
      <c r="O478" s="58"/>
      <c r="P478" s="148">
        <f>O478*H478</f>
        <v>0</v>
      </c>
      <c r="Q478" s="148">
        <v>0</v>
      </c>
      <c r="R478" s="148">
        <f>Q478*H478</f>
        <v>0</v>
      </c>
      <c r="S478" s="148">
        <v>0</v>
      </c>
      <c r="T478" s="149">
        <f>S478*H478</f>
        <v>0</v>
      </c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R478" s="150" t="s">
        <v>239</v>
      </c>
      <c r="AT478" s="150" t="s">
        <v>141</v>
      </c>
      <c r="AU478" s="150" t="s">
        <v>85</v>
      </c>
      <c r="AY478" s="17" t="s">
        <v>138</v>
      </c>
      <c r="BE478" s="151">
        <f>IF(N478="základní",J478,0)</f>
        <v>0</v>
      </c>
      <c r="BF478" s="151">
        <f>IF(N478="snížená",J478,0)</f>
        <v>0</v>
      </c>
      <c r="BG478" s="151">
        <f>IF(N478="zákl. přenesená",J478,0)</f>
        <v>0</v>
      </c>
      <c r="BH478" s="151">
        <f>IF(N478="sníž. přenesená",J478,0)</f>
        <v>0</v>
      </c>
      <c r="BI478" s="151">
        <f>IF(N478="nulová",J478,0)</f>
        <v>0</v>
      </c>
      <c r="BJ478" s="17" t="s">
        <v>83</v>
      </c>
      <c r="BK478" s="151">
        <f>ROUND(I478*H478,2)</f>
        <v>0</v>
      </c>
      <c r="BL478" s="17" t="s">
        <v>239</v>
      </c>
      <c r="BM478" s="150" t="s">
        <v>926</v>
      </c>
    </row>
    <row r="479" spans="1:65" s="12" customFormat="1" ht="22.9" customHeight="1">
      <c r="B479" s="125"/>
      <c r="D479" s="126" t="s">
        <v>77</v>
      </c>
      <c r="E479" s="136" t="s">
        <v>927</v>
      </c>
      <c r="F479" s="136" t="s">
        <v>928</v>
      </c>
      <c r="I479" s="128"/>
      <c r="J479" s="137">
        <f>BK479</f>
        <v>0</v>
      </c>
      <c r="L479" s="125"/>
      <c r="M479" s="130"/>
      <c r="N479" s="131"/>
      <c r="O479" s="131"/>
      <c r="P479" s="132">
        <f>P480</f>
        <v>0</v>
      </c>
      <c r="Q479" s="131"/>
      <c r="R479" s="132">
        <f>R480</f>
        <v>3.3000000000000002E-2</v>
      </c>
      <c r="S479" s="131"/>
      <c r="T479" s="133">
        <f>T480</f>
        <v>0</v>
      </c>
      <c r="AR479" s="126" t="s">
        <v>85</v>
      </c>
      <c r="AT479" s="134" t="s">
        <v>77</v>
      </c>
      <c r="AU479" s="134" t="s">
        <v>83</v>
      </c>
      <c r="AY479" s="126" t="s">
        <v>138</v>
      </c>
      <c r="BK479" s="135">
        <f>BK480</f>
        <v>0</v>
      </c>
    </row>
    <row r="480" spans="1:65" s="2" customFormat="1" ht="21.75" customHeight="1">
      <c r="A480" s="32"/>
      <c r="B480" s="138"/>
      <c r="C480" s="139" t="s">
        <v>929</v>
      </c>
      <c r="D480" s="139" t="s">
        <v>141</v>
      </c>
      <c r="E480" s="140" t="s">
        <v>930</v>
      </c>
      <c r="F480" s="141" t="s">
        <v>931</v>
      </c>
      <c r="G480" s="142" t="s">
        <v>394</v>
      </c>
      <c r="H480" s="143">
        <v>1</v>
      </c>
      <c r="I480" s="144"/>
      <c r="J480" s="145">
        <f>ROUND(I480*H480,2)</f>
        <v>0</v>
      </c>
      <c r="K480" s="141" t="s">
        <v>1</v>
      </c>
      <c r="L480" s="33"/>
      <c r="M480" s="146" t="s">
        <v>1</v>
      </c>
      <c r="N480" s="147" t="s">
        <v>43</v>
      </c>
      <c r="O480" s="58"/>
      <c r="P480" s="148">
        <f>O480*H480</f>
        <v>0</v>
      </c>
      <c r="Q480" s="148">
        <v>3.3000000000000002E-2</v>
      </c>
      <c r="R480" s="148">
        <f>Q480*H480</f>
        <v>3.3000000000000002E-2</v>
      </c>
      <c r="S480" s="148">
        <v>0</v>
      </c>
      <c r="T480" s="149">
        <f>S480*H480</f>
        <v>0</v>
      </c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R480" s="150" t="s">
        <v>239</v>
      </c>
      <c r="AT480" s="150" t="s">
        <v>141</v>
      </c>
      <c r="AU480" s="150" t="s">
        <v>85</v>
      </c>
      <c r="AY480" s="17" t="s">
        <v>138</v>
      </c>
      <c r="BE480" s="151">
        <f>IF(N480="základní",J480,0)</f>
        <v>0</v>
      </c>
      <c r="BF480" s="151">
        <f>IF(N480="snížená",J480,0)</f>
        <v>0</v>
      </c>
      <c r="BG480" s="151">
        <f>IF(N480="zákl. přenesená",J480,0)</f>
        <v>0</v>
      </c>
      <c r="BH480" s="151">
        <f>IF(N480="sníž. přenesená",J480,0)</f>
        <v>0</v>
      </c>
      <c r="BI480" s="151">
        <f>IF(N480="nulová",J480,0)</f>
        <v>0</v>
      </c>
      <c r="BJ480" s="17" t="s">
        <v>83</v>
      </c>
      <c r="BK480" s="151">
        <f>ROUND(I480*H480,2)</f>
        <v>0</v>
      </c>
      <c r="BL480" s="17" t="s">
        <v>239</v>
      </c>
      <c r="BM480" s="150" t="s">
        <v>932</v>
      </c>
    </row>
    <row r="481" spans="1:65" s="12" customFormat="1" ht="22.9" customHeight="1">
      <c r="B481" s="125"/>
      <c r="D481" s="126" t="s">
        <v>77</v>
      </c>
      <c r="E481" s="136" t="s">
        <v>933</v>
      </c>
      <c r="F481" s="136" t="s">
        <v>934</v>
      </c>
      <c r="I481" s="128"/>
      <c r="J481" s="137">
        <f>BK481</f>
        <v>0</v>
      </c>
      <c r="L481" s="125"/>
      <c r="M481" s="130"/>
      <c r="N481" s="131"/>
      <c r="O481" s="131"/>
      <c r="P481" s="132">
        <f>SUM(P482:P509)</f>
        <v>0</v>
      </c>
      <c r="Q481" s="131"/>
      <c r="R481" s="132">
        <f>SUM(R482:R509)</f>
        <v>4.851359999999999E-2</v>
      </c>
      <c r="S481" s="131"/>
      <c r="T481" s="133">
        <f>SUM(T482:T509)</f>
        <v>0</v>
      </c>
      <c r="AR481" s="126" t="s">
        <v>85</v>
      </c>
      <c r="AT481" s="134" t="s">
        <v>77</v>
      </c>
      <c r="AU481" s="134" t="s">
        <v>83</v>
      </c>
      <c r="AY481" s="126" t="s">
        <v>138</v>
      </c>
      <c r="BK481" s="135">
        <f>SUM(BK482:BK509)</f>
        <v>0</v>
      </c>
    </row>
    <row r="482" spans="1:65" s="2" customFormat="1" ht="24.2" customHeight="1">
      <c r="A482" s="32"/>
      <c r="B482" s="138"/>
      <c r="C482" s="139" t="s">
        <v>935</v>
      </c>
      <c r="D482" s="139" t="s">
        <v>141</v>
      </c>
      <c r="E482" s="140" t="s">
        <v>936</v>
      </c>
      <c r="F482" s="141" t="s">
        <v>937</v>
      </c>
      <c r="G482" s="142" t="s">
        <v>153</v>
      </c>
      <c r="H482" s="143">
        <v>67.38</v>
      </c>
      <c r="I482" s="144"/>
      <c r="J482" s="145">
        <f>ROUND(I482*H482,2)</f>
        <v>0</v>
      </c>
      <c r="K482" s="141" t="s">
        <v>145</v>
      </c>
      <c r="L482" s="33"/>
      <c r="M482" s="146" t="s">
        <v>1</v>
      </c>
      <c r="N482" s="147" t="s">
        <v>43</v>
      </c>
      <c r="O482" s="58"/>
      <c r="P482" s="148">
        <f>O482*H482</f>
        <v>0</v>
      </c>
      <c r="Q482" s="148">
        <v>2.0000000000000002E-5</v>
      </c>
      <c r="R482" s="148">
        <f>Q482*H482</f>
        <v>1.3476E-3</v>
      </c>
      <c r="S482" s="148">
        <v>0</v>
      </c>
      <c r="T482" s="149">
        <f>S482*H482</f>
        <v>0</v>
      </c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R482" s="150" t="s">
        <v>239</v>
      </c>
      <c r="AT482" s="150" t="s">
        <v>141</v>
      </c>
      <c r="AU482" s="150" t="s">
        <v>85</v>
      </c>
      <c r="AY482" s="17" t="s">
        <v>138</v>
      </c>
      <c r="BE482" s="151">
        <f>IF(N482="základní",J482,0)</f>
        <v>0</v>
      </c>
      <c r="BF482" s="151">
        <f>IF(N482="snížená",J482,0)</f>
        <v>0</v>
      </c>
      <c r="BG482" s="151">
        <f>IF(N482="zákl. přenesená",J482,0)</f>
        <v>0</v>
      </c>
      <c r="BH482" s="151">
        <f>IF(N482="sníž. přenesená",J482,0)</f>
        <v>0</v>
      </c>
      <c r="BI482" s="151">
        <f>IF(N482="nulová",J482,0)</f>
        <v>0</v>
      </c>
      <c r="BJ482" s="17" t="s">
        <v>83</v>
      </c>
      <c r="BK482" s="151">
        <f>ROUND(I482*H482,2)</f>
        <v>0</v>
      </c>
      <c r="BL482" s="17" t="s">
        <v>239</v>
      </c>
      <c r="BM482" s="150" t="s">
        <v>938</v>
      </c>
    </row>
    <row r="483" spans="1:65" s="13" customFormat="1">
      <c r="B483" s="152"/>
      <c r="D483" s="153" t="s">
        <v>148</v>
      </c>
      <c r="E483" s="154" t="s">
        <v>1</v>
      </c>
      <c r="F483" s="155" t="s">
        <v>939</v>
      </c>
      <c r="H483" s="154" t="s">
        <v>1</v>
      </c>
      <c r="I483" s="156"/>
      <c r="L483" s="152"/>
      <c r="M483" s="157"/>
      <c r="N483" s="158"/>
      <c r="O483" s="158"/>
      <c r="P483" s="158"/>
      <c r="Q483" s="158"/>
      <c r="R483" s="158"/>
      <c r="S483" s="158"/>
      <c r="T483" s="159"/>
      <c r="AT483" s="154" t="s">
        <v>148</v>
      </c>
      <c r="AU483" s="154" t="s">
        <v>85</v>
      </c>
      <c r="AV483" s="13" t="s">
        <v>83</v>
      </c>
      <c r="AW483" s="13" t="s">
        <v>32</v>
      </c>
      <c r="AX483" s="13" t="s">
        <v>78</v>
      </c>
      <c r="AY483" s="154" t="s">
        <v>138</v>
      </c>
    </row>
    <row r="484" spans="1:65" s="14" customFormat="1">
      <c r="B484" s="160"/>
      <c r="D484" s="153" t="s">
        <v>148</v>
      </c>
      <c r="E484" s="161" t="s">
        <v>1</v>
      </c>
      <c r="F484" s="162" t="s">
        <v>940</v>
      </c>
      <c r="H484" s="163">
        <v>67.38</v>
      </c>
      <c r="I484" s="164"/>
      <c r="L484" s="160"/>
      <c r="M484" s="165"/>
      <c r="N484" s="166"/>
      <c r="O484" s="166"/>
      <c r="P484" s="166"/>
      <c r="Q484" s="166"/>
      <c r="R484" s="166"/>
      <c r="S484" s="166"/>
      <c r="T484" s="167"/>
      <c r="AT484" s="161" t="s">
        <v>148</v>
      </c>
      <c r="AU484" s="161" t="s">
        <v>85</v>
      </c>
      <c r="AV484" s="14" t="s">
        <v>85</v>
      </c>
      <c r="AW484" s="14" t="s">
        <v>32</v>
      </c>
      <c r="AX484" s="14" t="s">
        <v>78</v>
      </c>
      <c r="AY484" s="161" t="s">
        <v>138</v>
      </c>
    </row>
    <row r="485" spans="1:65" s="15" customFormat="1">
      <c r="B485" s="168"/>
      <c r="D485" s="153" t="s">
        <v>148</v>
      </c>
      <c r="E485" s="169" t="s">
        <v>1</v>
      </c>
      <c r="F485" s="170" t="s">
        <v>150</v>
      </c>
      <c r="H485" s="171">
        <v>67.38</v>
      </c>
      <c r="I485" s="172"/>
      <c r="L485" s="168"/>
      <c r="M485" s="173"/>
      <c r="N485" s="174"/>
      <c r="O485" s="174"/>
      <c r="P485" s="174"/>
      <c r="Q485" s="174"/>
      <c r="R485" s="174"/>
      <c r="S485" s="174"/>
      <c r="T485" s="175"/>
      <c r="AT485" s="169" t="s">
        <v>148</v>
      </c>
      <c r="AU485" s="169" t="s">
        <v>85</v>
      </c>
      <c r="AV485" s="15" t="s">
        <v>146</v>
      </c>
      <c r="AW485" s="15" t="s">
        <v>32</v>
      </c>
      <c r="AX485" s="15" t="s">
        <v>83</v>
      </c>
      <c r="AY485" s="169" t="s">
        <v>138</v>
      </c>
    </row>
    <row r="486" spans="1:65" s="2" customFormat="1" ht="24.2" customHeight="1">
      <c r="A486" s="32"/>
      <c r="B486" s="138"/>
      <c r="C486" s="139" t="s">
        <v>941</v>
      </c>
      <c r="D486" s="139" t="s">
        <v>141</v>
      </c>
      <c r="E486" s="140" t="s">
        <v>942</v>
      </c>
      <c r="F486" s="141" t="s">
        <v>943</v>
      </c>
      <c r="G486" s="142" t="s">
        <v>153</v>
      </c>
      <c r="H486" s="143">
        <v>67.38</v>
      </c>
      <c r="I486" s="144"/>
      <c r="J486" s="145">
        <f>ROUND(I486*H486,2)</f>
        <v>0</v>
      </c>
      <c r="K486" s="141" t="s">
        <v>145</v>
      </c>
      <c r="L486" s="33"/>
      <c r="M486" s="146" t="s">
        <v>1</v>
      </c>
      <c r="N486" s="147" t="s">
        <v>43</v>
      </c>
      <c r="O486" s="58"/>
      <c r="P486" s="148">
        <f>O486*H486</f>
        <v>0</v>
      </c>
      <c r="Q486" s="148">
        <v>0</v>
      </c>
      <c r="R486" s="148">
        <f>Q486*H486</f>
        <v>0</v>
      </c>
      <c r="S486" s="148">
        <v>0</v>
      </c>
      <c r="T486" s="149">
        <f>S486*H486</f>
        <v>0</v>
      </c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R486" s="150" t="s">
        <v>239</v>
      </c>
      <c r="AT486" s="150" t="s">
        <v>141</v>
      </c>
      <c r="AU486" s="150" t="s">
        <v>85</v>
      </c>
      <c r="AY486" s="17" t="s">
        <v>138</v>
      </c>
      <c r="BE486" s="151">
        <f>IF(N486="základní",J486,0)</f>
        <v>0</v>
      </c>
      <c r="BF486" s="151">
        <f>IF(N486="snížená",J486,0)</f>
        <v>0</v>
      </c>
      <c r="BG486" s="151">
        <f>IF(N486="zákl. přenesená",J486,0)</f>
        <v>0</v>
      </c>
      <c r="BH486" s="151">
        <f>IF(N486="sníž. přenesená",J486,0)</f>
        <v>0</v>
      </c>
      <c r="BI486" s="151">
        <f>IF(N486="nulová",J486,0)</f>
        <v>0</v>
      </c>
      <c r="BJ486" s="17" t="s">
        <v>83</v>
      </c>
      <c r="BK486" s="151">
        <f>ROUND(I486*H486,2)</f>
        <v>0</v>
      </c>
      <c r="BL486" s="17" t="s">
        <v>239</v>
      </c>
      <c r="BM486" s="150" t="s">
        <v>944</v>
      </c>
    </row>
    <row r="487" spans="1:65" s="13" customFormat="1">
      <c r="B487" s="152"/>
      <c r="D487" s="153" t="s">
        <v>148</v>
      </c>
      <c r="E487" s="154" t="s">
        <v>1</v>
      </c>
      <c r="F487" s="155" t="s">
        <v>939</v>
      </c>
      <c r="H487" s="154" t="s">
        <v>1</v>
      </c>
      <c r="I487" s="156"/>
      <c r="L487" s="152"/>
      <c r="M487" s="157"/>
      <c r="N487" s="158"/>
      <c r="O487" s="158"/>
      <c r="P487" s="158"/>
      <c r="Q487" s="158"/>
      <c r="R487" s="158"/>
      <c r="S487" s="158"/>
      <c r="T487" s="159"/>
      <c r="AT487" s="154" t="s">
        <v>148</v>
      </c>
      <c r="AU487" s="154" t="s">
        <v>85</v>
      </c>
      <c r="AV487" s="13" t="s">
        <v>83</v>
      </c>
      <c r="AW487" s="13" t="s">
        <v>32</v>
      </c>
      <c r="AX487" s="13" t="s">
        <v>78</v>
      </c>
      <c r="AY487" s="154" t="s">
        <v>138</v>
      </c>
    </row>
    <row r="488" spans="1:65" s="14" customFormat="1">
      <c r="B488" s="160"/>
      <c r="D488" s="153" t="s">
        <v>148</v>
      </c>
      <c r="E488" s="161" t="s">
        <v>1</v>
      </c>
      <c r="F488" s="162" t="s">
        <v>940</v>
      </c>
      <c r="H488" s="163">
        <v>67.38</v>
      </c>
      <c r="I488" s="164"/>
      <c r="L488" s="160"/>
      <c r="M488" s="165"/>
      <c r="N488" s="166"/>
      <c r="O488" s="166"/>
      <c r="P488" s="166"/>
      <c r="Q488" s="166"/>
      <c r="R488" s="166"/>
      <c r="S488" s="166"/>
      <c r="T488" s="167"/>
      <c r="AT488" s="161" t="s">
        <v>148</v>
      </c>
      <c r="AU488" s="161" t="s">
        <v>85</v>
      </c>
      <c r="AV488" s="14" t="s">
        <v>85</v>
      </c>
      <c r="AW488" s="14" t="s">
        <v>32</v>
      </c>
      <c r="AX488" s="14" t="s">
        <v>78</v>
      </c>
      <c r="AY488" s="161" t="s">
        <v>138</v>
      </c>
    </row>
    <row r="489" spans="1:65" s="15" customFormat="1">
      <c r="B489" s="168"/>
      <c r="D489" s="153" t="s">
        <v>148</v>
      </c>
      <c r="E489" s="169" t="s">
        <v>1</v>
      </c>
      <c r="F489" s="170" t="s">
        <v>150</v>
      </c>
      <c r="H489" s="171">
        <v>67.38</v>
      </c>
      <c r="I489" s="172"/>
      <c r="L489" s="168"/>
      <c r="M489" s="173"/>
      <c r="N489" s="174"/>
      <c r="O489" s="174"/>
      <c r="P489" s="174"/>
      <c r="Q489" s="174"/>
      <c r="R489" s="174"/>
      <c r="S489" s="174"/>
      <c r="T489" s="175"/>
      <c r="AT489" s="169" t="s">
        <v>148</v>
      </c>
      <c r="AU489" s="169" t="s">
        <v>85</v>
      </c>
      <c r="AV489" s="15" t="s">
        <v>146</v>
      </c>
      <c r="AW489" s="15" t="s">
        <v>32</v>
      </c>
      <c r="AX489" s="15" t="s">
        <v>83</v>
      </c>
      <c r="AY489" s="169" t="s">
        <v>138</v>
      </c>
    </row>
    <row r="490" spans="1:65" s="2" customFormat="1" ht="24.2" customHeight="1">
      <c r="A490" s="32"/>
      <c r="B490" s="138"/>
      <c r="C490" s="139" t="s">
        <v>945</v>
      </c>
      <c r="D490" s="139" t="s">
        <v>141</v>
      </c>
      <c r="E490" s="140" t="s">
        <v>946</v>
      </c>
      <c r="F490" s="141" t="s">
        <v>947</v>
      </c>
      <c r="G490" s="142" t="s">
        <v>153</v>
      </c>
      <c r="H490" s="143">
        <v>67.38</v>
      </c>
      <c r="I490" s="144"/>
      <c r="J490" s="145">
        <f>ROUND(I490*H490,2)</f>
        <v>0</v>
      </c>
      <c r="K490" s="141" t="s">
        <v>145</v>
      </c>
      <c r="L490" s="33"/>
      <c r="M490" s="146" t="s">
        <v>1</v>
      </c>
      <c r="N490" s="147" t="s">
        <v>43</v>
      </c>
      <c r="O490" s="58"/>
      <c r="P490" s="148">
        <f>O490*H490</f>
        <v>0</v>
      </c>
      <c r="Q490" s="148">
        <v>0</v>
      </c>
      <c r="R490" s="148">
        <f>Q490*H490</f>
        <v>0</v>
      </c>
      <c r="S490" s="148">
        <v>0</v>
      </c>
      <c r="T490" s="149">
        <f>S490*H490</f>
        <v>0</v>
      </c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R490" s="150" t="s">
        <v>239</v>
      </c>
      <c r="AT490" s="150" t="s">
        <v>141</v>
      </c>
      <c r="AU490" s="150" t="s">
        <v>85</v>
      </c>
      <c r="AY490" s="17" t="s">
        <v>138</v>
      </c>
      <c r="BE490" s="151">
        <f>IF(N490="základní",J490,0)</f>
        <v>0</v>
      </c>
      <c r="BF490" s="151">
        <f>IF(N490="snížená",J490,0)</f>
        <v>0</v>
      </c>
      <c r="BG490" s="151">
        <f>IF(N490="zákl. přenesená",J490,0)</f>
        <v>0</v>
      </c>
      <c r="BH490" s="151">
        <f>IF(N490="sníž. přenesená",J490,0)</f>
        <v>0</v>
      </c>
      <c r="BI490" s="151">
        <f>IF(N490="nulová",J490,0)</f>
        <v>0</v>
      </c>
      <c r="BJ490" s="17" t="s">
        <v>83</v>
      </c>
      <c r="BK490" s="151">
        <f>ROUND(I490*H490,2)</f>
        <v>0</v>
      </c>
      <c r="BL490" s="17" t="s">
        <v>239</v>
      </c>
      <c r="BM490" s="150" t="s">
        <v>948</v>
      </c>
    </row>
    <row r="491" spans="1:65" s="13" customFormat="1">
      <c r="B491" s="152"/>
      <c r="D491" s="153" t="s">
        <v>148</v>
      </c>
      <c r="E491" s="154" t="s">
        <v>1</v>
      </c>
      <c r="F491" s="155" t="s">
        <v>939</v>
      </c>
      <c r="H491" s="154" t="s">
        <v>1</v>
      </c>
      <c r="I491" s="156"/>
      <c r="L491" s="152"/>
      <c r="M491" s="157"/>
      <c r="N491" s="158"/>
      <c r="O491" s="158"/>
      <c r="P491" s="158"/>
      <c r="Q491" s="158"/>
      <c r="R491" s="158"/>
      <c r="S491" s="158"/>
      <c r="T491" s="159"/>
      <c r="AT491" s="154" t="s">
        <v>148</v>
      </c>
      <c r="AU491" s="154" t="s">
        <v>85</v>
      </c>
      <c r="AV491" s="13" t="s">
        <v>83</v>
      </c>
      <c r="AW491" s="13" t="s">
        <v>32</v>
      </c>
      <c r="AX491" s="13" t="s">
        <v>78</v>
      </c>
      <c r="AY491" s="154" t="s">
        <v>138</v>
      </c>
    </row>
    <row r="492" spans="1:65" s="14" customFormat="1">
      <c r="B492" s="160"/>
      <c r="D492" s="153" t="s">
        <v>148</v>
      </c>
      <c r="E492" s="161" t="s">
        <v>1</v>
      </c>
      <c r="F492" s="162" t="s">
        <v>940</v>
      </c>
      <c r="H492" s="163">
        <v>67.38</v>
      </c>
      <c r="I492" s="164"/>
      <c r="L492" s="160"/>
      <c r="M492" s="165"/>
      <c r="N492" s="166"/>
      <c r="O492" s="166"/>
      <c r="P492" s="166"/>
      <c r="Q492" s="166"/>
      <c r="R492" s="166"/>
      <c r="S492" s="166"/>
      <c r="T492" s="167"/>
      <c r="AT492" s="161" t="s">
        <v>148</v>
      </c>
      <c r="AU492" s="161" t="s">
        <v>85</v>
      </c>
      <c r="AV492" s="14" t="s">
        <v>85</v>
      </c>
      <c r="AW492" s="14" t="s">
        <v>32</v>
      </c>
      <c r="AX492" s="14" t="s">
        <v>78</v>
      </c>
      <c r="AY492" s="161" t="s">
        <v>138</v>
      </c>
    </row>
    <row r="493" spans="1:65" s="15" customFormat="1">
      <c r="B493" s="168"/>
      <c r="D493" s="153" t="s">
        <v>148</v>
      </c>
      <c r="E493" s="169" t="s">
        <v>1</v>
      </c>
      <c r="F493" s="170" t="s">
        <v>150</v>
      </c>
      <c r="H493" s="171">
        <v>67.38</v>
      </c>
      <c r="I493" s="172"/>
      <c r="L493" s="168"/>
      <c r="M493" s="173"/>
      <c r="N493" s="174"/>
      <c r="O493" s="174"/>
      <c r="P493" s="174"/>
      <c r="Q493" s="174"/>
      <c r="R493" s="174"/>
      <c r="S493" s="174"/>
      <c r="T493" s="175"/>
      <c r="AT493" s="169" t="s">
        <v>148</v>
      </c>
      <c r="AU493" s="169" t="s">
        <v>85</v>
      </c>
      <c r="AV493" s="15" t="s">
        <v>146</v>
      </c>
      <c r="AW493" s="15" t="s">
        <v>32</v>
      </c>
      <c r="AX493" s="15" t="s">
        <v>83</v>
      </c>
      <c r="AY493" s="169" t="s">
        <v>138</v>
      </c>
    </row>
    <row r="494" spans="1:65" s="2" customFormat="1" ht="24.2" customHeight="1">
      <c r="A494" s="32"/>
      <c r="B494" s="138"/>
      <c r="C494" s="139" t="s">
        <v>949</v>
      </c>
      <c r="D494" s="139" t="s">
        <v>141</v>
      </c>
      <c r="E494" s="140" t="s">
        <v>950</v>
      </c>
      <c r="F494" s="141" t="s">
        <v>951</v>
      </c>
      <c r="G494" s="142" t="s">
        <v>153</v>
      </c>
      <c r="H494" s="143">
        <v>67.38</v>
      </c>
      <c r="I494" s="144"/>
      <c r="J494" s="145">
        <f>ROUND(I494*H494,2)</f>
        <v>0</v>
      </c>
      <c r="K494" s="141" t="s">
        <v>145</v>
      </c>
      <c r="L494" s="33"/>
      <c r="M494" s="146" t="s">
        <v>1</v>
      </c>
      <c r="N494" s="147" t="s">
        <v>43</v>
      </c>
      <c r="O494" s="58"/>
      <c r="P494" s="148">
        <f>O494*H494</f>
        <v>0</v>
      </c>
      <c r="Q494" s="148">
        <v>1.7000000000000001E-4</v>
      </c>
      <c r="R494" s="148">
        <f>Q494*H494</f>
        <v>1.1454600000000001E-2</v>
      </c>
      <c r="S494" s="148">
        <v>0</v>
      </c>
      <c r="T494" s="149">
        <f>S494*H494</f>
        <v>0</v>
      </c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R494" s="150" t="s">
        <v>239</v>
      </c>
      <c r="AT494" s="150" t="s">
        <v>141</v>
      </c>
      <c r="AU494" s="150" t="s">
        <v>85</v>
      </c>
      <c r="AY494" s="17" t="s">
        <v>138</v>
      </c>
      <c r="BE494" s="151">
        <f>IF(N494="základní",J494,0)</f>
        <v>0</v>
      </c>
      <c r="BF494" s="151">
        <f>IF(N494="snížená",J494,0)</f>
        <v>0</v>
      </c>
      <c r="BG494" s="151">
        <f>IF(N494="zákl. přenesená",J494,0)</f>
        <v>0</v>
      </c>
      <c r="BH494" s="151">
        <f>IF(N494="sníž. přenesená",J494,0)</f>
        <v>0</v>
      </c>
      <c r="BI494" s="151">
        <f>IF(N494="nulová",J494,0)</f>
        <v>0</v>
      </c>
      <c r="BJ494" s="17" t="s">
        <v>83</v>
      </c>
      <c r="BK494" s="151">
        <f>ROUND(I494*H494,2)</f>
        <v>0</v>
      </c>
      <c r="BL494" s="17" t="s">
        <v>239</v>
      </c>
      <c r="BM494" s="150" t="s">
        <v>952</v>
      </c>
    </row>
    <row r="495" spans="1:65" s="13" customFormat="1">
      <c r="B495" s="152"/>
      <c r="D495" s="153" t="s">
        <v>148</v>
      </c>
      <c r="E495" s="154" t="s">
        <v>1</v>
      </c>
      <c r="F495" s="155" t="s">
        <v>939</v>
      </c>
      <c r="H495" s="154" t="s">
        <v>1</v>
      </c>
      <c r="I495" s="156"/>
      <c r="L495" s="152"/>
      <c r="M495" s="157"/>
      <c r="N495" s="158"/>
      <c r="O495" s="158"/>
      <c r="P495" s="158"/>
      <c r="Q495" s="158"/>
      <c r="R495" s="158"/>
      <c r="S495" s="158"/>
      <c r="T495" s="159"/>
      <c r="AT495" s="154" t="s">
        <v>148</v>
      </c>
      <c r="AU495" s="154" t="s">
        <v>85</v>
      </c>
      <c r="AV495" s="13" t="s">
        <v>83</v>
      </c>
      <c r="AW495" s="13" t="s">
        <v>32</v>
      </c>
      <c r="AX495" s="13" t="s">
        <v>78</v>
      </c>
      <c r="AY495" s="154" t="s">
        <v>138</v>
      </c>
    </row>
    <row r="496" spans="1:65" s="14" customFormat="1">
      <c r="B496" s="160"/>
      <c r="D496" s="153" t="s">
        <v>148</v>
      </c>
      <c r="E496" s="161" t="s">
        <v>1</v>
      </c>
      <c r="F496" s="162" t="s">
        <v>940</v>
      </c>
      <c r="H496" s="163">
        <v>67.38</v>
      </c>
      <c r="I496" s="164"/>
      <c r="L496" s="160"/>
      <c r="M496" s="165"/>
      <c r="N496" s="166"/>
      <c r="O496" s="166"/>
      <c r="P496" s="166"/>
      <c r="Q496" s="166"/>
      <c r="R496" s="166"/>
      <c r="S496" s="166"/>
      <c r="T496" s="167"/>
      <c r="AT496" s="161" t="s">
        <v>148</v>
      </c>
      <c r="AU496" s="161" t="s">
        <v>85</v>
      </c>
      <c r="AV496" s="14" t="s">
        <v>85</v>
      </c>
      <c r="AW496" s="14" t="s">
        <v>32</v>
      </c>
      <c r="AX496" s="14" t="s">
        <v>78</v>
      </c>
      <c r="AY496" s="161" t="s">
        <v>138</v>
      </c>
    </row>
    <row r="497" spans="1:65" s="15" customFormat="1">
      <c r="B497" s="168"/>
      <c r="D497" s="153" t="s">
        <v>148</v>
      </c>
      <c r="E497" s="169" t="s">
        <v>1</v>
      </c>
      <c r="F497" s="170" t="s">
        <v>150</v>
      </c>
      <c r="H497" s="171">
        <v>67.38</v>
      </c>
      <c r="I497" s="172"/>
      <c r="L497" s="168"/>
      <c r="M497" s="173"/>
      <c r="N497" s="174"/>
      <c r="O497" s="174"/>
      <c r="P497" s="174"/>
      <c r="Q497" s="174"/>
      <c r="R497" s="174"/>
      <c r="S497" s="174"/>
      <c r="T497" s="175"/>
      <c r="AT497" s="169" t="s">
        <v>148</v>
      </c>
      <c r="AU497" s="169" t="s">
        <v>85</v>
      </c>
      <c r="AV497" s="15" t="s">
        <v>146</v>
      </c>
      <c r="AW497" s="15" t="s">
        <v>32</v>
      </c>
      <c r="AX497" s="15" t="s">
        <v>83</v>
      </c>
      <c r="AY497" s="169" t="s">
        <v>138</v>
      </c>
    </row>
    <row r="498" spans="1:65" s="2" customFormat="1" ht="24.2" customHeight="1">
      <c r="A498" s="32"/>
      <c r="B498" s="138"/>
      <c r="C498" s="139" t="s">
        <v>953</v>
      </c>
      <c r="D498" s="139" t="s">
        <v>141</v>
      </c>
      <c r="E498" s="140" t="s">
        <v>954</v>
      </c>
      <c r="F498" s="141" t="s">
        <v>955</v>
      </c>
      <c r="G498" s="142" t="s">
        <v>153</v>
      </c>
      <c r="H498" s="143">
        <v>67.38</v>
      </c>
      <c r="I498" s="144"/>
      <c r="J498" s="145">
        <f>ROUND(I498*H498,2)</f>
        <v>0</v>
      </c>
      <c r="K498" s="141" t="s">
        <v>145</v>
      </c>
      <c r="L498" s="33"/>
      <c r="M498" s="146" t="s">
        <v>1</v>
      </c>
      <c r="N498" s="147" t="s">
        <v>43</v>
      </c>
      <c r="O498" s="58"/>
      <c r="P498" s="148">
        <f>O498*H498</f>
        <v>0</v>
      </c>
      <c r="Q498" s="148">
        <v>1.2999999999999999E-4</v>
      </c>
      <c r="R498" s="148">
        <f>Q498*H498</f>
        <v>8.7593999999999988E-3</v>
      </c>
      <c r="S498" s="148">
        <v>0</v>
      </c>
      <c r="T498" s="149">
        <f>S498*H498</f>
        <v>0</v>
      </c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R498" s="150" t="s">
        <v>239</v>
      </c>
      <c r="AT498" s="150" t="s">
        <v>141</v>
      </c>
      <c r="AU498" s="150" t="s">
        <v>85</v>
      </c>
      <c r="AY498" s="17" t="s">
        <v>138</v>
      </c>
      <c r="BE498" s="151">
        <f>IF(N498="základní",J498,0)</f>
        <v>0</v>
      </c>
      <c r="BF498" s="151">
        <f>IF(N498="snížená",J498,0)</f>
        <v>0</v>
      </c>
      <c r="BG498" s="151">
        <f>IF(N498="zákl. přenesená",J498,0)</f>
        <v>0</v>
      </c>
      <c r="BH498" s="151">
        <f>IF(N498="sníž. přenesená",J498,0)</f>
        <v>0</v>
      </c>
      <c r="BI498" s="151">
        <f>IF(N498="nulová",J498,0)</f>
        <v>0</v>
      </c>
      <c r="BJ498" s="17" t="s">
        <v>83</v>
      </c>
      <c r="BK498" s="151">
        <f>ROUND(I498*H498,2)</f>
        <v>0</v>
      </c>
      <c r="BL498" s="17" t="s">
        <v>239</v>
      </c>
      <c r="BM498" s="150" t="s">
        <v>956</v>
      </c>
    </row>
    <row r="499" spans="1:65" s="13" customFormat="1">
      <c r="B499" s="152"/>
      <c r="D499" s="153" t="s">
        <v>148</v>
      </c>
      <c r="E499" s="154" t="s">
        <v>1</v>
      </c>
      <c r="F499" s="155" t="s">
        <v>939</v>
      </c>
      <c r="H499" s="154" t="s">
        <v>1</v>
      </c>
      <c r="I499" s="156"/>
      <c r="L499" s="152"/>
      <c r="M499" s="157"/>
      <c r="N499" s="158"/>
      <c r="O499" s="158"/>
      <c r="P499" s="158"/>
      <c r="Q499" s="158"/>
      <c r="R499" s="158"/>
      <c r="S499" s="158"/>
      <c r="T499" s="159"/>
      <c r="AT499" s="154" t="s">
        <v>148</v>
      </c>
      <c r="AU499" s="154" t="s">
        <v>85</v>
      </c>
      <c r="AV499" s="13" t="s">
        <v>83</v>
      </c>
      <c r="AW499" s="13" t="s">
        <v>32</v>
      </c>
      <c r="AX499" s="13" t="s">
        <v>78</v>
      </c>
      <c r="AY499" s="154" t="s">
        <v>138</v>
      </c>
    </row>
    <row r="500" spans="1:65" s="14" customFormat="1">
      <c r="B500" s="160"/>
      <c r="D500" s="153" t="s">
        <v>148</v>
      </c>
      <c r="E500" s="161" t="s">
        <v>1</v>
      </c>
      <c r="F500" s="162" t="s">
        <v>940</v>
      </c>
      <c r="H500" s="163">
        <v>67.38</v>
      </c>
      <c r="I500" s="164"/>
      <c r="L500" s="160"/>
      <c r="M500" s="165"/>
      <c r="N500" s="166"/>
      <c r="O500" s="166"/>
      <c r="P500" s="166"/>
      <c r="Q500" s="166"/>
      <c r="R500" s="166"/>
      <c r="S500" s="166"/>
      <c r="T500" s="167"/>
      <c r="AT500" s="161" t="s">
        <v>148</v>
      </c>
      <c r="AU500" s="161" t="s">
        <v>85</v>
      </c>
      <c r="AV500" s="14" t="s">
        <v>85</v>
      </c>
      <c r="AW500" s="14" t="s">
        <v>32</v>
      </c>
      <c r="AX500" s="14" t="s">
        <v>78</v>
      </c>
      <c r="AY500" s="161" t="s">
        <v>138</v>
      </c>
    </row>
    <row r="501" spans="1:65" s="15" customFormat="1">
      <c r="B501" s="168"/>
      <c r="D501" s="153" t="s">
        <v>148</v>
      </c>
      <c r="E501" s="169" t="s">
        <v>1</v>
      </c>
      <c r="F501" s="170" t="s">
        <v>150</v>
      </c>
      <c r="H501" s="171">
        <v>67.38</v>
      </c>
      <c r="I501" s="172"/>
      <c r="L501" s="168"/>
      <c r="M501" s="173"/>
      <c r="N501" s="174"/>
      <c r="O501" s="174"/>
      <c r="P501" s="174"/>
      <c r="Q501" s="174"/>
      <c r="R501" s="174"/>
      <c r="S501" s="174"/>
      <c r="T501" s="175"/>
      <c r="AT501" s="169" t="s">
        <v>148</v>
      </c>
      <c r="AU501" s="169" t="s">
        <v>85</v>
      </c>
      <c r="AV501" s="15" t="s">
        <v>146</v>
      </c>
      <c r="AW501" s="15" t="s">
        <v>32</v>
      </c>
      <c r="AX501" s="15" t="s">
        <v>83</v>
      </c>
      <c r="AY501" s="169" t="s">
        <v>138</v>
      </c>
    </row>
    <row r="502" spans="1:65" s="2" customFormat="1" ht="24.2" customHeight="1">
      <c r="A502" s="32"/>
      <c r="B502" s="138"/>
      <c r="C502" s="139" t="s">
        <v>957</v>
      </c>
      <c r="D502" s="139" t="s">
        <v>141</v>
      </c>
      <c r="E502" s="140" t="s">
        <v>958</v>
      </c>
      <c r="F502" s="141" t="s">
        <v>959</v>
      </c>
      <c r="G502" s="142" t="s">
        <v>153</v>
      </c>
      <c r="H502" s="143">
        <v>67.38</v>
      </c>
      <c r="I502" s="144"/>
      <c r="J502" s="145">
        <f>ROUND(I502*H502,2)</f>
        <v>0</v>
      </c>
      <c r="K502" s="141" t="s">
        <v>145</v>
      </c>
      <c r="L502" s="33"/>
      <c r="M502" s="146" t="s">
        <v>1</v>
      </c>
      <c r="N502" s="147" t="s">
        <v>43</v>
      </c>
      <c r="O502" s="58"/>
      <c r="P502" s="148">
        <f>O502*H502</f>
        <v>0</v>
      </c>
      <c r="Q502" s="148">
        <v>2.9E-4</v>
      </c>
      <c r="R502" s="148">
        <f>Q502*H502</f>
        <v>1.9540199999999997E-2</v>
      </c>
      <c r="S502" s="148">
        <v>0</v>
      </c>
      <c r="T502" s="149">
        <f>S502*H502</f>
        <v>0</v>
      </c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R502" s="150" t="s">
        <v>239</v>
      </c>
      <c r="AT502" s="150" t="s">
        <v>141</v>
      </c>
      <c r="AU502" s="150" t="s">
        <v>85</v>
      </c>
      <c r="AY502" s="17" t="s">
        <v>138</v>
      </c>
      <c r="BE502" s="151">
        <f>IF(N502="základní",J502,0)</f>
        <v>0</v>
      </c>
      <c r="BF502" s="151">
        <f>IF(N502="snížená",J502,0)</f>
        <v>0</v>
      </c>
      <c r="BG502" s="151">
        <f>IF(N502="zákl. přenesená",J502,0)</f>
        <v>0</v>
      </c>
      <c r="BH502" s="151">
        <f>IF(N502="sníž. přenesená",J502,0)</f>
        <v>0</v>
      </c>
      <c r="BI502" s="151">
        <f>IF(N502="nulová",J502,0)</f>
        <v>0</v>
      </c>
      <c r="BJ502" s="17" t="s">
        <v>83</v>
      </c>
      <c r="BK502" s="151">
        <f>ROUND(I502*H502,2)</f>
        <v>0</v>
      </c>
      <c r="BL502" s="17" t="s">
        <v>239</v>
      </c>
      <c r="BM502" s="150" t="s">
        <v>960</v>
      </c>
    </row>
    <row r="503" spans="1:65" s="13" customFormat="1">
      <c r="B503" s="152"/>
      <c r="D503" s="153" t="s">
        <v>148</v>
      </c>
      <c r="E503" s="154" t="s">
        <v>1</v>
      </c>
      <c r="F503" s="155" t="s">
        <v>939</v>
      </c>
      <c r="H503" s="154" t="s">
        <v>1</v>
      </c>
      <c r="I503" s="156"/>
      <c r="L503" s="152"/>
      <c r="M503" s="157"/>
      <c r="N503" s="158"/>
      <c r="O503" s="158"/>
      <c r="P503" s="158"/>
      <c r="Q503" s="158"/>
      <c r="R503" s="158"/>
      <c r="S503" s="158"/>
      <c r="T503" s="159"/>
      <c r="AT503" s="154" t="s">
        <v>148</v>
      </c>
      <c r="AU503" s="154" t="s">
        <v>85</v>
      </c>
      <c r="AV503" s="13" t="s">
        <v>83</v>
      </c>
      <c r="AW503" s="13" t="s">
        <v>32</v>
      </c>
      <c r="AX503" s="13" t="s">
        <v>78</v>
      </c>
      <c r="AY503" s="154" t="s">
        <v>138</v>
      </c>
    </row>
    <row r="504" spans="1:65" s="14" customFormat="1">
      <c r="B504" s="160"/>
      <c r="D504" s="153" t="s">
        <v>148</v>
      </c>
      <c r="E504" s="161" t="s">
        <v>1</v>
      </c>
      <c r="F504" s="162" t="s">
        <v>940</v>
      </c>
      <c r="H504" s="163">
        <v>67.38</v>
      </c>
      <c r="I504" s="164"/>
      <c r="L504" s="160"/>
      <c r="M504" s="165"/>
      <c r="N504" s="166"/>
      <c r="O504" s="166"/>
      <c r="P504" s="166"/>
      <c r="Q504" s="166"/>
      <c r="R504" s="166"/>
      <c r="S504" s="166"/>
      <c r="T504" s="167"/>
      <c r="AT504" s="161" t="s">
        <v>148</v>
      </c>
      <c r="AU504" s="161" t="s">
        <v>85</v>
      </c>
      <c r="AV504" s="14" t="s">
        <v>85</v>
      </c>
      <c r="AW504" s="14" t="s">
        <v>32</v>
      </c>
      <c r="AX504" s="14" t="s">
        <v>78</v>
      </c>
      <c r="AY504" s="161" t="s">
        <v>138</v>
      </c>
    </row>
    <row r="505" spans="1:65" s="15" customFormat="1">
      <c r="B505" s="168"/>
      <c r="D505" s="153" t="s">
        <v>148</v>
      </c>
      <c r="E505" s="169" t="s">
        <v>1</v>
      </c>
      <c r="F505" s="170" t="s">
        <v>150</v>
      </c>
      <c r="H505" s="171">
        <v>67.38</v>
      </c>
      <c r="I505" s="172"/>
      <c r="L505" s="168"/>
      <c r="M505" s="173"/>
      <c r="N505" s="174"/>
      <c r="O505" s="174"/>
      <c r="P505" s="174"/>
      <c r="Q505" s="174"/>
      <c r="R505" s="174"/>
      <c r="S505" s="174"/>
      <c r="T505" s="175"/>
      <c r="AT505" s="169" t="s">
        <v>148</v>
      </c>
      <c r="AU505" s="169" t="s">
        <v>85</v>
      </c>
      <c r="AV505" s="15" t="s">
        <v>146</v>
      </c>
      <c r="AW505" s="15" t="s">
        <v>32</v>
      </c>
      <c r="AX505" s="15" t="s">
        <v>83</v>
      </c>
      <c r="AY505" s="169" t="s">
        <v>138</v>
      </c>
    </row>
    <row r="506" spans="1:65" s="2" customFormat="1" ht="24.2" customHeight="1">
      <c r="A506" s="32"/>
      <c r="B506" s="138"/>
      <c r="C506" s="139" t="s">
        <v>961</v>
      </c>
      <c r="D506" s="139" t="s">
        <v>141</v>
      </c>
      <c r="E506" s="140" t="s">
        <v>962</v>
      </c>
      <c r="F506" s="141" t="s">
        <v>963</v>
      </c>
      <c r="G506" s="142" t="s">
        <v>153</v>
      </c>
      <c r="H506" s="143">
        <v>67.38</v>
      </c>
      <c r="I506" s="144"/>
      <c r="J506" s="145">
        <f>ROUND(I506*H506,2)</f>
        <v>0</v>
      </c>
      <c r="K506" s="141" t="s">
        <v>145</v>
      </c>
      <c r="L506" s="33"/>
      <c r="M506" s="146" t="s">
        <v>1</v>
      </c>
      <c r="N506" s="147" t="s">
        <v>43</v>
      </c>
      <c r="O506" s="58"/>
      <c r="P506" s="148">
        <f>O506*H506</f>
        <v>0</v>
      </c>
      <c r="Q506" s="148">
        <v>1.1E-4</v>
      </c>
      <c r="R506" s="148">
        <f>Q506*H506</f>
        <v>7.4117999999999996E-3</v>
      </c>
      <c r="S506" s="148">
        <v>0</v>
      </c>
      <c r="T506" s="149">
        <f>S506*H506</f>
        <v>0</v>
      </c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R506" s="150" t="s">
        <v>239</v>
      </c>
      <c r="AT506" s="150" t="s">
        <v>141</v>
      </c>
      <c r="AU506" s="150" t="s">
        <v>85</v>
      </c>
      <c r="AY506" s="17" t="s">
        <v>138</v>
      </c>
      <c r="BE506" s="151">
        <f>IF(N506="základní",J506,0)</f>
        <v>0</v>
      </c>
      <c r="BF506" s="151">
        <f>IF(N506="snížená",J506,0)</f>
        <v>0</v>
      </c>
      <c r="BG506" s="151">
        <f>IF(N506="zákl. přenesená",J506,0)</f>
        <v>0</v>
      </c>
      <c r="BH506" s="151">
        <f>IF(N506="sníž. přenesená",J506,0)</f>
        <v>0</v>
      </c>
      <c r="BI506" s="151">
        <f>IF(N506="nulová",J506,0)</f>
        <v>0</v>
      </c>
      <c r="BJ506" s="17" t="s">
        <v>83</v>
      </c>
      <c r="BK506" s="151">
        <f>ROUND(I506*H506,2)</f>
        <v>0</v>
      </c>
      <c r="BL506" s="17" t="s">
        <v>239</v>
      </c>
      <c r="BM506" s="150" t="s">
        <v>964</v>
      </c>
    </row>
    <row r="507" spans="1:65" s="13" customFormat="1">
      <c r="B507" s="152"/>
      <c r="D507" s="153" t="s">
        <v>148</v>
      </c>
      <c r="E507" s="154" t="s">
        <v>1</v>
      </c>
      <c r="F507" s="155" t="s">
        <v>939</v>
      </c>
      <c r="H507" s="154" t="s">
        <v>1</v>
      </c>
      <c r="I507" s="156"/>
      <c r="L507" s="152"/>
      <c r="M507" s="157"/>
      <c r="N507" s="158"/>
      <c r="O507" s="158"/>
      <c r="P507" s="158"/>
      <c r="Q507" s="158"/>
      <c r="R507" s="158"/>
      <c r="S507" s="158"/>
      <c r="T507" s="159"/>
      <c r="AT507" s="154" t="s">
        <v>148</v>
      </c>
      <c r="AU507" s="154" t="s">
        <v>85</v>
      </c>
      <c r="AV507" s="13" t="s">
        <v>83</v>
      </c>
      <c r="AW507" s="13" t="s">
        <v>32</v>
      </c>
      <c r="AX507" s="13" t="s">
        <v>78</v>
      </c>
      <c r="AY507" s="154" t="s">
        <v>138</v>
      </c>
    </row>
    <row r="508" spans="1:65" s="14" customFormat="1">
      <c r="B508" s="160"/>
      <c r="D508" s="153" t="s">
        <v>148</v>
      </c>
      <c r="E508" s="161" t="s">
        <v>1</v>
      </c>
      <c r="F508" s="162" t="s">
        <v>940</v>
      </c>
      <c r="H508" s="163">
        <v>67.38</v>
      </c>
      <c r="I508" s="164"/>
      <c r="L508" s="160"/>
      <c r="M508" s="165"/>
      <c r="N508" s="166"/>
      <c r="O508" s="166"/>
      <c r="P508" s="166"/>
      <c r="Q508" s="166"/>
      <c r="R508" s="166"/>
      <c r="S508" s="166"/>
      <c r="T508" s="167"/>
      <c r="AT508" s="161" t="s">
        <v>148</v>
      </c>
      <c r="AU508" s="161" t="s">
        <v>85</v>
      </c>
      <c r="AV508" s="14" t="s">
        <v>85</v>
      </c>
      <c r="AW508" s="14" t="s">
        <v>32</v>
      </c>
      <c r="AX508" s="14" t="s">
        <v>78</v>
      </c>
      <c r="AY508" s="161" t="s">
        <v>138</v>
      </c>
    </row>
    <row r="509" spans="1:65" s="15" customFormat="1">
      <c r="B509" s="168"/>
      <c r="D509" s="153" t="s">
        <v>148</v>
      </c>
      <c r="E509" s="169" t="s">
        <v>1</v>
      </c>
      <c r="F509" s="170" t="s">
        <v>150</v>
      </c>
      <c r="H509" s="171">
        <v>67.38</v>
      </c>
      <c r="I509" s="172"/>
      <c r="L509" s="168"/>
      <c r="M509" s="173"/>
      <c r="N509" s="174"/>
      <c r="O509" s="174"/>
      <c r="P509" s="174"/>
      <c r="Q509" s="174"/>
      <c r="R509" s="174"/>
      <c r="S509" s="174"/>
      <c r="T509" s="175"/>
      <c r="AT509" s="169" t="s">
        <v>148</v>
      </c>
      <c r="AU509" s="169" t="s">
        <v>85</v>
      </c>
      <c r="AV509" s="15" t="s">
        <v>146</v>
      </c>
      <c r="AW509" s="15" t="s">
        <v>32</v>
      </c>
      <c r="AX509" s="15" t="s">
        <v>83</v>
      </c>
      <c r="AY509" s="169" t="s">
        <v>138</v>
      </c>
    </row>
    <row r="510" spans="1:65" s="12" customFormat="1" ht="22.9" customHeight="1">
      <c r="B510" s="125"/>
      <c r="D510" s="126" t="s">
        <v>77</v>
      </c>
      <c r="E510" s="136" t="s">
        <v>965</v>
      </c>
      <c r="F510" s="136" t="s">
        <v>966</v>
      </c>
      <c r="I510" s="128"/>
      <c r="J510" s="137">
        <f>BK510</f>
        <v>0</v>
      </c>
      <c r="L510" s="125"/>
      <c r="M510" s="130"/>
      <c r="N510" s="131"/>
      <c r="O510" s="131"/>
      <c r="P510" s="132">
        <f>SUM(P511:P525)</f>
        <v>0</v>
      </c>
      <c r="Q510" s="131"/>
      <c r="R510" s="132">
        <f>SUM(R511:R525)</f>
        <v>0.37723439999999997</v>
      </c>
      <c r="S510" s="131"/>
      <c r="T510" s="133">
        <f>SUM(T511:T525)</f>
        <v>0</v>
      </c>
      <c r="AR510" s="126" t="s">
        <v>85</v>
      </c>
      <c r="AT510" s="134" t="s">
        <v>77</v>
      </c>
      <c r="AU510" s="134" t="s">
        <v>83</v>
      </c>
      <c r="AY510" s="126" t="s">
        <v>138</v>
      </c>
      <c r="BK510" s="135">
        <f>SUM(BK511:BK525)</f>
        <v>0</v>
      </c>
    </row>
    <row r="511" spans="1:65" s="2" customFormat="1" ht="24.2" customHeight="1">
      <c r="A511" s="32"/>
      <c r="B511" s="138"/>
      <c r="C511" s="139" t="s">
        <v>967</v>
      </c>
      <c r="D511" s="139" t="s">
        <v>141</v>
      </c>
      <c r="E511" s="140" t="s">
        <v>968</v>
      </c>
      <c r="F511" s="141" t="s">
        <v>969</v>
      </c>
      <c r="G511" s="142" t="s">
        <v>153</v>
      </c>
      <c r="H511" s="143">
        <v>377.54</v>
      </c>
      <c r="I511" s="144"/>
      <c r="J511" s="145">
        <f>ROUND(I511*H511,2)</f>
        <v>0</v>
      </c>
      <c r="K511" s="141" t="s">
        <v>145</v>
      </c>
      <c r="L511" s="33"/>
      <c r="M511" s="146" t="s">
        <v>1</v>
      </c>
      <c r="N511" s="147" t="s">
        <v>43</v>
      </c>
      <c r="O511" s="58"/>
      <c r="P511" s="148">
        <f>O511*H511</f>
        <v>0</v>
      </c>
      <c r="Q511" s="148">
        <v>0</v>
      </c>
      <c r="R511" s="148">
        <f>Q511*H511</f>
        <v>0</v>
      </c>
      <c r="S511" s="148">
        <v>0</v>
      </c>
      <c r="T511" s="149">
        <f>S511*H511</f>
        <v>0</v>
      </c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R511" s="150" t="s">
        <v>239</v>
      </c>
      <c r="AT511" s="150" t="s">
        <v>141</v>
      </c>
      <c r="AU511" s="150" t="s">
        <v>85</v>
      </c>
      <c r="AY511" s="17" t="s">
        <v>138</v>
      </c>
      <c r="BE511" s="151">
        <f>IF(N511="základní",J511,0)</f>
        <v>0</v>
      </c>
      <c r="BF511" s="151">
        <f>IF(N511="snížená",J511,0)</f>
        <v>0</v>
      </c>
      <c r="BG511" s="151">
        <f>IF(N511="zákl. přenesená",J511,0)</f>
        <v>0</v>
      </c>
      <c r="BH511" s="151">
        <f>IF(N511="sníž. přenesená",J511,0)</f>
        <v>0</v>
      </c>
      <c r="BI511" s="151">
        <f>IF(N511="nulová",J511,0)</f>
        <v>0</v>
      </c>
      <c r="BJ511" s="17" t="s">
        <v>83</v>
      </c>
      <c r="BK511" s="151">
        <f>ROUND(I511*H511,2)</f>
        <v>0</v>
      </c>
      <c r="BL511" s="17" t="s">
        <v>239</v>
      </c>
      <c r="BM511" s="150" t="s">
        <v>970</v>
      </c>
    </row>
    <row r="512" spans="1:65" s="14" customFormat="1">
      <c r="B512" s="160"/>
      <c r="D512" s="153" t="s">
        <v>148</v>
      </c>
      <c r="E512" s="161" t="s">
        <v>1</v>
      </c>
      <c r="F512" s="162" t="s">
        <v>971</v>
      </c>
      <c r="H512" s="163">
        <v>377.54</v>
      </c>
      <c r="I512" s="164"/>
      <c r="L512" s="160"/>
      <c r="M512" s="165"/>
      <c r="N512" s="166"/>
      <c r="O512" s="166"/>
      <c r="P512" s="166"/>
      <c r="Q512" s="166"/>
      <c r="R512" s="166"/>
      <c r="S512" s="166"/>
      <c r="T512" s="167"/>
      <c r="AT512" s="161" t="s">
        <v>148</v>
      </c>
      <c r="AU512" s="161" t="s">
        <v>85</v>
      </c>
      <c r="AV512" s="14" t="s">
        <v>85</v>
      </c>
      <c r="AW512" s="14" t="s">
        <v>32</v>
      </c>
      <c r="AX512" s="14" t="s">
        <v>78</v>
      </c>
      <c r="AY512" s="161" t="s">
        <v>138</v>
      </c>
    </row>
    <row r="513" spans="1:65" s="15" customFormat="1">
      <c r="B513" s="168"/>
      <c r="D513" s="153" t="s">
        <v>148</v>
      </c>
      <c r="E513" s="169" t="s">
        <v>1</v>
      </c>
      <c r="F513" s="170" t="s">
        <v>150</v>
      </c>
      <c r="H513" s="171">
        <v>377.54</v>
      </c>
      <c r="I513" s="172"/>
      <c r="L513" s="168"/>
      <c r="M513" s="173"/>
      <c r="N513" s="174"/>
      <c r="O513" s="174"/>
      <c r="P513" s="174"/>
      <c r="Q513" s="174"/>
      <c r="R513" s="174"/>
      <c r="S513" s="174"/>
      <c r="T513" s="175"/>
      <c r="AT513" s="169" t="s">
        <v>148</v>
      </c>
      <c r="AU513" s="169" t="s">
        <v>85</v>
      </c>
      <c r="AV513" s="15" t="s">
        <v>146</v>
      </c>
      <c r="AW513" s="15" t="s">
        <v>32</v>
      </c>
      <c r="AX513" s="15" t="s">
        <v>83</v>
      </c>
      <c r="AY513" s="169" t="s">
        <v>138</v>
      </c>
    </row>
    <row r="514" spans="1:65" s="2" customFormat="1" ht="24.2" customHeight="1">
      <c r="A514" s="32"/>
      <c r="B514" s="138"/>
      <c r="C514" s="139" t="s">
        <v>972</v>
      </c>
      <c r="D514" s="139" t="s">
        <v>141</v>
      </c>
      <c r="E514" s="140" t="s">
        <v>973</v>
      </c>
      <c r="F514" s="141" t="s">
        <v>974</v>
      </c>
      <c r="G514" s="142" t="s">
        <v>153</v>
      </c>
      <c r="H514" s="143">
        <v>377.54</v>
      </c>
      <c r="I514" s="144"/>
      <c r="J514" s="145">
        <f>ROUND(I514*H514,2)</f>
        <v>0</v>
      </c>
      <c r="K514" s="141" t="s">
        <v>145</v>
      </c>
      <c r="L514" s="33"/>
      <c r="M514" s="146" t="s">
        <v>1</v>
      </c>
      <c r="N514" s="147" t="s">
        <v>43</v>
      </c>
      <c r="O514" s="58"/>
      <c r="P514" s="148">
        <f>O514*H514</f>
        <v>0</v>
      </c>
      <c r="Q514" s="148">
        <v>2.0000000000000001E-4</v>
      </c>
      <c r="R514" s="148">
        <f>Q514*H514</f>
        <v>7.5508000000000006E-2</v>
      </c>
      <c r="S514" s="148">
        <v>0</v>
      </c>
      <c r="T514" s="149">
        <f>S514*H514</f>
        <v>0</v>
      </c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R514" s="150" t="s">
        <v>239</v>
      </c>
      <c r="AT514" s="150" t="s">
        <v>141</v>
      </c>
      <c r="AU514" s="150" t="s">
        <v>85</v>
      </c>
      <c r="AY514" s="17" t="s">
        <v>138</v>
      </c>
      <c r="BE514" s="151">
        <f>IF(N514="základní",J514,0)</f>
        <v>0</v>
      </c>
      <c r="BF514" s="151">
        <f>IF(N514="snížená",J514,0)</f>
        <v>0</v>
      </c>
      <c r="BG514" s="151">
        <f>IF(N514="zákl. přenesená",J514,0)</f>
        <v>0</v>
      </c>
      <c r="BH514" s="151">
        <f>IF(N514="sníž. přenesená",J514,0)</f>
        <v>0</v>
      </c>
      <c r="BI514" s="151">
        <f>IF(N514="nulová",J514,0)</f>
        <v>0</v>
      </c>
      <c r="BJ514" s="17" t="s">
        <v>83</v>
      </c>
      <c r="BK514" s="151">
        <f>ROUND(I514*H514,2)</f>
        <v>0</v>
      </c>
      <c r="BL514" s="17" t="s">
        <v>239</v>
      </c>
      <c r="BM514" s="150" t="s">
        <v>975</v>
      </c>
    </row>
    <row r="515" spans="1:65" s="14" customFormat="1">
      <c r="B515" s="160"/>
      <c r="D515" s="153" t="s">
        <v>148</v>
      </c>
      <c r="E515" s="161" t="s">
        <v>1</v>
      </c>
      <c r="F515" s="162" t="s">
        <v>971</v>
      </c>
      <c r="H515" s="163">
        <v>377.54</v>
      </c>
      <c r="I515" s="164"/>
      <c r="L515" s="160"/>
      <c r="M515" s="165"/>
      <c r="N515" s="166"/>
      <c r="O515" s="166"/>
      <c r="P515" s="166"/>
      <c r="Q515" s="166"/>
      <c r="R515" s="166"/>
      <c r="S515" s="166"/>
      <c r="T515" s="167"/>
      <c r="AT515" s="161" t="s">
        <v>148</v>
      </c>
      <c r="AU515" s="161" t="s">
        <v>85</v>
      </c>
      <c r="AV515" s="14" t="s">
        <v>85</v>
      </c>
      <c r="AW515" s="14" t="s">
        <v>32</v>
      </c>
      <c r="AX515" s="14" t="s">
        <v>78</v>
      </c>
      <c r="AY515" s="161" t="s">
        <v>138</v>
      </c>
    </row>
    <row r="516" spans="1:65" s="15" customFormat="1">
      <c r="B516" s="168"/>
      <c r="D516" s="153" t="s">
        <v>148</v>
      </c>
      <c r="E516" s="169" t="s">
        <v>1</v>
      </c>
      <c r="F516" s="170" t="s">
        <v>150</v>
      </c>
      <c r="H516" s="171">
        <v>377.54</v>
      </c>
      <c r="I516" s="172"/>
      <c r="L516" s="168"/>
      <c r="M516" s="173"/>
      <c r="N516" s="174"/>
      <c r="O516" s="174"/>
      <c r="P516" s="174"/>
      <c r="Q516" s="174"/>
      <c r="R516" s="174"/>
      <c r="S516" s="174"/>
      <c r="T516" s="175"/>
      <c r="AT516" s="169" t="s">
        <v>148</v>
      </c>
      <c r="AU516" s="169" t="s">
        <v>85</v>
      </c>
      <c r="AV516" s="15" t="s">
        <v>146</v>
      </c>
      <c r="AW516" s="15" t="s">
        <v>32</v>
      </c>
      <c r="AX516" s="15" t="s">
        <v>83</v>
      </c>
      <c r="AY516" s="169" t="s">
        <v>138</v>
      </c>
    </row>
    <row r="517" spans="1:65" s="2" customFormat="1" ht="33" customHeight="1">
      <c r="A517" s="32"/>
      <c r="B517" s="138"/>
      <c r="C517" s="139" t="s">
        <v>976</v>
      </c>
      <c r="D517" s="139" t="s">
        <v>141</v>
      </c>
      <c r="E517" s="140" t="s">
        <v>977</v>
      </c>
      <c r="F517" s="141" t="s">
        <v>978</v>
      </c>
      <c r="G517" s="142" t="s">
        <v>153</v>
      </c>
      <c r="H517" s="143">
        <v>377.54</v>
      </c>
      <c r="I517" s="144"/>
      <c r="J517" s="145">
        <f>ROUND(I517*H517,2)</f>
        <v>0</v>
      </c>
      <c r="K517" s="141" t="s">
        <v>145</v>
      </c>
      <c r="L517" s="33"/>
      <c r="M517" s="146" t="s">
        <v>1</v>
      </c>
      <c r="N517" s="147" t="s">
        <v>43</v>
      </c>
      <c r="O517" s="58"/>
      <c r="P517" s="148">
        <f>O517*H517</f>
        <v>0</v>
      </c>
      <c r="Q517" s="148">
        <v>2.5999999999999998E-4</v>
      </c>
      <c r="R517" s="148">
        <f>Q517*H517</f>
        <v>9.8160399999999995E-2</v>
      </c>
      <c r="S517" s="148">
        <v>0</v>
      </c>
      <c r="T517" s="149">
        <f>S517*H517</f>
        <v>0</v>
      </c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R517" s="150" t="s">
        <v>239</v>
      </c>
      <c r="AT517" s="150" t="s">
        <v>141</v>
      </c>
      <c r="AU517" s="150" t="s">
        <v>85</v>
      </c>
      <c r="AY517" s="17" t="s">
        <v>138</v>
      </c>
      <c r="BE517" s="151">
        <f>IF(N517="základní",J517,0)</f>
        <v>0</v>
      </c>
      <c r="BF517" s="151">
        <f>IF(N517="snížená",J517,0)</f>
        <v>0</v>
      </c>
      <c r="BG517" s="151">
        <f>IF(N517="zákl. přenesená",J517,0)</f>
        <v>0</v>
      </c>
      <c r="BH517" s="151">
        <f>IF(N517="sníž. přenesená",J517,0)</f>
        <v>0</v>
      </c>
      <c r="BI517" s="151">
        <f>IF(N517="nulová",J517,0)</f>
        <v>0</v>
      </c>
      <c r="BJ517" s="17" t="s">
        <v>83</v>
      </c>
      <c r="BK517" s="151">
        <f>ROUND(I517*H517,2)</f>
        <v>0</v>
      </c>
      <c r="BL517" s="17" t="s">
        <v>239</v>
      </c>
      <c r="BM517" s="150" t="s">
        <v>979</v>
      </c>
    </row>
    <row r="518" spans="1:65" s="14" customFormat="1">
      <c r="B518" s="160"/>
      <c r="D518" s="153" t="s">
        <v>148</v>
      </c>
      <c r="E518" s="161" t="s">
        <v>1</v>
      </c>
      <c r="F518" s="162" t="s">
        <v>971</v>
      </c>
      <c r="H518" s="163">
        <v>377.54</v>
      </c>
      <c r="I518" s="164"/>
      <c r="L518" s="160"/>
      <c r="M518" s="165"/>
      <c r="N518" s="166"/>
      <c r="O518" s="166"/>
      <c r="P518" s="166"/>
      <c r="Q518" s="166"/>
      <c r="R518" s="166"/>
      <c r="S518" s="166"/>
      <c r="T518" s="167"/>
      <c r="AT518" s="161" t="s">
        <v>148</v>
      </c>
      <c r="AU518" s="161" t="s">
        <v>85</v>
      </c>
      <c r="AV518" s="14" t="s">
        <v>85</v>
      </c>
      <c r="AW518" s="14" t="s">
        <v>32</v>
      </c>
      <c r="AX518" s="14" t="s">
        <v>78</v>
      </c>
      <c r="AY518" s="161" t="s">
        <v>138</v>
      </c>
    </row>
    <row r="519" spans="1:65" s="15" customFormat="1">
      <c r="B519" s="168"/>
      <c r="D519" s="153" t="s">
        <v>148</v>
      </c>
      <c r="E519" s="169" t="s">
        <v>1</v>
      </c>
      <c r="F519" s="170" t="s">
        <v>150</v>
      </c>
      <c r="H519" s="171">
        <v>377.54</v>
      </c>
      <c r="I519" s="172"/>
      <c r="L519" s="168"/>
      <c r="M519" s="173"/>
      <c r="N519" s="174"/>
      <c r="O519" s="174"/>
      <c r="P519" s="174"/>
      <c r="Q519" s="174"/>
      <c r="R519" s="174"/>
      <c r="S519" s="174"/>
      <c r="T519" s="175"/>
      <c r="AT519" s="169" t="s">
        <v>148</v>
      </c>
      <c r="AU519" s="169" t="s">
        <v>85</v>
      </c>
      <c r="AV519" s="15" t="s">
        <v>146</v>
      </c>
      <c r="AW519" s="15" t="s">
        <v>32</v>
      </c>
      <c r="AX519" s="15" t="s">
        <v>83</v>
      </c>
      <c r="AY519" s="169" t="s">
        <v>138</v>
      </c>
    </row>
    <row r="520" spans="1:65" s="2" customFormat="1" ht="24.2" customHeight="1">
      <c r="A520" s="32"/>
      <c r="B520" s="138"/>
      <c r="C520" s="139" t="s">
        <v>980</v>
      </c>
      <c r="D520" s="139" t="s">
        <v>141</v>
      </c>
      <c r="E520" s="140" t="s">
        <v>981</v>
      </c>
      <c r="F520" s="141" t="s">
        <v>982</v>
      </c>
      <c r="G520" s="142" t="s">
        <v>153</v>
      </c>
      <c r="H520" s="143">
        <v>53.57</v>
      </c>
      <c r="I520" s="144"/>
      <c r="J520" s="145">
        <f>ROUND(I520*H520,2)</f>
        <v>0</v>
      </c>
      <c r="K520" s="141" t="s">
        <v>145</v>
      </c>
      <c r="L520" s="33"/>
      <c r="M520" s="146" t="s">
        <v>1</v>
      </c>
      <c r="N520" s="147" t="s">
        <v>43</v>
      </c>
      <c r="O520" s="58"/>
      <c r="P520" s="148">
        <f>O520*H520</f>
        <v>0</v>
      </c>
      <c r="Q520" s="148">
        <v>3.8E-3</v>
      </c>
      <c r="R520" s="148">
        <f>Q520*H520</f>
        <v>0.203566</v>
      </c>
      <c r="S520" s="148">
        <v>0</v>
      </c>
      <c r="T520" s="149">
        <f>S520*H520</f>
        <v>0</v>
      </c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R520" s="150" t="s">
        <v>239</v>
      </c>
      <c r="AT520" s="150" t="s">
        <v>141</v>
      </c>
      <c r="AU520" s="150" t="s">
        <v>85</v>
      </c>
      <c r="AY520" s="17" t="s">
        <v>138</v>
      </c>
      <c r="BE520" s="151">
        <f>IF(N520="základní",J520,0)</f>
        <v>0</v>
      </c>
      <c r="BF520" s="151">
        <f>IF(N520="snížená",J520,0)</f>
        <v>0</v>
      </c>
      <c r="BG520" s="151">
        <f>IF(N520="zákl. přenesená",J520,0)</f>
        <v>0</v>
      </c>
      <c r="BH520" s="151">
        <f>IF(N520="sníž. přenesená",J520,0)</f>
        <v>0</v>
      </c>
      <c r="BI520" s="151">
        <f>IF(N520="nulová",J520,0)</f>
        <v>0</v>
      </c>
      <c r="BJ520" s="17" t="s">
        <v>83</v>
      </c>
      <c r="BK520" s="151">
        <f>ROUND(I520*H520,2)</f>
        <v>0</v>
      </c>
      <c r="BL520" s="17" t="s">
        <v>239</v>
      </c>
      <c r="BM520" s="150" t="s">
        <v>983</v>
      </c>
    </row>
    <row r="521" spans="1:65" s="14" customFormat="1">
      <c r="B521" s="160"/>
      <c r="D521" s="153" t="s">
        <v>148</v>
      </c>
      <c r="E521" s="161" t="s">
        <v>1</v>
      </c>
      <c r="F521" s="162" t="s">
        <v>984</v>
      </c>
      <c r="H521" s="163">
        <v>32.826000000000001</v>
      </c>
      <c r="I521" s="164"/>
      <c r="L521" s="160"/>
      <c r="M521" s="165"/>
      <c r="N521" s="166"/>
      <c r="O521" s="166"/>
      <c r="P521" s="166"/>
      <c r="Q521" s="166"/>
      <c r="R521" s="166"/>
      <c r="S521" s="166"/>
      <c r="T521" s="167"/>
      <c r="AT521" s="161" t="s">
        <v>148</v>
      </c>
      <c r="AU521" s="161" t="s">
        <v>85</v>
      </c>
      <c r="AV521" s="14" t="s">
        <v>85</v>
      </c>
      <c r="AW521" s="14" t="s">
        <v>32</v>
      </c>
      <c r="AX521" s="14" t="s">
        <v>78</v>
      </c>
      <c r="AY521" s="161" t="s">
        <v>138</v>
      </c>
    </row>
    <row r="522" spans="1:65" s="14" customFormat="1">
      <c r="B522" s="160"/>
      <c r="D522" s="153" t="s">
        <v>148</v>
      </c>
      <c r="E522" s="161" t="s">
        <v>1</v>
      </c>
      <c r="F522" s="162" t="s">
        <v>985</v>
      </c>
      <c r="H522" s="163">
        <v>9.1839999999999993</v>
      </c>
      <c r="I522" s="164"/>
      <c r="L522" s="160"/>
      <c r="M522" s="165"/>
      <c r="N522" s="166"/>
      <c r="O522" s="166"/>
      <c r="P522" s="166"/>
      <c r="Q522" s="166"/>
      <c r="R522" s="166"/>
      <c r="S522" s="166"/>
      <c r="T522" s="167"/>
      <c r="AT522" s="161" t="s">
        <v>148</v>
      </c>
      <c r="AU522" s="161" t="s">
        <v>85</v>
      </c>
      <c r="AV522" s="14" t="s">
        <v>85</v>
      </c>
      <c r="AW522" s="14" t="s">
        <v>32</v>
      </c>
      <c r="AX522" s="14" t="s">
        <v>78</v>
      </c>
      <c r="AY522" s="161" t="s">
        <v>138</v>
      </c>
    </row>
    <row r="523" spans="1:65" s="14" customFormat="1">
      <c r="B523" s="160"/>
      <c r="D523" s="153" t="s">
        <v>148</v>
      </c>
      <c r="E523" s="161" t="s">
        <v>1</v>
      </c>
      <c r="F523" s="162" t="s">
        <v>986</v>
      </c>
      <c r="H523" s="163">
        <v>6.66</v>
      </c>
      <c r="I523" s="164"/>
      <c r="L523" s="160"/>
      <c r="M523" s="165"/>
      <c r="N523" s="166"/>
      <c r="O523" s="166"/>
      <c r="P523" s="166"/>
      <c r="Q523" s="166"/>
      <c r="R523" s="166"/>
      <c r="S523" s="166"/>
      <c r="T523" s="167"/>
      <c r="AT523" s="161" t="s">
        <v>148</v>
      </c>
      <c r="AU523" s="161" t="s">
        <v>85</v>
      </c>
      <c r="AV523" s="14" t="s">
        <v>85</v>
      </c>
      <c r="AW523" s="14" t="s">
        <v>32</v>
      </c>
      <c r="AX523" s="14" t="s">
        <v>78</v>
      </c>
      <c r="AY523" s="161" t="s">
        <v>138</v>
      </c>
    </row>
    <row r="524" spans="1:65" s="14" customFormat="1">
      <c r="B524" s="160"/>
      <c r="D524" s="153" t="s">
        <v>148</v>
      </c>
      <c r="E524" s="161" t="s">
        <v>1</v>
      </c>
      <c r="F524" s="162" t="s">
        <v>987</v>
      </c>
      <c r="H524" s="163">
        <v>4.9000000000000004</v>
      </c>
      <c r="I524" s="164"/>
      <c r="L524" s="160"/>
      <c r="M524" s="165"/>
      <c r="N524" s="166"/>
      <c r="O524" s="166"/>
      <c r="P524" s="166"/>
      <c r="Q524" s="166"/>
      <c r="R524" s="166"/>
      <c r="S524" s="166"/>
      <c r="T524" s="167"/>
      <c r="AT524" s="161" t="s">
        <v>148</v>
      </c>
      <c r="AU524" s="161" t="s">
        <v>85</v>
      </c>
      <c r="AV524" s="14" t="s">
        <v>85</v>
      </c>
      <c r="AW524" s="14" t="s">
        <v>32</v>
      </c>
      <c r="AX524" s="14" t="s">
        <v>78</v>
      </c>
      <c r="AY524" s="161" t="s">
        <v>138</v>
      </c>
    </row>
    <row r="525" spans="1:65" s="15" customFormat="1">
      <c r="B525" s="168"/>
      <c r="D525" s="153" t="s">
        <v>148</v>
      </c>
      <c r="E525" s="169" t="s">
        <v>1</v>
      </c>
      <c r="F525" s="170" t="s">
        <v>150</v>
      </c>
      <c r="H525" s="171">
        <v>53.57</v>
      </c>
      <c r="I525" s="172"/>
      <c r="L525" s="168"/>
      <c r="M525" s="173"/>
      <c r="N525" s="174"/>
      <c r="O525" s="174"/>
      <c r="P525" s="174"/>
      <c r="Q525" s="174"/>
      <c r="R525" s="174"/>
      <c r="S525" s="174"/>
      <c r="T525" s="175"/>
      <c r="AT525" s="169" t="s">
        <v>148</v>
      </c>
      <c r="AU525" s="169" t="s">
        <v>85</v>
      </c>
      <c r="AV525" s="15" t="s">
        <v>146</v>
      </c>
      <c r="AW525" s="15" t="s">
        <v>32</v>
      </c>
      <c r="AX525" s="15" t="s">
        <v>83</v>
      </c>
      <c r="AY525" s="169" t="s">
        <v>138</v>
      </c>
    </row>
    <row r="526" spans="1:65" s="12" customFormat="1" ht="25.9" customHeight="1">
      <c r="B526" s="125"/>
      <c r="D526" s="126" t="s">
        <v>77</v>
      </c>
      <c r="E526" s="127" t="s">
        <v>512</v>
      </c>
      <c r="F526" s="127" t="s">
        <v>988</v>
      </c>
      <c r="I526" s="128"/>
      <c r="J526" s="129">
        <f>BK526</f>
        <v>0</v>
      </c>
      <c r="L526" s="125"/>
      <c r="M526" s="130"/>
      <c r="N526" s="131"/>
      <c r="O526" s="131"/>
      <c r="P526" s="132">
        <f>P527</f>
        <v>0</v>
      </c>
      <c r="Q526" s="131"/>
      <c r="R526" s="132">
        <f>R527</f>
        <v>4.0799999999999989E-2</v>
      </c>
      <c r="S526" s="131"/>
      <c r="T526" s="133">
        <f>T527</f>
        <v>0.48000000000000004</v>
      </c>
      <c r="AR526" s="126" t="s">
        <v>139</v>
      </c>
      <c r="AT526" s="134" t="s">
        <v>77</v>
      </c>
      <c r="AU526" s="134" t="s">
        <v>78</v>
      </c>
      <c r="AY526" s="126" t="s">
        <v>138</v>
      </c>
      <c r="BK526" s="135">
        <f>BK527</f>
        <v>0</v>
      </c>
    </row>
    <row r="527" spans="1:65" s="12" customFormat="1" ht="22.9" customHeight="1">
      <c r="B527" s="125"/>
      <c r="D527" s="126" t="s">
        <v>77</v>
      </c>
      <c r="E527" s="136" t="s">
        <v>989</v>
      </c>
      <c r="F527" s="136" t="s">
        <v>990</v>
      </c>
      <c r="I527" s="128"/>
      <c r="J527" s="137">
        <f>BK527</f>
        <v>0</v>
      </c>
      <c r="L527" s="125"/>
      <c r="M527" s="130"/>
      <c r="N527" s="131"/>
      <c r="O527" s="131"/>
      <c r="P527" s="132">
        <f>SUM(P528:P536)</f>
        <v>0</v>
      </c>
      <c r="Q527" s="131"/>
      <c r="R527" s="132">
        <f>SUM(R528:R536)</f>
        <v>4.0799999999999989E-2</v>
      </c>
      <c r="S527" s="131"/>
      <c r="T527" s="133">
        <f>SUM(T528:T536)</f>
        <v>0.48000000000000004</v>
      </c>
      <c r="AR527" s="126" t="s">
        <v>139</v>
      </c>
      <c r="AT527" s="134" t="s">
        <v>77</v>
      </c>
      <c r="AU527" s="134" t="s">
        <v>83</v>
      </c>
      <c r="AY527" s="126" t="s">
        <v>138</v>
      </c>
      <c r="BK527" s="135">
        <f>SUM(BK528:BK536)</f>
        <v>0</v>
      </c>
    </row>
    <row r="528" spans="1:65" s="2" customFormat="1" ht="24.2" customHeight="1">
      <c r="A528" s="32"/>
      <c r="B528" s="138"/>
      <c r="C528" s="139" t="s">
        <v>991</v>
      </c>
      <c r="D528" s="139" t="s">
        <v>141</v>
      </c>
      <c r="E528" s="140" t="s">
        <v>992</v>
      </c>
      <c r="F528" s="141" t="s">
        <v>993</v>
      </c>
      <c r="G528" s="142" t="s">
        <v>163</v>
      </c>
      <c r="H528" s="143">
        <v>70</v>
      </c>
      <c r="I528" s="144"/>
      <c r="J528" s="145">
        <f t="shared" ref="J528:J534" si="50">ROUND(I528*H528,2)</f>
        <v>0</v>
      </c>
      <c r="K528" s="141" t="s">
        <v>145</v>
      </c>
      <c r="L528" s="33"/>
      <c r="M528" s="146" t="s">
        <v>1</v>
      </c>
      <c r="N528" s="147" t="s">
        <v>43</v>
      </c>
      <c r="O528" s="58"/>
      <c r="P528" s="148">
        <f t="shared" ref="P528:P534" si="51">O528*H528</f>
        <v>0</v>
      </c>
      <c r="Q528" s="148">
        <v>1.4999999999999996E-4</v>
      </c>
      <c r="R528" s="148">
        <f t="shared" ref="R528:R534" si="52">Q528*H528</f>
        <v>1.0499999999999997E-2</v>
      </c>
      <c r="S528" s="148">
        <v>0</v>
      </c>
      <c r="T528" s="149">
        <f t="shared" ref="T528:T534" si="53">S528*H528</f>
        <v>0</v>
      </c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R528" s="150" t="s">
        <v>454</v>
      </c>
      <c r="AT528" s="150" t="s">
        <v>141</v>
      </c>
      <c r="AU528" s="150" t="s">
        <v>85</v>
      </c>
      <c r="AY528" s="17" t="s">
        <v>138</v>
      </c>
      <c r="BE528" s="151">
        <f t="shared" ref="BE528:BE534" si="54">IF(N528="základní",J528,0)</f>
        <v>0</v>
      </c>
      <c r="BF528" s="151">
        <f t="shared" ref="BF528:BF534" si="55">IF(N528="snížená",J528,0)</f>
        <v>0</v>
      </c>
      <c r="BG528" s="151">
        <f t="shared" ref="BG528:BG534" si="56">IF(N528="zákl. přenesená",J528,0)</f>
        <v>0</v>
      </c>
      <c r="BH528" s="151">
        <f t="shared" ref="BH528:BH534" si="57">IF(N528="sníž. přenesená",J528,0)</f>
        <v>0</v>
      </c>
      <c r="BI528" s="151">
        <f t="shared" ref="BI528:BI534" si="58">IF(N528="nulová",J528,0)</f>
        <v>0</v>
      </c>
      <c r="BJ528" s="17" t="s">
        <v>83</v>
      </c>
      <c r="BK528" s="151">
        <f t="shared" ref="BK528:BK534" si="59">ROUND(I528*H528,2)</f>
        <v>0</v>
      </c>
      <c r="BL528" s="17" t="s">
        <v>454</v>
      </c>
      <c r="BM528" s="150" t="s">
        <v>994</v>
      </c>
    </row>
    <row r="529" spans="1:65" s="2" customFormat="1" ht="24.2" customHeight="1">
      <c r="A529" s="32"/>
      <c r="B529" s="138"/>
      <c r="C529" s="139" t="s">
        <v>995</v>
      </c>
      <c r="D529" s="139" t="s">
        <v>141</v>
      </c>
      <c r="E529" s="140" t="s">
        <v>996</v>
      </c>
      <c r="F529" s="141" t="s">
        <v>997</v>
      </c>
      <c r="G529" s="142" t="s">
        <v>163</v>
      </c>
      <c r="H529" s="143">
        <v>170</v>
      </c>
      <c r="I529" s="144"/>
      <c r="J529" s="145">
        <f t="shared" si="50"/>
        <v>0</v>
      </c>
      <c r="K529" s="141" t="s">
        <v>145</v>
      </c>
      <c r="L529" s="33"/>
      <c r="M529" s="146" t="s">
        <v>1</v>
      </c>
      <c r="N529" s="147" t="s">
        <v>43</v>
      </c>
      <c r="O529" s="58"/>
      <c r="P529" s="148">
        <f t="shared" si="51"/>
        <v>0</v>
      </c>
      <c r="Q529" s="148">
        <v>1.4999999999999996E-4</v>
      </c>
      <c r="R529" s="148">
        <f t="shared" si="52"/>
        <v>2.5499999999999995E-2</v>
      </c>
      <c r="S529" s="148">
        <v>0</v>
      </c>
      <c r="T529" s="149">
        <f t="shared" si="53"/>
        <v>0</v>
      </c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R529" s="150" t="s">
        <v>454</v>
      </c>
      <c r="AT529" s="150" t="s">
        <v>141</v>
      </c>
      <c r="AU529" s="150" t="s">
        <v>85</v>
      </c>
      <c r="AY529" s="17" t="s">
        <v>138</v>
      </c>
      <c r="BE529" s="151">
        <f t="shared" si="54"/>
        <v>0</v>
      </c>
      <c r="BF529" s="151">
        <f t="shared" si="55"/>
        <v>0</v>
      </c>
      <c r="BG529" s="151">
        <f t="shared" si="56"/>
        <v>0</v>
      </c>
      <c r="BH529" s="151">
        <f t="shared" si="57"/>
        <v>0</v>
      </c>
      <c r="BI529" s="151">
        <f t="shared" si="58"/>
        <v>0</v>
      </c>
      <c r="BJ529" s="17" t="s">
        <v>83</v>
      </c>
      <c r="BK529" s="151">
        <f t="shared" si="59"/>
        <v>0</v>
      </c>
      <c r="BL529" s="17" t="s">
        <v>454</v>
      </c>
      <c r="BM529" s="150" t="s">
        <v>998</v>
      </c>
    </row>
    <row r="530" spans="1:65" s="2" customFormat="1" ht="24.2" customHeight="1">
      <c r="A530" s="32"/>
      <c r="B530" s="138"/>
      <c r="C530" s="139" t="s">
        <v>999</v>
      </c>
      <c r="D530" s="139" t="s">
        <v>141</v>
      </c>
      <c r="E530" s="140" t="s">
        <v>1000</v>
      </c>
      <c r="F530" s="141" t="s">
        <v>1001</v>
      </c>
      <c r="G530" s="142" t="s">
        <v>163</v>
      </c>
      <c r="H530" s="143">
        <v>170</v>
      </c>
      <c r="I530" s="144"/>
      <c r="J530" s="145">
        <f t="shared" si="50"/>
        <v>0</v>
      </c>
      <c r="K530" s="141" t="s">
        <v>145</v>
      </c>
      <c r="L530" s="33"/>
      <c r="M530" s="146" t="s">
        <v>1</v>
      </c>
      <c r="N530" s="147" t="s">
        <v>43</v>
      </c>
      <c r="O530" s="58"/>
      <c r="P530" s="148">
        <f t="shared" si="51"/>
        <v>0</v>
      </c>
      <c r="Q530" s="148">
        <v>2.0000000000000002E-5</v>
      </c>
      <c r="R530" s="148">
        <f t="shared" si="52"/>
        <v>3.4000000000000002E-3</v>
      </c>
      <c r="S530" s="148">
        <v>2E-3</v>
      </c>
      <c r="T530" s="149">
        <f t="shared" si="53"/>
        <v>0.34</v>
      </c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R530" s="150" t="s">
        <v>454</v>
      </c>
      <c r="AT530" s="150" t="s">
        <v>141</v>
      </c>
      <c r="AU530" s="150" t="s">
        <v>85</v>
      </c>
      <c r="AY530" s="17" t="s">
        <v>138</v>
      </c>
      <c r="BE530" s="151">
        <f t="shared" si="54"/>
        <v>0</v>
      </c>
      <c r="BF530" s="151">
        <f t="shared" si="55"/>
        <v>0</v>
      </c>
      <c r="BG530" s="151">
        <f t="shared" si="56"/>
        <v>0</v>
      </c>
      <c r="BH530" s="151">
        <f t="shared" si="57"/>
        <v>0</v>
      </c>
      <c r="BI530" s="151">
        <f t="shared" si="58"/>
        <v>0</v>
      </c>
      <c r="BJ530" s="17" t="s">
        <v>83</v>
      </c>
      <c r="BK530" s="151">
        <f t="shared" si="59"/>
        <v>0</v>
      </c>
      <c r="BL530" s="17" t="s">
        <v>454</v>
      </c>
      <c r="BM530" s="150" t="s">
        <v>1002</v>
      </c>
    </row>
    <row r="531" spans="1:65" s="2" customFormat="1" ht="24.2" customHeight="1">
      <c r="A531" s="32"/>
      <c r="B531" s="138"/>
      <c r="C531" s="139" t="s">
        <v>1003</v>
      </c>
      <c r="D531" s="139" t="s">
        <v>141</v>
      </c>
      <c r="E531" s="140" t="s">
        <v>1004</v>
      </c>
      <c r="F531" s="141" t="s">
        <v>1005</v>
      </c>
      <c r="G531" s="142" t="s">
        <v>163</v>
      </c>
      <c r="H531" s="143">
        <v>70</v>
      </c>
      <c r="I531" s="144"/>
      <c r="J531" s="145">
        <f t="shared" si="50"/>
        <v>0</v>
      </c>
      <c r="K531" s="141" t="s">
        <v>145</v>
      </c>
      <c r="L531" s="33"/>
      <c r="M531" s="146" t="s">
        <v>1</v>
      </c>
      <c r="N531" s="147" t="s">
        <v>43</v>
      </c>
      <c r="O531" s="58"/>
      <c r="P531" s="148">
        <f t="shared" si="51"/>
        <v>0</v>
      </c>
      <c r="Q531" s="148">
        <v>2.0000000000000002E-5</v>
      </c>
      <c r="R531" s="148">
        <f t="shared" si="52"/>
        <v>1.4000000000000002E-3</v>
      </c>
      <c r="S531" s="148">
        <v>2E-3</v>
      </c>
      <c r="T531" s="149">
        <f t="shared" si="53"/>
        <v>0.14000000000000001</v>
      </c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R531" s="150" t="s">
        <v>454</v>
      </c>
      <c r="AT531" s="150" t="s">
        <v>141</v>
      </c>
      <c r="AU531" s="150" t="s">
        <v>85</v>
      </c>
      <c r="AY531" s="17" t="s">
        <v>138</v>
      </c>
      <c r="BE531" s="151">
        <f t="shared" si="54"/>
        <v>0</v>
      </c>
      <c r="BF531" s="151">
        <f t="shared" si="55"/>
        <v>0</v>
      </c>
      <c r="BG531" s="151">
        <f t="shared" si="56"/>
        <v>0</v>
      </c>
      <c r="BH531" s="151">
        <f t="shared" si="57"/>
        <v>0</v>
      </c>
      <c r="BI531" s="151">
        <f t="shared" si="58"/>
        <v>0</v>
      </c>
      <c r="BJ531" s="17" t="s">
        <v>83</v>
      </c>
      <c r="BK531" s="151">
        <f t="shared" si="59"/>
        <v>0</v>
      </c>
      <c r="BL531" s="17" t="s">
        <v>454</v>
      </c>
      <c r="BM531" s="150" t="s">
        <v>1006</v>
      </c>
    </row>
    <row r="532" spans="1:65" s="2" customFormat="1" ht="24.2" customHeight="1">
      <c r="A532" s="32"/>
      <c r="B532" s="138"/>
      <c r="C532" s="139" t="s">
        <v>1007</v>
      </c>
      <c r="D532" s="139" t="s">
        <v>141</v>
      </c>
      <c r="E532" s="140" t="s">
        <v>1008</v>
      </c>
      <c r="F532" s="141" t="s">
        <v>1009</v>
      </c>
      <c r="G532" s="142" t="s">
        <v>282</v>
      </c>
      <c r="H532" s="143">
        <v>0.48</v>
      </c>
      <c r="I532" s="144"/>
      <c r="J532" s="145">
        <f t="shared" si="50"/>
        <v>0</v>
      </c>
      <c r="K532" s="141" t="s">
        <v>145</v>
      </c>
      <c r="L532" s="33"/>
      <c r="M532" s="146" t="s">
        <v>1</v>
      </c>
      <c r="N532" s="147" t="s">
        <v>43</v>
      </c>
      <c r="O532" s="58"/>
      <c r="P532" s="148">
        <f t="shared" si="51"/>
        <v>0</v>
      </c>
      <c r="Q532" s="148">
        <v>0</v>
      </c>
      <c r="R532" s="148">
        <f t="shared" si="52"/>
        <v>0</v>
      </c>
      <c r="S532" s="148">
        <v>0</v>
      </c>
      <c r="T532" s="149">
        <f t="shared" si="53"/>
        <v>0</v>
      </c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R532" s="150" t="s">
        <v>454</v>
      </c>
      <c r="AT532" s="150" t="s">
        <v>141</v>
      </c>
      <c r="AU532" s="150" t="s">
        <v>85</v>
      </c>
      <c r="AY532" s="17" t="s">
        <v>138</v>
      </c>
      <c r="BE532" s="151">
        <f t="shared" si="54"/>
        <v>0</v>
      </c>
      <c r="BF532" s="151">
        <f t="shared" si="55"/>
        <v>0</v>
      </c>
      <c r="BG532" s="151">
        <f t="shared" si="56"/>
        <v>0</v>
      </c>
      <c r="BH532" s="151">
        <f t="shared" si="57"/>
        <v>0</v>
      </c>
      <c r="BI532" s="151">
        <f t="shared" si="58"/>
        <v>0</v>
      </c>
      <c r="BJ532" s="17" t="s">
        <v>83</v>
      </c>
      <c r="BK532" s="151">
        <f t="shared" si="59"/>
        <v>0</v>
      </c>
      <c r="BL532" s="17" t="s">
        <v>454</v>
      </c>
      <c r="BM532" s="150" t="s">
        <v>1010</v>
      </c>
    </row>
    <row r="533" spans="1:65" s="2" customFormat="1" ht="24.2" customHeight="1">
      <c r="A533" s="32"/>
      <c r="B533" s="138"/>
      <c r="C533" s="139" t="s">
        <v>1011</v>
      </c>
      <c r="D533" s="139" t="s">
        <v>141</v>
      </c>
      <c r="E533" s="140" t="s">
        <v>1012</v>
      </c>
      <c r="F533" s="141" t="s">
        <v>1013</v>
      </c>
      <c r="G533" s="142" t="s">
        <v>282</v>
      </c>
      <c r="H533" s="143">
        <v>0.48</v>
      </c>
      <c r="I533" s="144"/>
      <c r="J533" s="145">
        <f t="shared" si="50"/>
        <v>0</v>
      </c>
      <c r="K533" s="141" t="s">
        <v>145</v>
      </c>
      <c r="L533" s="33"/>
      <c r="M533" s="146" t="s">
        <v>1</v>
      </c>
      <c r="N533" s="147" t="s">
        <v>43</v>
      </c>
      <c r="O533" s="58"/>
      <c r="P533" s="148">
        <f t="shared" si="51"/>
        <v>0</v>
      </c>
      <c r="Q533" s="148">
        <v>0</v>
      </c>
      <c r="R533" s="148">
        <f t="shared" si="52"/>
        <v>0</v>
      </c>
      <c r="S533" s="148">
        <v>0</v>
      </c>
      <c r="T533" s="149">
        <f t="shared" si="53"/>
        <v>0</v>
      </c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R533" s="150" t="s">
        <v>454</v>
      </c>
      <c r="AT533" s="150" t="s">
        <v>141</v>
      </c>
      <c r="AU533" s="150" t="s">
        <v>85</v>
      </c>
      <c r="AY533" s="17" t="s">
        <v>138</v>
      </c>
      <c r="BE533" s="151">
        <f t="shared" si="54"/>
        <v>0</v>
      </c>
      <c r="BF533" s="151">
        <f t="shared" si="55"/>
        <v>0</v>
      </c>
      <c r="BG533" s="151">
        <f t="shared" si="56"/>
        <v>0</v>
      </c>
      <c r="BH533" s="151">
        <f t="shared" si="57"/>
        <v>0</v>
      </c>
      <c r="BI533" s="151">
        <f t="shared" si="58"/>
        <v>0</v>
      </c>
      <c r="BJ533" s="17" t="s">
        <v>83</v>
      </c>
      <c r="BK533" s="151">
        <f t="shared" si="59"/>
        <v>0</v>
      </c>
      <c r="BL533" s="17" t="s">
        <v>454</v>
      </c>
      <c r="BM533" s="150" t="s">
        <v>1014</v>
      </c>
    </row>
    <row r="534" spans="1:65" s="2" customFormat="1" ht="24.2" customHeight="1">
      <c r="A534" s="32"/>
      <c r="B534" s="138"/>
      <c r="C534" s="139" t="s">
        <v>1015</v>
      </c>
      <c r="D534" s="139" t="s">
        <v>141</v>
      </c>
      <c r="E534" s="140" t="s">
        <v>1016</v>
      </c>
      <c r="F534" s="141" t="s">
        <v>1017</v>
      </c>
      <c r="G534" s="142" t="s">
        <v>282</v>
      </c>
      <c r="H534" s="143">
        <v>7.2</v>
      </c>
      <c r="I534" s="144"/>
      <c r="J534" s="145">
        <f t="shared" si="50"/>
        <v>0</v>
      </c>
      <c r="K534" s="141" t="s">
        <v>145</v>
      </c>
      <c r="L534" s="33"/>
      <c r="M534" s="146" t="s">
        <v>1</v>
      </c>
      <c r="N534" s="147" t="s">
        <v>43</v>
      </c>
      <c r="O534" s="58"/>
      <c r="P534" s="148">
        <f t="shared" si="51"/>
        <v>0</v>
      </c>
      <c r="Q534" s="148">
        <v>0</v>
      </c>
      <c r="R534" s="148">
        <f t="shared" si="52"/>
        <v>0</v>
      </c>
      <c r="S534" s="148">
        <v>0</v>
      </c>
      <c r="T534" s="149">
        <f t="shared" si="53"/>
        <v>0</v>
      </c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R534" s="150" t="s">
        <v>454</v>
      </c>
      <c r="AT534" s="150" t="s">
        <v>141</v>
      </c>
      <c r="AU534" s="150" t="s">
        <v>85</v>
      </c>
      <c r="AY534" s="17" t="s">
        <v>138</v>
      </c>
      <c r="BE534" s="151">
        <f t="shared" si="54"/>
        <v>0</v>
      </c>
      <c r="BF534" s="151">
        <f t="shared" si="55"/>
        <v>0</v>
      </c>
      <c r="BG534" s="151">
        <f t="shared" si="56"/>
        <v>0</v>
      </c>
      <c r="BH534" s="151">
        <f t="shared" si="57"/>
        <v>0</v>
      </c>
      <c r="BI534" s="151">
        <f t="shared" si="58"/>
        <v>0</v>
      </c>
      <c r="BJ534" s="17" t="s">
        <v>83</v>
      </c>
      <c r="BK534" s="151">
        <f t="shared" si="59"/>
        <v>0</v>
      </c>
      <c r="BL534" s="17" t="s">
        <v>454</v>
      </c>
      <c r="BM534" s="150" t="s">
        <v>1018</v>
      </c>
    </row>
    <row r="535" spans="1:65" s="14" customFormat="1">
      <c r="B535" s="160"/>
      <c r="D535" s="153" t="s">
        <v>148</v>
      </c>
      <c r="F535" s="162" t="s">
        <v>1019</v>
      </c>
      <c r="H535" s="163">
        <v>7.2</v>
      </c>
      <c r="I535" s="164"/>
      <c r="L535" s="160"/>
      <c r="M535" s="165"/>
      <c r="N535" s="166"/>
      <c r="O535" s="166"/>
      <c r="P535" s="166"/>
      <c r="Q535" s="166"/>
      <c r="R535" s="166"/>
      <c r="S535" s="166"/>
      <c r="T535" s="167"/>
      <c r="AT535" s="161" t="s">
        <v>148</v>
      </c>
      <c r="AU535" s="161" t="s">
        <v>85</v>
      </c>
      <c r="AV535" s="14" t="s">
        <v>85</v>
      </c>
      <c r="AW535" s="14" t="s">
        <v>3</v>
      </c>
      <c r="AX535" s="14" t="s">
        <v>83</v>
      </c>
      <c r="AY535" s="161" t="s">
        <v>138</v>
      </c>
    </row>
    <row r="536" spans="1:65" s="2" customFormat="1" ht="33" customHeight="1">
      <c r="A536" s="32"/>
      <c r="B536" s="138"/>
      <c r="C536" s="139" t="s">
        <v>1020</v>
      </c>
      <c r="D536" s="139" t="s">
        <v>141</v>
      </c>
      <c r="E536" s="140" t="s">
        <v>1021</v>
      </c>
      <c r="F536" s="141" t="s">
        <v>1022</v>
      </c>
      <c r="G536" s="142" t="s">
        <v>282</v>
      </c>
      <c r="H536" s="143">
        <v>0.48</v>
      </c>
      <c r="I536" s="144"/>
      <c r="J536" s="145">
        <f>ROUND(I536*H536,2)</f>
        <v>0</v>
      </c>
      <c r="K536" s="141" t="s">
        <v>145</v>
      </c>
      <c r="L536" s="33"/>
      <c r="M536" s="146" t="s">
        <v>1</v>
      </c>
      <c r="N536" s="147" t="s">
        <v>43</v>
      </c>
      <c r="O536" s="58"/>
      <c r="P536" s="148">
        <f>O536*H536</f>
        <v>0</v>
      </c>
      <c r="Q536" s="148">
        <v>0</v>
      </c>
      <c r="R536" s="148">
        <f>Q536*H536</f>
        <v>0</v>
      </c>
      <c r="S536" s="148">
        <v>0</v>
      </c>
      <c r="T536" s="149">
        <f>S536*H536</f>
        <v>0</v>
      </c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R536" s="150" t="s">
        <v>454</v>
      </c>
      <c r="AT536" s="150" t="s">
        <v>141</v>
      </c>
      <c r="AU536" s="150" t="s">
        <v>85</v>
      </c>
      <c r="AY536" s="17" t="s">
        <v>138</v>
      </c>
      <c r="BE536" s="151">
        <f>IF(N536="základní",J536,0)</f>
        <v>0</v>
      </c>
      <c r="BF536" s="151">
        <f>IF(N536="snížená",J536,0)</f>
        <v>0</v>
      </c>
      <c r="BG536" s="151">
        <f>IF(N536="zákl. přenesená",J536,0)</f>
        <v>0</v>
      </c>
      <c r="BH536" s="151">
        <f>IF(N536="sníž. přenesená",J536,0)</f>
        <v>0</v>
      </c>
      <c r="BI536" s="151">
        <f>IF(N536="nulová",J536,0)</f>
        <v>0</v>
      </c>
      <c r="BJ536" s="17" t="s">
        <v>83</v>
      </c>
      <c r="BK536" s="151">
        <f>ROUND(I536*H536,2)</f>
        <v>0</v>
      </c>
      <c r="BL536" s="17" t="s">
        <v>454</v>
      </c>
      <c r="BM536" s="150" t="s">
        <v>1023</v>
      </c>
    </row>
    <row r="537" spans="1:65" s="12" customFormat="1" ht="25.9" customHeight="1">
      <c r="B537" s="125"/>
      <c r="D537" s="126" t="s">
        <v>77</v>
      </c>
      <c r="E537" s="127" t="s">
        <v>1024</v>
      </c>
      <c r="F537" s="127" t="s">
        <v>1025</v>
      </c>
      <c r="I537" s="128"/>
      <c r="J537" s="129">
        <f>BK537</f>
        <v>0</v>
      </c>
      <c r="L537" s="125"/>
      <c r="M537" s="130"/>
      <c r="N537" s="131"/>
      <c r="O537" s="131"/>
      <c r="P537" s="132">
        <f>P538+P540+P542+P544</f>
        <v>0</v>
      </c>
      <c r="Q537" s="131"/>
      <c r="R537" s="132">
        <f>R538+R540+R542+R544</f>
        <v>0</v>
      </c>
      <c r="S537" s="131"/>
      <c r="T537" s="133">
        <f>T538+T540+T542+T544</f>
        <v>0</v>
      </c>
      <c r="AR537" s="126" t="s">
        <v>174</v>
      </c>
      <c r="AT537" s="134" t="s">
        <v>77</v>
      </c>
      <c r="AU537" s="134" t="s">
        <v>78</v>
      </c>
      <c r="AY537" s="126" t="s">
        <v>138</v>
      </c>
      <c r="BK537" s="135">
        <f>BK538+BK540+BK542+BK544</f>
        <v>0</v>
      </c>
    </row>
    <row r="538" spans="1:65" s="12" customFormat="1" ht="22.9" customHeight="1">
      <c r="B538" s="125"/>
      <c r="D538" s="126" t="s">
        <v>77</v>
      </c>
      <c r="E538" s="136" t="s">
        <v>1026</v>
      </c>
      <c r="F538" s="136" t="s">
        <v>1027</v>
      </c>
      <c r="I538" s="128"/>
      <c r="J538" s="137">
        <f>BK538</f>
        <v>0</v>
      </c>
      <c r="L538" s="125"/>
      <c r="M538" s="130"/>
      <c r="N538" s="131"/>
      <c r="O538" s="131"/>
      <c r="P538" s="132">
        <f>P539</f>
        <v>0</v>
      </c>
      <c r="Q538" s="131"/>
      <c r="R538" s="132">
        <f>R539</f>
        <v>0</v>
      </c>
      <c r="S538" s="131"/>
      <c r="T538" s="133">
        <f>T539</f>
        <v>0</v>
      </c>
      <c r="AR538" s="126" t="s">
        <v>174</v>
      </c>
      <c r="AT538" s="134" t="s">
        <v>77</v>
      </c>
      <c r="AU538" s="134" t="s">
        <v>83</v>
      </c>
      <c r="AY538" s="126" t="s">
        <v>138</v>
      </c>
      <c r="BK538" s="135">
        <f>BK539</f>
        <v>0</v>
      </c>
    </row>
    <row r="539" spans="1:65" s="2" customFormat="1" ht="24.2" customHeight="1">
      <c r="A539" s="32"/>
      <c r="B539" s="138"/>
      <c r="C539" s="139" t="s">
        <v>1028</v>
      </c>
      <c r="D539" s="139" t="s">
        <v>141</v>
      </c>
      <c r="E539" s="140" t="s">
        <v>1029</v>
      </c>
      <c r="F539" s="141" t="s">
        <v>1030</v>
      </c>
      <c r="G539" s="142" t="s">
        <v>1031</v>
      </c>
      <c r="H539" s="143">
        <v>1</v>
      </c>
      <c r="I539" s="144"/>
      <c r="J539" s="145">
        <f>ROUND(I539*H539,2)</f>
        <v>0</v>
      </c>
      <c r="K539" s="141" t="s">
        <v>145</v>
      </c>
      <c r="L539" s="33"/>
      <c r="M539" s="146" t="s">
        <v>1</v>
      </c>
      <c r="N539" s="147" t="s">
        <v>43</v>
      </c>
      <c r="O539" s="58"/>
      <c r="P539" s="148">
        <f>O539*H539</f>
        <v>0</v>
      </c>
      <c r="Q539" s="148">
        <v>0</v>
      </c>
      <c r="R539" s="148">
        <f>Q539*H539</f>
        <v>0</v>
      </c>
      <c r="S539" s="148">
        <v>0</v>
      </c>
      <c r="T539" s="149">
        <f>S539*H539</f>
        <v>0</v>
      </c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R539" s="150" t="s">
        <v>1032</v>
      </c>
      <c r="AT539" s="150" t="s">
        <v>141</v>
      </c>
      <c r="AU539" s="150" t="s">
        <v>85</v>
      </c>
      <c r="AY539" s="17" t="s">
        <v>138</v>
      </c>
      <c r="BE539" s="151">
        <f>IF(N539="základní",J539,0)</f>
        <v>0</v>
      </c>
      <c r="BF539" s="151">
        <f>IF(N539="snížená",J539,0)</f>
        <v>0</v>
      </c>
      <c r="BG539" s="151">
        <f>IF(N539="zákl. přenesená",J539,0)</f>
        <v>0</v>
      </c>
      <c r="BH539" s="151">
        <f>IF(N539="sníž. přenesená",J539,0)</f>
        <v>0</v>
      </c>
      <c r="BI539" s="151">
        <f>IF(N539="nulová",J539,0)</f>
        <v>0</v>
      </c>
      <c r="BJ539" s="17" t="s">
        <v>83</v>
      </c>
      <c r="BK539" s="151">
        <f>ROUND(I539*H539,2)</f>
        <v>0</v>
      </c>
      <c r="BL539" s="17" t="s">
        <v>1032</v>
      </c>
      <c r="BM539" s="150" t="s">
        <v>1033</v>
      </c>
    </row>
    <row r="540" spans="1:65" s="12" customFormat="1" ht="22.9" customHeight="1">
      <c r="B540" s="125"/>
      <c r="D540" s="126" t="s">
        <v>77</v>
      </c>
      <c r="E540" s="136" t="s">
        <v>1034</v>
      </c>
      <c r="F540" s="136" t="s">
        <v>1035</v>
      </c>
      <c r="I540" s="128"/>
      <c r="J540" s="137">
        <f>BK540</f>
        <v>0</v>
      </c>
      <c r="L540" s="125"/>
      <c r="M540" s="130"/>
      <c r="N540" s="131"/>
      <c r="O540" s="131"/>
      <c r="P540" s="132">
        <f>P541</f>
        <v>0</v>
      </c>
      <c r="Q540" s="131"/>
      <c r="R540" s="132">
        <f>R541</f>
        <v>0</v>
      </c>
      <c r="S540" s="131"/>
      <c r="T540" s="133">
        <f>T541</f>
        <v>0</v>
      </c>
      <c r="AR540" s="126" t="s">
        <v>174</v>
      </c>
      <c r="AT540" s="134" t="s">
        <v>77</v>
      </c>
      <c r="AU540" s="134" t="s">
        <v>83</v>
      </c>
      <c r="AY540" s="126" t="s">
        <v>138</v>
      </c>
      <c r="BK540" s="135">
        <f>BK541</f>
        <v>0</v>
      </c>
    </row>
    <row r="541" spans="1:65" s="2" customFormat="1" ht="16.5" customHeight="1">
      <c r="A541" s="32"/>
      <c r="B541" s="138"/>
      <c r="C541" s="139" t="s">
        <v>1036</v>
      </c>
      <c r="D541" s="139" t="s">
        <v>141</v>
      </c>
      <c r="E541" s="140" t="s">
        <v>1037</v>
      </c>
      <c r="F541" s="141" t="s">
        <v>1035</v>
      </c>
      <c r="G541" s="142" t="s">
        <v>1031</v>
      </c>
      <c r="H541" s="143">
        <v>1</v>
      </c>
      <c r="I541" s="144"/>
      <c r="J541" s="145">
        <f>ROUND(I541*H541,2)</f>
        <v>0</v>
      </c>
      <c r="K541" s="141" t="s">
        <v>145</v>
      </c>
      <c r="L541" s="33"/>
      <c r="M541" s="146" t="s">
        <v>1</v>
      </c>
      <c r="N541" s="147" t="s">
        <v>43</v>
      </c>
      <c r="O541" s="58"/>
      <c r="P541" s="148">
        <f>O541*H541</f>
        <v>0</v>
      </c>
      <c r="Q541" s="148">
        <v>0</v>
      </c>
      <c r="R541" s="148">
        <f>Q541*H541</f>
        <v>0</v>
      </c>
      <c r="S541" s="148">
        <v>0</v>
      </c>
      <c r="T541" s="149">
        <f>S541*H541</f>
        <v>0</v>
      </c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R541" s="150" t="s">
        <v>1032</v>
      </c>
      <c r="AT541" s="150" t="s">
        <v>141</v>
      </c>
      <c r="AU541" s="150" t="s">
        <v>85</v>
      </c>
      <c r="AY541" s="17" t="s">
        <v>138</v>
      </c>
      <c r="BE541" s="151">
        <f>IF(N541="základní",J541,0)</f>
        <v>0</v>
      </c>
      <c r="BF541" s="151">
        <f>IF(N541="snížená",J541,0)</f>
        <v>0</v>
      </c>
      <c r="BG541" s="151">
        <f>IF(N541="zákl. přenesená",J541,0)</f>
        <v>0</v>
      </c>
      <c r="BH541" s="151">
        <f>IF(N541="sníž. přenesená",J541,0)</f>
        <v>0</v>
      </c>
      <c r="BI541" s="151">
        <f>IF(N541="nulová",J541,0)</f>
        <v>0</v>
      </c>
      <c r="BJ541" s="17" t="s">
        <v>83</v>
      </c>
      <c r="BK541" s="151">
        <f>ROUND(I541*H541,2)</f>
        <v>0</v>
      </c>
      <c r="BL541" s="17" t="s">
        <v>1032</v>
      </c>
      <c r="BM541" s="150" t="s">
        <v>1038</v>
      </c>
    </row>
    <row r="542" spans="1:65" s="12" customFormat="1" ht="22.9" customHeight="1">
      <c r="B542" s="125"/>
      <c r="D542" s="126" t="s">
        <v>77</v>
      </c>
      <c r="E542" s="136" t="s">
        <v>1039</v>
      </c>
      <c r="F542" s="136" t="s">
        <v>1040</v>
      </c>
      <c r="I542" s="128"/>
      <c r="J542" s="137">
        <f>BK542</f>
        <v>0</v>
      </c>
      <c r="L542" s="125"/>
      <c r="M542" s="130"/>
      <c r="N542" s="131"/>
      <c r="O542" s="131"/>
      <c r="P542" s="132">
        <f>P543</f>
        <v>0</v>
      </c>
      <c r="Q542" s="131"/>
      <c r="R542" s="132">
        <f>R543</f>
        <v>0</v>
      </c>
      <c r="S542" s="131"/>
      <c r="T542" s="133">
        <f>T543</f>
        <v>0</v>
      </c>
      <c r="AR542" s="126" t="s">
        <v>174</v>
      </c>
      <c r="AT542" s="134" t="s">
        <v>77</v>
      </c>
      <c r="AU542" s="134" t="s">
        <v>83</v>
      </c>
      <c r="AY542" s="126" t="s">
        <v>138</v>
      </c>
      <c r="BK542" s="135">
        <f>BK543</f>
        <v>0</v>
      </c>
    </row>
    <row r="543" spans="1:65" s="2" customFormat="1" ht="16.5" customHeight="1">
      <c r="A543" s="32"/>
      <c r="B543" s="138"/>
      <c r="C543" s="139" t="s">
        <v>1041</v>
      </c>
      <c r="D543" s="139" t="s">
        <v>141</v>
      </c>
      <c r="E543" s="140" t="s">
        <v>1042</v>
      </c>
      <c r="F543" s="141" t="s">
        <v>1040</v>
      </c>
      <c r="G543" s="142" t="s">
        <v>1031</v>
      </c>
      <c r="H543" s="143">
        <v>1</v>
      </c>
      <c r="I543" s="144"/>
      <c r="J543" s="145">
        <f>ROUND(I543*H543,2)</f>
        <v>0</v>
      </c>
      <c r="K543" s="141" t="s">
        <v>145</v>
      </c>
      <c r="L543" s="33"/>
      <c r="M543" s="146" t="s">
        <v>1</v>
      </c>
      <c r="N543" s="147" t="s">
        <v>43</v>
      </c>
      <c r="O543" s="58"/>
      <c r="P543" s="148">
        <f>O543*H543</f>
        <v>0</v>
      </c>
      <c r="Q543" s="148">
        <v>0</v>
      </c>
      <c r="R543" s="148">
        <f>Q543*H543</f>
        <v>0</v>
      </c>
      <c r="S543" s="148">
        <v>0</v>
      </c>
      <c r="T543" s="149">
        <f>S543*H543</f>
        <v>0</v>
      </c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R543" s="150" t="s">
        <v>1032</v>
      </c>
      <c r="AT543" s="150" t="s">
        <v>141</v>
      </c>
      <c r="AU543" s="150" t="s">
        <v>85</v>
      </c>
      <c r="AY543" s="17" t="s">
        <v>138</v>
      </c>
      <c r="BE543" s="151">
        <f>IF(N543="základní",J543,0)</f>
        <v>0</v>
      </c>
      <c r="BF543" s="151">
        <f>IF(N543="snížená",J543,0)</f>
        <v>0</v>
      </c>
      <c r="BG543" s="151">
        <f>IF(N543="zákl. přenesená",J543,0)</f>
        <v>0</v>
      </c>
      <c r="BH543" s="151">
        <f>IF(N543="sníž. přenesená",J543,0)</f>
        <v>0</v>
      </c>
      <c r="BI543" s="151">
        <f>IF(N543="nulová",J543,0)</f>
        <v>0</v>
      </c>
      <c r="BJ543" s="17" t="s">
        <v>83</v>
      </c>
      <c r="BK543" s="151">
        <f>ROUND(I543*H543,2)</f>
        <v>0</v>
      </c>
      <c r="BL543" s="17" t="s">
        <v>1032</v>
      </c>
      <c r="BM543" s="150" t="s">
        <v>1043</v>
      </c>
    </row>
    <row r="544" spans="1:65" s="12" customFormat="1" ht="22.9" customHeight="1">
      <c r="B544" s="125"/>
      <c r="D544" s="126" t="s">
        <v>77</v>
      </c>
      <c r="E544" s="136" t="s">
        <v>1044</v>
      </c>
      <c r="F544" s="136" t="s">
        <v>1045</v>
      </c>
      <c r="I544" s="128"/>
      <c r="J544" s="137">
        <f>BK544</f>
        <v>0</v>
      </c>
      <c r="L544" s="125"/>
      <c r="M544" s="130"/>
      <c r="N544" s="131"/>
      <c r="O544" s="131"/>
      <c r="P544" s="132">
        <f>P545</f>
        <v>0</v>
      </c>
      <c r="Q544" s="131"/>
      <c r="R544" s="132">
        <f>R545</f>
        <v>0</v>
      </c>
      <c r="S544" s="131"/>
      <c r="T544" s="133">
        <f>T545</f>
        <v>0</v>
      </c>
      <c r="AR544" s="126" t="s">
        <v>174</v>
      </c>
      <c r="AT544" s="134" t="s">
        <v>77</v>
      </c>
      <c r="AU544" s="134" t="s">
        <v>83</v>
      </c>
      <c r="AY544" s="126" t="s">
        <v>138</v>
      </c>
      <c r="BK544" s="135">
        <f>BK545</f>
        <v>0</v>
      </c>
    </row>
    <row r="545" spans="1:65" s="2" customFormat="1" ht="16.5" customHeight="1">
      <c r="A545" s="32"/>
      <c r="B545" s="138"/>
      <c r="C545" s="139" t="s">
        <v>1046</v>
      </c>
      <c r="D545" s="139" t="s">
        <v>141</v>
      </c>
      <c r="E545" s="140" t="s">
        <v>1047</v>
      </c>
      <c r="F545" s="141" t="s">
        <v>1045</v>
      </c>
      <c r="G545" s="142" t="s">
        <v>1031</v>
      </c>
      <c r="H545" s="143">
        <v>1</v>
      </c>
      <c r="I545" s="144"/>
      <c r="J545" s="145">
        <f>ROUND(I545*H545,2)</f>
        <v>0</v>
      </c>
      <c r="K545" s="141" t="s">
        <v>145</v>
      </c>
      <c r="L545" s="33"/>
      <c r="M545" s="190" t="s">
        <v>1</v>
      </c>
      <c r="N545" s="191" t="s">
        <v>43</v>
      </c>
      <c r="O545" s="192"/>
      <c r="P545" s="193">
        <f>O545*H545</f>
        <v>0</v>
      </c>
      <c r="Q545" s="193">
        <v>0</v>
      </c>
      <c r="R545" s="193">
        <f>Q545*H545</f>
        <v>0</v>
      </c>
      <c r="S545" s="193">
        <v>0</v>
      </c>
      <c r="T545" s="194">
        <f>S545*H545</f>
        <v>0</v>
      </c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R545" s="150" t="s">
        <v>1032</v>
      </c>
      <c r="AT545" s="150" t="s">
        <v>141</v>
      </c>
      <c r="AU545" s="150" t="s">
        <v>85</v>
      </c>
      <c r="AY545" s="17" t="s">
        <v>138</v>
      </c>
      <c r="BE545" s="151">
        <f>IF(N545="základní",J545,0)</f>
        <v>0</v>
      </c>
      <c r="BF545" s="151">
        <f>IF(N545="snížená",J545,0)</f>
        <v>0</v>
      </c>
      <c r="BG545" s="151">
        <f>IF(N545="zákl. přenesená",J545,0)</f>
        <v>0</v>
      </c>
      <c r="BH545" s="151">
        <f>IF(N545="sníž. přenesená",J545,0)</f>
        <v>0</v>
      </c>
      <c r="BI545" s="151">
        <f>IF(N545="nulová",J545,0)</f>
        <v>0</v>
      </c>
      <c r="BJ545" s="17" t="s">
        <v>83</v>
      </c>
      <c r="BK545" s="151">
        <f>ROUND(I545*H545,2)</f>
        <v>0</v>
      </c>
      <c r="BL545" s="17" t="s">
        <v>1032</v>
      </c>
      <c r="BM545" s="150" t="s">
        <v>1048</v>
      </c>
    </row>
    <row r="546" spans="1:65" s="2" customFormat="1" ht="6.95" customHeight="1">
      <c r="A546" s="32"/>
      <c r="B546" s="47"/>
      <c r="C546" s="48"/>
      <c r="D546" s="48"/>
      <c r="E546" s="48"/>
      <c r="F546" s="48"/>
      <c r="G546" s="48"/>
      <c r="H546" s="48"/>
      <c r="I546" s="48"/>
      <c r="J546" s="48"/>
      <c r="K546" s="48"/>
      <c r="L546" s="33"/>
      <c r="M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</row>
  </sheetData>
  <autoFilter ref="C142:K545" xr:uid="{00000000-0009-0000-0000-000001000000}"/>
  <mergeCells count="6">
    <mergeCell ref="E135:H13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61-2024 - Moderní trénink...</vt:lpstr>
      <vt:lpstr>'61-2024 - Moderní trénink...'!Názvy_tisku</vt:lpstr>
      <vt:lpstr>'Rekapitulace stavby'!Názvy_tisku</vt:lpstr>
      <vt:lpstr>'61-2024 - Moderní trénink...'!Oblast_tisku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JANPETR80FE\janpetr</dc:creator>
  <cp:lastModifiedBy>Lošek Petr</cp:lastModifiedBy>
  <dcterms:created xsi:type="dcterms:W3CDTF">2024-03-11T05:29:51Z</dcterms:created>
  <dcterms:modified xsi:type="dcterms:W3CDTF">2024-03-19T10:23:15Z</dcterms:modified>
</cp:coreProperties>
</file>