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Krycí list rozpočtu" sheetId="1" r:id="rId1"/>
    <sheet name="II 611 " sheetId="2" r:id="rId2"/>
  </sheets>
  <definedNames/>
  <calcPr fullCalcOnLoad="1"/>
</workbook>
</file>

<file path=xl/sharedStrings.xml><?xml version="1.0" encoding="utf-8"?>
<sst xmlns="http://schemas.openxmlformats.org/spreadsheetml/2006/main" count="205" uniqueCount="129">
  <si>
    <t>Krycí list rozpočtu</t>
  </si>
  <si>
    <t>Název stavby:</t>
  </si>
  <si>
    <t>II / 611 Sadská – Kostelní Lhota</t>
  </si>
  <si>
    <t>Objednatel:</t>
  </si>
  <si>
    <t>KSÚS Stč kraje přísp. organizace</t>
  </si>
  <si>
    <t>IČ/DIČ:</t>
  </si>
  <si>
    <t>Druh stavby:</t>
  </si>
  <si>
    <t>Oprava povrchu</t>
  </si>
  <si>
    <t>Projektant:</t>
  </si>
  <si>
    <t>Lokalita(staničení):</t>
  </si>
  <si>
    <t xml:space="preserve">  st. 29,895 – 31,080  Km</t>
  </si>
  <si>
    <t>Zhotovitel:</t>
  </si>
  <si>
    <t>Termín výstavby:</t>
  </si>
  <si>
    <t>2024</t>
  </si>
  <si>
    <t>Petr Holan ; Vladimír Kratochvíl</t>
  </si>
  <si>
    <t>Zpracoval:</t>
  </si>
  <si>
    <t>CMS Poděbrady  - Dušan Mrázek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</si>
  <si>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</si>
  <si>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</si>
  <si>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</si>
  <si>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</si>
  <si>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</si>
  <si>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</si>
  <si>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</si>
  <si>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</si>
  <si>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</si>
  <si>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</si>
  <si>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</si>
  <si>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</si>
  <si>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</si>
  <si>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</si>
  <si>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</si>
  <si>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</si>
  <si>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</si>
  <si>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</si>
  <si>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</si>
  <si>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</si>
  <si>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</si>
  <si>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</si>
  <si>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</si>
  <si>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</si>
  <si>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</si>
  <si>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</si>
  <si>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</si>
  <si>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</si>
  <si>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</si>
  <si>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</si>
  <si>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</si>
  <si>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</si>
  <si>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</si>
  <si>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</si>
  <si>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Objednatel</t>
  </si>
  <si>
    <t>Zhotovitel</t>
  </si>
  <si>
    <t xml:space="preserve"> ředitel</t>
  </si>
  <si>
    <t>Datum, razítko a podpis</t>
  </si>
  <si>
    <t>ROZPOČET S VÝKAZEM VÝMĚR</t>
  </si>
  <si>
    <t xml:space="preserve">Stavba:  </t>
  </si>
  <si>
    <t>Objekt:</t>
  </si>
  <si>
    <t>Délka 1,185  bm , pr.šířka 9,5  m,   plocha  11 258 m²</t>
  </si>
  <si>
    <t xml:space="preserve">EČO:   </t>
  </si>
  <si>
    <t>Objednatel:      KSÚS Středočekého kraje přísp. Organizace</t>
  </si>
  <si>
    <t xml:space="preserve">Zpracoval:  </t>
  </si>
  <si>
    <t>Dušan Mrázek</t>
  </si>
  <si>
    <t xml:space="preserve">Datum:  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</si>
  <si>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</si>
  <si>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</si>
  <si>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</si>
  <si>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</si>
  <si>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</si>
  <si>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</si>
  <si>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</si>
  <si>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</si>
  <si>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</si>
  <si>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</si>
  <si>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</si>
  <si>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</si>
  <si>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</si>
  <si>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</si>
  <si>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</si>
  <si>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</si>
  <si>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SOD</t>
  </si>
  <si>
    <t>m2</t>
  </si>
  <si>
    <t>m3</t>
  </si>
  <si>
    <t>skládkovné</t>
  </si>
  <si>
    <t>t</t>
  </si>
  <si>
    <t>Most ev.č.  611-009</t>
  </si>
  <si>
    <t>OTSKP</t>
  </si>
  <si>
    <t>Bourání konstrukcí z prostého betonu s odvozem do 20 km</t>
  </si>
  <si>
    <t>Dodatečné kotvení vlepením betonářské výztuže do 16 mm do vrtů</t>
  </si>
  <si>
    <t>kus</t>
  </si>
  <si>
    <t>Výztuž říms z oceli</t>
  </si>
  <si>
    <t>Římsy ze železobetonu do C30/37</t>
  </si>
  <si>
    <t>Očištění zdiva od vegetace</t>
  </si>
  <si>
    <t>M2</t>
  </si>
  <si>
    <t>Nátěr beton konstr typ S4</t>
  </si>
  <si>
    <t>ks</t>
  </si>
  <si>
    <t>Most ev.č.  611-010</t>
  </si>
  <si>
    <t>Římsa opěrné zdi ( Sadská)</t>
  </si>
  <si>
    <t>bm</t>
  </si>
  <si>
    <t>Zpevnění krajnic z recyklovaného materiálu tl do 100 mm</t>
  </si>
  <si>
    <t>kpl</t>
  </si>
  <si>
    <t>Celkem</t>
  </si>
  <si>
    <t>Cena celkem vč. DPH</t>
  </si>
  <si>
    <t>Projektant</t>
  </si>
  <si>
    <t>JKSO:</t>
  </si>
  <si>
    <t>Konec výstavby:</t>
  </si>
  <si>
    <t>Položek:</t>
  </si>
  <si>
    <t>Termín výstavby: 2024</t>
  </si>
  <si>
    <t>Čištění uličních vpustí</t>
  </si>
  <si>
    <t>Protikorozní ochrana ocel.kontrukce nátěrem jednovrst.</t>
  </si>
  <si>
    <t>Čištění krajnic od nánosu  tl do 100 mm s odvozem na skládku</t>
  </si>
  <si>
    <t>Frézování  asfalt. ploch, odvoz do 20km(11258m2 do 40mm, 2000m2 do 60 mm)</t>
  </si>
  <si>
    <t>Čištění vozovek samosběrem</t>
  </si>
  <si>
    <t>Spojovací postřik ze sil. emulze do 1,0kg/m2</t>
  </si>
  <si>
    <t>Asaltový beton pro ložní vrstvy ACL 16+, 16S tl.60 mm</t>
  </si>
  <si>
    <t>574C56</t>
  </si>
  <si>
    <t>Asaltový beton pro ložní vrstvy ACL 11+(vyrovnávka)</t>
  </si>
  <si>
    <t>574A04</t>
  </si>
  <si>
    <t>574A34</t>
  </si>
  <si>
    <t>Frézování drážky průřezu spár š. do 100mm2</t>
  </si>
  <si>
    <t>m</t>
  </si>
  <si>
    <t>Směrové sloupky plastové včetně odrazového pásku</t>
  </si>
  <si>
    <t>Směrové sloupky plastové -nástavce na svodidla včetně odrazového pásku</t>
  </si>
  <si>
    <t>Vodorovné dopravní značení barvou hladké - dodávka a pokládka</t>
  </si>
  <si>
    <t>R položka</t>
  </si>
  <si>
    <t>DIO  vč. zajištění, zjištění a vytyčení inž. sítí , geodetické zaměření stavby</t>
  </si>
  <si>
    <t>Ztěsnění dilatačních spár asf. zálivkou  průřezu do 100mm2</t>
  </si>
  <si>
    <t xml:space="preserve"> Zhotovitel:     </t>
  </si>
  <si>
    <t>Asaltový beton pro obrusné vrstvy ACL 11+, 11S tl.40mm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</si>
</sst>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&quot;-&quot;#,##0.000"/>
    <numFmt numFmtId="167" formatCode="#,##0.00;[Red]&quot;-&quot;#,##0.00"/>
    <numFmt numFmtId="168" formatCode="#,##0.00;&quot;-&quot;#,##0.00"/>
    <numFmt numFmtId="169" formatCode="d&quot;.&quot;m&quot;.&quot;yy"/>
    <numFmt numFmtId="170" formatCode="#,##0;&quot;-&quot;#,##0"/>
    <numFmt numFmtId="171" formatCode="#,##0.00&quot; &quot;[$Kč-405];[Red]&quot;-&quot;#,##0.00&quot; &quot;[$Kč-405]"/>
  </numFmts>
  <fonts count="91"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MS Sans Serif"/>
      <family val="0"/>
    </font>
    <font>
      <b/>
      <sz val="14"/>
      <color indexed="10"/>
      <name val="Arial CE1"/>
      <family val="0"/>
    </font>
    <font>
      <sz val="7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 CE11"/>
      <family val="0"/>
    </font>
    <font>
      <sz val="11"/>
      <color indexed="8"/>
      <name val="Arial1"/>
      <family val="0"/>
    </font>
    <font>
      <b/>
      <sz val="11"/>
      <color indexed="8"/>
      <name val="Arial"/>
      <family val="2"/>
    </font>
    <font>
      <sz val="11"/>
      <color indexed="8"/>
      <name val="Arial2"/>
      <family val="0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8"/>
      <name val="MS Sans Serif"/>
      <family val="0"/>
    </font>
    <font>
      <b/>
      <sz val="8"/>
      <color indexed="8"/>
      <name val="MS Sans Serif"/>
      <family val="0"/>
    </font>
    <font>
      <sz val="10"/>
      <color indexed="8"/>
      <name val="Arial1"/>
      <family val="0"/>
    </font>
    <font>
      <b/>
      <sz val="18"/>
      <color indexed="8"/>
      <name val="Arial"/>
      <family val="2"/>
    </font>
    <font>
      <sz val="24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6"/>
      <color theme="1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theme="1"/>
      <name val="MS Sans Serif"/>
      <family val="0"/>
    </font>
    <font>
      <b/>
      <sz val="14"/>
      <color rgb="FFFF0000"/>
      <name val="Arial CE1"/>
      <family val="0"/>
    </font>
    <font>
      <sz val="7"/>
      <color theme="1"/>
      <name val="Arial CE"/>
      <family val="0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sz val="10"/>
      <color theme="1"/>
      <name val="Arial CYR"/>
      <family val="0"/>
    </font>
    <font>
      <b/>
      <sz val="10"/>
      <color theme="1"/>
      <name val="Arial"/>
      <family val="2"/>
    </font>
    <font>
      <sz val="10"/>
      <color rgb="FF000000"/>
      <name val="Arial CE11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sz val="11"/>
      <color theme="1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2"/>
      <family val="0"/>
    </font>
    <font>
      <u val="single"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2"/>
      <color theme="1"/>
      <name val="MS Sans Serif"/>
      <family val="0"/>
    </font>
    <font>
      <b/>
      <sz val="8"/>
      <color theme="1"/>
      <name val="MS Sans Serif"/>
      <family val="0"/>
    </font>
    <font>
      <sz val="10"/>
      <color rgb="FF000000"/>
      <name val="Arial1"/>
      <family val="0"/>
    </font>
    <font>
      <sz val="24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47" fillId="0" borderId="0">
      <alignment horizontal="center"/>
      <protection/>
    </xf>
    <xf numFmtId="0" fontId="47" fillId="0" borderId="0">
      <alignment horizontal="center" textRotation="90"/>
      <protection/>
    </xf>
    <xf numFmtId="0" fontId="48" fillId="20" borderId="2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0">
      <alignment/>
      <protection/>
    </xf>
    <xf numFmtId="0" fontId="45" fillId="22" borderId="6" applyNumberFormat="0" applyFont="0" applyAlignment="0" applyProtection="0"/>
    <xf numFmtId="9" fontId="45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>
      <alignment/>
      <protection/>
    </xf>
    <xf numFmtId="171" fontId="56" fillId="0" borderId="0">
      <alignment/>
      <protection/>
    </xf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5" fillId="0" borderId="0" xfId="0" applyFont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49" fontId="66" fillId="33" borderId="10" xfId="0" applyNumberFormat="1" applyFont="1" applyFill="1" applyBorder="1" applyAlignment="1" applyProtection="1">
      <alignment horizontal="center" vertical="center"/>
      <protection/>
    </xf>
    <xf numFmtId="49" fontId="67" fillId="0" borderId="10" xfId="0" applyNumberFormat="1" applyFont="1" applyFill="1" applyBorder="1" applyAlignment="1" applyProtection="1">
      <alignment horizontal="left" vertical="center"/>
      <protection/>
    </xf>
    <xf numFmtId="49" fontId="68" fillId="0" borderId="10" xfId="0" applyNumberFormat="1" applyFont="1" applyFill="1" applyBorder="1" applyAlignment="1" applyProtection="1">
      <alignment horizontal="left" vertical="center"/>
      <protection/>
    </xf>
    <xf numFmtId="4" fontId="68" fillId="0" borderId="10" xfId="0" applyNumberFormat="1" applyFont="1" applyFill="1" applyBorder="1" applyAlignment="1" applyProtection="1">
      <alignment horizontal="right" vertical="center"/>
      <protection/>
    </xf>
    <xf numFmtId="4" fontId="65" fillId="0" borderId="0" xfId="0" applyNumberFormat="1" applyFont="1" applyBorder="1" applyAlignment="1" applyProtection="1">
      <alignment vertical="center"/>
      <protection/>
    </xf>
    <xf numFmtId="49" fontId="68" fillId="0" borderId="10" xfId="0" applyNumberFormat="1" applyFont="1" applyFill="1" applyBorder="1" applyAlignment="1" applyProtection="1">
      <alignment horizontal="right" vertical="center"/>
      <protection/>
    </xf>
    <xf numFmtId="0" fontId="65" fillId="0" borderId="11" xfId="0" applyFont="1" applyFill="1" applyBorder="1" applyAlignment="1" applyProtection="1">
      <alignment vertical="center"/>
      <protection/>
    </xf>
    <xf numFmtId="0" fontId="65" fillId="0" borderId="12" xfId="0" applyFont="1" applyFill="1" applyBorder="1" applyAlignment="1" applyProtection="1">
      <alignment vertical="center"/>
      <protection/>
    </xf>
    <xf numFmtId="0" fontId="65" fillId="0" borderId="13" xfId="0" applyFont="1" applyFill="1" applyBorder="1" applyAlignment="1" applyProtection="1">
      <alignment vertical="center"/>
      <protection/>
    </xf>
    <xf numFmtId="4" fontId="67" fillId="33" borderId="10" xfId="0" applyNumberFormat="1" applyFont="1" applyFill="1" applyBorder="1" applyAlignment="1" applyProtection="1">
      <alignment horizontal="right" vertical="center"/>
      <protection/>
    </xf>
    <xf numFmtId="0" fontId="65" fillId="0" borderId="14" xfId="0" applyFont="1" applyFill="1" applyBorder="1" applyAlignment="1" applyProtection="1">
      <alignment vertical="center"/>
      <protection/>
    </xf>
    <xf numFmtId="0" fontId="65" fillId="0" borderId="15" xfId="0" applyFont="1" applyFill="1" applyBorder="1" applyAlignment="1" applyProtection="1">
      <alignment vertical="center"/>
      <protection/>
    </xf>
    <xf numFmtId="170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vertical="top"/>
    </xf>
    <xf numFmtId="0" fontId="69" fillId="0" borderId="0" xfId="0" applyFont="1" applyAlignment="1">
      <alignment horizontal="left" vertical="top"/>
    </xf>
    <xf numFmtId="0" fontId="70" fillId="34" borderId="0" xfId="0" applyFont="1" applyFill="1" applyAlignment="1" applyProtection="1">
      <alignment horizontal="left"/>
      <protection/>
    </xf>
    <xf numFmtId="0" fontId="71" fillId="34" borderId="0" xfId="0" applyFont="1" applyFill="1" applyAlignment="1" applyProtection="1">
      <alignment horizontal="left"/>
      <protection/>
    </xf>
    <xf numFmtId="0" fontId="72" fillId="34" borderId="0" xfId="0" applyFont="1" applyFill="1" applyAlignment="1" applyProtection="1">
      <alignment horizontal="left"/>
      <protection/>
    </xf>
    <xf numFmtId="0" fontId="73" fillId="34" borderId="0" xfId="0" applyFont="1" applyFill="1" applyAlignment="1" applyProtection="1">
      <alignment horizontal="left"/>
      <protection/>
    </xf>
    <xf numFmtId="0" fontId="54" fillId="34" borderId="0" xfId="0" applyFont="1" applyFill="1" applyAlignment="1">
      <alignment horizontal="left" vertical="top"/>
    </xf>
    <xf numFmtId="169" fontId="73" fillId="34" borderId="0" xfId="0" applyNumberFormat="1" applyFont="1" applyFill="1" applyAlignment="1" applyProtection="1">
      <alignment horizontal="left"/>
      <protection/>
    </xf>
    <xf numFmtId="0" fontId="74" fillId="35" borderId="10" xfId="0" applyFont="1" applyFill="1" applyBorder="1" applyAlignment="1" applyProtection="1">
      <alignment horizontal="center" vertical="center" wrapText="1"/>
      <protection/>
    </xf>
    <xf numFmtId="170" fontId="75" fillId="0" borderId="0" xfId="0" applyNumberFormat="1" applyFont="1" applyAlignment="1">
      <alignment horizontal="right"/>
    </xf>
    <xf numFmtId="0" fontId="75" fillId="0" borderId="0" xfId="0" applyFont="1" applyAlignment="1">
      <alignment horizontal="left" wrapText="1"/>
    </xf>
    <xf numFmtId="166" fontId="75" fillId="0" borderId="0" xfId="0" applyNumberFormat="1" applyFont="1" applyAlignment="1">
      <alignment horizontal="right"/>
    </xf>
    <xf numFmtId="168" fontId="75" fillId="0" borderId="0" xfId="0" applyNumberFormat="1" applyFont="1" applyAlignment="1">
      <alignment horizontal="right"/>
    </xf>
    <xf numFmtId="170" fontId="54" fillId="0" borderId="10" xfId="0" applyNumberFormat="1" applyFont="1" applyBorder="1" applyAlignment="1">
      <alignment horizontal="center"/>
    </xf>
    <xf numFmtId="0" fontId="76" fillId="0" borderId="10" xfId="0" applyFont="1" applyBorder="1" applyAlignment="1">
      <alignment horizontal="center" wrapText="1"/>
    </xf>
    <xf numFmtId="0" fontId="77" fillId="0" borderId="10" xfId="0" applyFont="1" applyBorder="1" applyAlignment="1">
      <alignment horizontal="center"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center"/>
    </xf>
    <xf numFmtId="167" fontId="0" fillId="0" borderId="10" xfId="0" applyNumberFormat="1" applyBorder="1" applyAlignment="1">
      <alignment/>
    </xf>
    <xf numFmtId="0" fontId="79" fillId="0" borderId="0" xfId="0" applyFont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167" fontId="54" fillId="0" borderId="10" xfId="0" applyNumberFormat="1" applyFont="1" applyBorder="1" applyAlignment="1">
      <alignment/>
    </xf>
    <xf numFmtId="167" fontId="0" fillId="0" borderId="10" xfId="0" applyNumberFormat="1" applyFill="1" applyBorder="1" applyAlignment="1">
      <alignment/>
    </xf>
    <xf numFmtId="0" fontId="80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7" fontId="54" fillId="0" borderId="10" xfId="0" applyNumberFormat="1" applyFont="1" applyFill="1" applyBorder="1" applyAlignment="1">
      <alignment/>
    </xf>
    <xf numFmtId="0" fontId="54" fillId="0" borderId="0" xfId="0" applyFont="1" applyAlignment="1">
      <alignment horizontal="left" vertical="top"/>
    </xf>
    <xf numFmtId="0" fontId="54" fillId="0" borderId="10" xfId="0" applyFont="1" applyBorder="1" applyAlignment="1">
      <alignment horizontal="left" wrapText="1"/>
    </xf>
    <xf numFmtId="4" fontId="54" fillId="0" borderId="10" xfId="0" applyNumberFormat="1" applyFont="1" applyBorder="1" applyAlignment="1">
      <alignment horizontal="right"/>
    </xf>
    <xf numFmtId="168" fontId="54" fillId="0" borderId="10" xfId="0" applyNumberFormat="1" applyFont="1" applyFill="1" applyBorder="1" applyAlignment="1">
      <alignment horizontal="right"/>
    </xf>
    <xf numFmtId="0" fontId="78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wrapText="1"/>
    </xf>
    <xf numFmtId="0" fontId="81" fillId="0" borderId="0" xfId="0" applyFont="1" applyAlignment="1">
      <alignment horizontal="center"/>
    </xf>
    <xf numFmtId="166" fontId="54" fillId="0" borderId="10" xfId="0" applyNumberFormat="1" applyFont="1" applyBorder="1" applyAlignment="1">
      <alignment horizontal="right"/>
    </xf>
    <xf numFmtId="168" fontId="54" fillId="0" borderId="10" xfId="0" applyNumberFormat="1" applyFont="1" applyBorder="1" applyAlignment="1">
      <alignment horizontal="right"/>
    </xf>
    <xf numFmtId="4" fontId="54" fillId="0" borderId="0" xfId="0" applyNumberFormat="1" applyFont="1" applyAlignment="1">
      <alignment horizontal="center"/>
    </xf>
    <xf numFmtId="170" fontId="82" fillId="0" borderId="0" xfId="0" applyNumberFormat="1" applyFont="1" applyAlignment="1">
      <alignment horizontal="center"/>
    </xf>
    <xf numFmtId="0" fontId="83" fillId="0" borderId="0" xfId="0" applyFont="1" applyAlignment="1">
      <alignment horizontal="left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center" wrapText="1"/>
    </xf>
    <xf numFmtId="166" fontId="54" fillId="0" borderId="0" xfId="0" applyNumberFormat="1" applyFont="1" applyAlignment="1">
      <alignment horizontal="right"/>
    </xf>
    <xf numFmtId="168" fontId="54" fillId="0" borderId="0" xfId="0" applyNumberFormat="1" applyFont="1" applyAlignment="1">
      <alignment horizontal="right"/>
    </xf>
    <xf numFmtId="170" fontId="54" fillId="0" borderId="0" xfId="0" applyNumberFormat="1" applyFont="1" applyAlignment="1">
      <alignment horizontal="center" vertical="top"/>
    </xf>
    <xf numFmtId="0" fontId="54" fillId="0" borderId="0" xfId="0" applyFont="1" applyAlignment="1">
      <alignment horizontal="left" vertical="top" wrapText="1"/>
    </xf>
    <xf numFmtId="166" fontId="54" fillId="0" borderId="0" xfId="0" applyNumberFormat="1" applyFont="1" applyAlignment="1">
      <alignment horizontal="right" vertical="top"/>
    </xf>
    <xf numFmtId="168" fontId="54" fillId="0" borderId="0" xfId="0" applyNumberFormat="1" applyFont="1" applyAlignment="1">
      <alignment horizontal="right" vertical="top"/>
    </xf>
    <xf numFmtId="4" fontId="84" fillId="0" borderId="0" xfId="0" applyNumberFormat="1" applyFont="1" applyAlignment="1">
      <alignment horizontal="center"/>
    </xf>
    <xf numFmtId="170" fontId="54" fillId="0" borderId="0" xfId="0" applyNumberFormat="1" applyFont="1" applyAlignment="1">
      <alignment horizontal="right" vertical="top"/>
    </xf>
    <xf numFmtId="0" fontId="75" fillId="0" borderId="0" xfId="0" applyFont="1" applyFill="1" applyAlignment="1">
      <alignment/>
    </xf>
    <xf numFmtId="0" fontId="54" fillId="0" borderId="0" xfId="0" applyFont="1" applyFill="1" applyAlignment="1">
      <alignment horizontal="left" vertical="top" wrapText="1"/>
    </xf>
    <xf numFmtId="4" fontId="85" fillId="0" borderId="0" xfId="0" applyNumberFormat="1" applyFont="1" applyAlignment="1">
      <alignment horizontal="center" vertical="top"/>
    </xf>
    <xf numFmtId="4" fontId="69" fillId="0" borderId="0" xfId="0" applyNumberFormat="1" applyFont="1" applyAlignment="1">
      <alignment horizontal="center" vertical="top"/>
    </xf>
    <xf numFmtId="0" fontId="69" fillId="0" borderId="0" xfId="0" applyFont="1" applyAlignment="1">
      <alignment horizontal="center" vertical="top"/>
    </xf>
    <xf numFmtId="0" fontId="3" fillId="0" borderId="1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65" fillId="36" borderId="10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left" wrapText="1"/>
    </xf>
    <xf numFmtId="0" fontId="65" fillId="0" borderId="10" xfId="0" applyFont="1" applyBorder="1" applyAlignment="1" applyProtection="1">
      <alignment horizontal="center" vertical="center"/>
      <protection/>
    </xf>
    <xf numFmtId="4" fontId="65" fillId="36" borderId="10" xfId="0" applyNumberFormat="1" applyFont="1" applyFill="1" applyBorder="1" applyAlignment="1">
      <alignment horizontal="right"/>
    </xf>
    <xf numFmtId="168" fontId="65" fillId="0" borderId="10" xfId="0" applyNumberFormat="1" applyFont="1" applyFill="1" applyBorder="1" applyAlignment="1">
      <alignment horizontal="right"/>
    </xf>
    <xf numFmtId="4" fontId="65" fillId="36" borderId="10" xfId="0" applyNumberFormat="1" applyFont="1" applyFill="1" applyBorder="1" applyAlignment="1" applyProtection="1">
      <alignment horizontal="right"/>
      <protection/>
    </xf>
    <xf numFmtId="49" fontId="87" fillId="0" borderId="0" xfId="0" applyNumberFormat="1" applyFont="1" applyFill="1" applyBorder="1" applyAlignment="1" applyProtection="1">
      <alignment horizontal="center" vertical="center"/>
      <protection/>
    </xf>
    <xf numFmtId="49" fontId="65" fillId="0" borderId="10" xfId="0" applyNumberFormat="1" applyFont="1" applyFill="1" applyBorder="1" applyAlignment="1" applyProtection="1">
      <alignment horizontal="left" vertical="center"/>
      <protection/>
    </xf>
    <xf numFmtId="49" fontId="88" fillId="0" borderId="10" xfId="0" applyNumberFormat="1" applyFont="1" applyFill="1" applyBorder="1" applyAlignment="1" applyProtection="1">
      <alignment horizontal="center" vertical="center" wrapText="1"/>
      <protection/>
    </xf>
    <xf numFmtId="49" fontId="65" fillId="0" borderId="10" xfId="0" applyNumberFormat="1" applyFont="1" applyFill="1" applyBorder="1" applyAlignment="1" applyProtection="1">
      <alignment horizontal="center" vertical="center"/>
      <protection/>
    </xf>
    <xf numFmtId="49" fontId="88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65" fillId="0" borderId="10" xfId="0" applyFont="1" applyFill="1" applyBorder="1" applyAlignment="1" applyProtection="1">
      <alignment horizontal="center" vertical="center"/>
      <protection/>
    </xf>
    <xf numFmtId="49" fontId="88" fillId="0" borderId="10" xfId="0" applyNumberFormat="1" applyFont="1" applyFill="1" applyBorder="1" applyAlignment="1" applyProtection="1">
      <alignment horizontal="center" vertical="center"/>
      <protection/>
    </xf>
    <xf numFmtId="49" fontId="89" fillId="0" borderId="18" xfId="0" applyNumberFormat="1" applyFont="1" applyFill="1" applyBorder="1" applyAlignment="1" applyProtection="1">
      <alignment horizontal="center" vertical="center"/>
      <protection/>
    </xf>
    <xf numFmtId="49" fontId="80" fillId="0" borderId="10" xfId="0" applyNumberFormat="1" applyFont="1" applyFill="1" applyBorder="1" applyAlignment="1" applyProtection="1">
      <alignment horizontal="left" vertical="center"/>
      <protection/>
    </xf>
    <xf numFmtId="49" fontId="68" fillId="0" borderId="10" xfId="0" applyNumberFormat="1" applyFont="1" applyFill="1" applyBorder="1" applyAlignment="1" applyProtection="1">
      <alignment horizontal="left" vertical="center"/>
      <protection/>
    </xf>
    <xf numFmtId="49" fontId="67" fillId="0" borderId="10" xfId="0" applyNumberFormat="1" applyFont="1" applyFill="1" applyBorder="1" applyAlignment="1" applyProtection="1">
      <alignment horizontal="left" vertical="center"/>
      <protection/>
    </xf>
    <xf numFmtId="49" fontId="67" fillId="33" borderId="10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9" fontId="68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>
      <alignment/>
    </xf>
    <xf numFmtId="49" fontId="2" fillId="0" borderId="23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49" fontId="68" fillId="0" borderId="17" xfId="0" applyNumberFormat="1" applyFont="1" applyFill="1" applyBorder="1" applyAlignment="1" applyProtection="1">
      <alignment horizontal="left" vertical="center"/>
      <protection/>
    </xf>
    <xf numFmtId="49" fontId="90" fillId="0" borderId="18" xfId="47" applyNumberFormat="1" applyFont="1" applyFill="1" applyBorder="1" applyAlignment="1" applyProtection="1">
      <alignment horizontal="center" vertical="center"/>
      <protection/>
    </xf>
    <xf numFmtId="49" fontId="80" fillId="0" borderId="18" xfId="0" applyNumberFormat="1" applyFont="1" applyFill="1" applyBorder="1" applyAlignment="1" applyProtection="1">
      <alignment horizontal="left" vertical="center"/>
      <protection/>
    </xf>
    <xf numFmtId="0" fontId="75" fillId="0" borderId="17" xfId="0" applyFont="1" applyFill="1" applyBorder="1" applyAlignment="1">
      <alignment horizontal="center"/>
    </xf>
    <xf numFmtId="0" fontId="0" fillId="0" borderId="0" xfId="0" applyAlignment="1">
      <alignment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ing" xfId="36"/>
    <cellStyle name="Heading1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Q26" sqref="Q26"/>
    </sheetView>
  </sheetViews>
  <sheetFormatPr defaultColWidth="9.875" defaultRowHeight="14.25" customHeight="1"/>
  <cols>
    <col min="1" max="1" width="9.875" style="1" customWidth="1"/>
    <col min="2" max="2" width="8.75390625" style="1" customWidth="1"/>
    <col min="3" max="3" width="18.75390625" style="1" customWidth="1"/>
    <col min="4" max="4" width="8.75390625" style="1" customWidth="1"/>
    <col min="5" max="5" width="12.75390625" style="1" customWidth="1"/>
    <col min="6" max="6" width="19.50390625" style="1" customWidth="1"/>
    <col min="7" max="7" width="12.875" style="1" customWidth="1"/>
    <col min="8" max="8" width="10.25390625" style="1" customWidth="1"/>
    <col min="9" max="9" width="19.375" style="1" customWidth="1"/>
    <col min="10" max="10" width="9.875" style="1" customWidth="1"/>
    <col min="11" max="11" width="10.125" style="1" customWidth="1"/>
    <col min="12" max="16384" width="9.875" style="1" customWidth="1"/>
  </cols>
  <sheetData>
    <row r="1" spans="1:9" ht="28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10" ht="12.75" customHeight="1">
      <c r="A2" s="85" t="s">
        <v>1</v>
      </c>
      <c r="B2" s="85"/>
      <c r="C2" s="86" t="s">
        <v>2</v>
      </c>
      <c r="D2" s="86"/>
      <c r="E2" s="85" t="s">
        <v>3</v>
      </c>
      <c r="F2" s="87" t="s">
        <v>4</v>
      </c>
      <c r="G2" s="87"/>
      <c r="H2" s="85" t="s">
        <v>5</v>
      </c>
      <c r="I2" s="87"/>
      <c r="J2" s="2"/>
    </row>
    <row r="3" spans="1:10" ht="12.75" customHeight="1">
      <c r="A3" s="85"/>
      <c r="B3" s="85"/>
      <c r="C3" s="86"/>
      <c r="D3" s="86"/>
      <c r="E3" s="85"/>
      <c r="F3" s="87"/>
      <c r="G3" s="87"/>
      <c r="H3" s="85"/>
      <c r="I3" s="87"/>
      <c r="J3" s="2"/>
    </row>
    <row r="4" spans="1:10" ht="12.75" customHeight="1">
      <c r="A4" s="85" t="s">
        <v>6</v>
      </c>
      <c r="B4" s="85"/>
      <c r="C4" s="88" t="s">
        <v>7</v>
      </c>
      <c r="D4" s="88"/>
      <c r="E4" s="85" t="s">
        <v>8</v>
      </c>
      <c r="F4" s="89"/>
      <c r="G4" s="89"/>
      <c r="H4" s="85" t="s">
        <v>5</v>
      </c>
      <c r="I4" s="89"/>
      <c r="J4" s="2"/>
    </row>
    <row r="5" spans="1:10" ht="12.75" customHeight="1">
      <c r="A5" s="85"/>
      <c r="B5" s="85"/>
      <c r="C5" s="88"/>
      <c r="D5" s="88"/>
      <c r="E5" s="85"/>
      <c r="F5" s="89"/>
      <c r="G5" s="89"/>
      <c r="H5" s="85"/>
      <c r="I5" s="89"/>
      <c r="J5" s="2"/>
    </row>
    <row r="6" spans="1:10" ht="12.75" customHeight="1">
      <c r="A6" s="85" t="s">
        <v>9</v>
      </c>
      <c r="B6" s="85"/>
      <c r="C6" s="86" t="s">
        <v>10</v>
      </c>
      <c r="D6" s="86"/>
      <c r="E6" s="85" t="s">
        <v>11</v>
      </c>
      <c r="F6" s="87"/>
      <c r="G6" s="87"/>
      <c r="H6" s="85" t="s">
        <v>5</v>
      </c>
      <c r="I6" s="85"/>
      <c r="J6" s="2"/>
    </row>
    <row r="7" spans="1:10" ht="12.75" customHeight="1">
      <c r="A7" s="85"/>
      <c r="B7" s="85"/>
      <c r="C7" s="86"/>
      <c r="D7" s="86"/>
      <c r="E7" s="85"/>
      <c r="F7" s="87"/>
      <c r="G7" s="87"/>
      <c r="H7" s="85"/>
      <c r="I7" s="85"/>
      <c r="J7" s="2"/>
    </row>
    <row r="8" spans="1:10" ht="12.75" customHeight="1">
      <c r="A8" s="85" t="s">
        <v>12</v>
      </c>
      <c r="B8" s="85"/>
      <c r="C8" s="87" t="s">
        <v>13</v>
      </c>
      <c r="D8" s="87"/>
      <c r="E8" s="85" t="s">
        <v>105</v>
      </c>
      <c r="F8" s="90" t="s">
        <v>14</v>
      </c>
      <c r="G8" s="90"/>
      <c r="H8" s="85" t="s">
        <v>106</v>
      </c>
      <c r="I8" s="89"/>
      <c r="J8" s="2"/>
    </row>
    <row r="9" spans="1:10" ht="12.75" customHeight="1">
      <c r="A9" s="85"/>
      <c r="B9" s="85"/>
      <c r="C9" s="87"/>
      <c r="D9" s="87"/>
      <c r="E9" s="85"/>
      <c r="F9" s="90"/>
      <c r="G9" s="90"/>
      <c r="H9" s="85"/>
      <c r="I9" s="89"/>
      <c r="J9" s="2"/>
    </row>
    <row r="10" spans="1:10" ht="12.75" customHeight="1">
      <c r="A10" s="85" t="s">
        <v>104</v>
      </c>
      <c r="B10" s="85"/>
      <c r="C10" s="91"/>
      <c r="D10" s="91"/>
      <c r="E10" s="85" t="s">
        <v>15</v>
      </c>
      <c r="F10" s="87" t="s">
        <v>16</v>
      </c>
      <c r="G10" s="87"/>
      <c r="H10" s="85" t="s">
        <v>17</v>
      </c>
      <c r="I10" s="89"/>
      <c r="J10" s="2"/>
    </row>
    <row r="11" spans="1:10" ht="12.75" customHeight="1">
      <c r="A11" s="85"/>
      <c r="B11" s="85"/>
      <c r="C11" s="91"/>
      <c r="D11" s="91"/>
      <c r="E11" s="85"/>
      <c r="F11" s="87"/>
      <c r="G11" s="87"/>
      <c r="H11" s="85"/>
      <c r="I11" s="89"/>
      <c r="J11" s="2"/>
    </row>
    <row r="12" spans="1:9" ht="23.25" customHeight="1">
      <c r="A12" s="92" t="s">
        <v>18</v>
      </c>
      <c r="B12" s="92"/>
      <c r="C12" s="92"/>
      <c r="D12" s="92"/>
      <c r="E12" s="92"/>
      <c r="F12" s="92"/>
      <c r="G12" s="92"/>
      <c r="H12" s="92"/>
      <c r="I12" s="92"/>
    </row>
    <row r="13" spans="1:10" ht="26.25" customHeight="1">
      <c r="A13" s="3" t="s">
        <v>19</v>
      </c>
      <c r="B13" s="93" t="s">
        <v>20</v>
      </c>
      <c r="C13" s="93"/>
      <c r="D13" s="3" t="s">
        <v>21</v>
      </c>
      <c r="E13" s="93" t="s">
        <v>22</v>
      </c>
      <c r="F13" s="93"/>
      <c r="G13" s="3" t="s">
        <v>23</v>
      </c>
      <c r="H13" s="93" t="s">
        <v>24</v>
      </c>
      <c r="I13" s="93"/>
      <c r="J13" s="2"/>
    </row>
    <row r="14" spans="1:10" ht="15" customHeight="1">
      <c r="A14" s="4" t="s">
        <v>25</v>
      </c>
      <c r="B14" s="5" t="s">
        <v>26</v>
      </c>
      <c r="C14" s="6">
        <f>'II 611 '!I57*1</f>
        <v>0</v>
      </c>
      <c r="D14" s="94" t="s">
        <v>27</v>
      </c>
      <c r="E14" s="94"/>
      <c r="F14" s="6">
        <v>0</v>
      </c>
      <c r="G14" s="94" t="s">
        <v>28</v>
      </c>
      <c r="H14" s="94"/>
      <c r="I14" s="6">
        <v>0</v>
      </c>
      <c r="J14" s="2"/>
    </row>
    <row r="15" spans="1:11" ht="15" customHeight="1">
      <c r="A15" s="4"/>
      <c r="B15" s="5" t="s">
        <v>29</v>
      </c>
      <c r="C15" s="6">
        <v>0</v>
      </c>
      <c r="D15" s="94" t="s">
        <v>30</v>
      </c>
      <c r="E15" s="94"/>
      <c r="F15" s="6">
        <v>0</v>
      </c>
      <c r="G15" s="94" t="s">
        <v>31</v>
      </c>
      <c r="H15" s="94"/>
      <c r="I15" s="6">
        <v>0</v>
      </c>
      <c r="J15" s="2"/>
      <c r="K15" s="7"/>
    </row>
    <row r="16" spans="1:10" ht="15" customHeight="1">
      <c r="A16" s="4" t="s">
        <v>32</v>
      </c>
      <c r="B16" s="5" t="s">
        <v>26</v>
      </c>
      <c r="C16" s="6">
        <v>0</v>
      </c>
      <c r="D16" s="94" t="s">
        <v>33</v>
      </c>
      <c r="E16" s="94"/>
      <c r="F16" s="6">
        <v>0</v>
      </c>
      <c r="G16" s="94" t="s">
        <v>34</v>
      </c>
      <c r="H16" s="94"/>
      <c r="I16" s="6">
        <v>0</v>
      </c>
      <c r="J16" s="2"/>
    </row>
    <row r="17" spans="1:10" ht="15" customHeight="1">
      <c r="A17" s="4"/>
      <c r="B17" s="5" t="s">
        <v>29</v>
      </c>
      <c r="C17" s="6">
        <v>0</v>
      </c>
      <c r="D17" s="89"/>
      <c r="E17" s="89"/>
      <c r="F17" s="8"/>
      <c r="G17" s="94" t="s">
        <v>35</v>
      </c>
      <c r="H17" s="94"/>
      <c r="I17" s="6">
        <v>0</v>
      </c>
      <c r="J17" s="2"/>
    </row>
    <row r="18" spans="1:10" ht="15" customHeight="1">
      <c r="A18" s="4" t="s">
        <v>36</v>
      </c>
      <c r="B18" s="5" t="s">
        <v>26</v>
      </c>
      <c r="C18" s="6">
        <v>0</v>
      </c>
      <c r="D18" s="89"/>
      <c r="E18" s="89"/>
      <c r="F18" s="8"/>
      <c r="G18" s="94" t="s">
        <v>37</v>
      </c>
      <c r="H18" s="94"/>
      <c r="I18" s="6">
        <v>0</v>
      </c>
      <c r="J18" s="2"/>
    </row>
    <row r="19" spans="1:10" ht="15" customHeight="1">
      <c r="A19" s="4"/>
      <c r="B19" s="5" t="s">
        <v>29</v>
      </c>
      <c r="C19" s="6">
        <v>0</v>
      </c>
      <c r="D19" s="89"/>
      <c r="E19" s="89"/>
      <c r="F19" s="8"/>
      <c r="G19" s="94" t="s">
        <v>38</v>
      </c>
      <c r="H19" s="94"/>
      <c r="I19" s="6">
        <v>0</v>
      </c>
      <c r="J19" s="2"/>
    </row>
    <row r="20" spans="1:10" ht="15" customHeight="1">
      <c r="A20" s="95" t="s">
        <v>39</v>
      </c>
      <c r="B20" s="95"/>
      <c r="C20" s="6">
        <v>0</v>
      </c>
      <c r="D20" s="89"/>
      <c r="E20" s="89"/>
      <c r="F20" s="8"/>
      <c r="G20" s="89"/>
      <c r="H20" s="89"/>
      <c r="I20" s="8"/>
      <c r="J20" s="2"/>
    </row>
    <row r="21" spans="1:10" ht="15" customHeight="1">
      <c r="A21" s="95" t="s">
        <v>40</v>
      </c>
      <c r="B21" s="95"/>
      <c r="C21" s="6">
        <v>0</v>
      </c>
      <c r="D21" s="89"/>
      <c r="E21" s="89"/>
      <c r="F21" s="8"/>
      <c r="G21" s="89"/>
      <c r="H21" s="89"/>
      <c r="I21" s="8"/>
      <c r="J21" s="2"/>
    </row>
    <row r="22" spans="1:10" ht="16.5" customHeight="1">
      <c r="A22" s="95" t="s">
        <v>41</v>
      </c>
      <c r="B22" s="95"/>
      <c r="C22" s="6">
        <f>C14*1</f>
        <v>0</v>
      </c>
      <c r="D22" s="95" t="s">
        <v>42</v>
      </c>
      <c r="E22" s="95"/>
      <c r="F22" s="6">
        <f>SUM(F14:F21)</f>
        <v>0</v>
      </c>
      <c r="G22" s="95" t="s">
        <v>43</v>
      </c>
      <c r="H22" s="95"/>
      <c r="I22" s="6">
        <f>SUM(I14:I21)</f>
        <v>0</v>
      </c>
      <c r="J22" s="2"/>
    </row>
    <row r="23" spans="1:9" ht="12.75" customHeight="1">
      <c r="A23" s="9"/>
      <c r="B23" s="10"/>
      <c r="C23" s="10"/>
      <c r="D23" s="10"/>
      <c r="E23" s="10"/>
      <c r="F23" s="10"/>
      <c r="G23" s="10"/>
      <c r="H23" s="10"/>
      <c r="I23" s="11"/>
    </row>
    <row r="24" spans="1:9" ht="15" customHeight="1">
      <c r="A24" s="96" t="s">
        <v>44</v>
      </c>
      <c r="B24" s="96"/>
      <c r="C24" s="12">
        <v>0</v>
      </c>
      <c r="D24" s="2"/>
      <c r="E24" s="2"/>
      <c r="F24" s="2"/>
      <c r="G24" s="2"/>
      <c r="H24" s="2"/>
      <c r="I24" s="13"/>
    </row>
    <row r="25" spans="1:10" ht="15" customHeight="1">
      <c r="A25" s="96" t="s">
        <v>45</v>
      </c>
      <c r="B25" s="96"/>
      <c r="C25" s="12">
        <v>0</v>
      </c>
      <c r="D25" s="96" t="s">
        <v>46</v>
      </c>
      <c r="E25" s="96"/>
      <c r="F25" s="12">
        <f>ROUND(C25*(14/100),2)</f>
        <v>0</v>
      </c>
      <c r="G25" s="96" t="s">
        <v>47</v>
      </c>
      <c r="H25" s="96"/>
      <c r="I25" s="12">
        <f>SUM(C24:C26)</f>
        <v>0</v>
      </c>
      <c r="J25" s="2"/>
    </row>
    <row r="26" spans="1:10" ht="15" customHeight="1">
      <c r="A26" s="96" t="s">
        <v>48</v>
      </c>
      <c r="B26" s="96"/>
      <c r="C26" s="12">
        <f>C22+F22*I22</f>
        <v>0</v>
      </c>
      <c r="D26" s="96" t="s">
        <v>49</v>
      </c>
      <c r="E26" s="96"/>
      <c r="F26" s="12">
        <f>ROUND(C26*(21/100),2)</f>
        <v>0</v>
      </c>
      <c r="G26" s="96" t="s">
        <v>50</v>
      </c>
      <c r="H26" s="96"/>
      <c r="I26" s="12">
        <f>SUM(F25:F26)+I25</f>
        <v>0</v>
      </c>
      <c r="J26" s="2"/>
    </row>
    <row r="27" spans="1:9" ht="12.75" customHeight="1">
      <c r="A27" s="14"/>
      <c r="B27" s="2"/>
      <c r="C27" s="2"/>
      <c r="D27" s="2"/>
      <c r="E27" s="2"/>
      <c r="F27" s="2"/>
      <c r="G27" s="2"/>
      <c r="H27" s="2"/>
      <c r="I27" s="13"/>
    </row>
    <row r="28" spans="1:10" ht="14.25" customHeight="1">
      <c r="A28" s="97" t="s">
        <v>103</v>
      </c>
      <c r="B28" s="98"/>
      <c r="C28" s="99"/>
      <c r="D28" s="100" t="s">
        <v>51</v>
      </c>
      <c r="E28" s="100"/>
      <c r="F28" s="100"/>
      <c r="G28" s="100" t="s">
        <v>52</v>
      </c>
      <c r="H28" s="100"/>
      <c r="I28" s="100"/>
      <c r="J28" s="2"/>
    </row>
    <row r="29" spans="1:10" ht="14.2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2"/>
    </row>
    <row r="30" spans="1:10" ht="14.25" customHeight="1">
      <c r="A30" s="101"/>
      <c r="B30" s="101"/>
      <c r="C30" s="101"/>
      <c r="D30" s="106"/>
      <c r="E30" s="106"/>
      <c r="F30" s="106"/>
      <c r="G30" s="107"/>
      <c r="H30" s="107"/>
      <c r="I30" s="107"/>
      <c r="J30" s="2"/>
    </row>
    <row r="31" spans="1:10" ht="14.25" customHeight="1">
      <c r="A31" s="101"/>
      <c r="B31" s="101"/>
      <c r="C31" s="101"/>
      <c r="D31" s="108" t="s">
        <v>53</v>
      </c>
      <c r="E31" s="108"/>
      <c r="F31" s="108"/>
      <c r="G31" s="101"/>
      <c r="H31" s="101"/>
      <c r="I31" s="101"/>
      <c r="J31" s="2"/>
    </row>
    <row r="32" spans="1:10" ht="14.25" customHeight="1" thickBot="1">
      <c r="A32" s="102" t="s">
        <v>54</v>
      </c>
      <c r="B32" s="103"/>
      <c r="C32" s="104"/>
      <c r="D32" s="105" t="s">
        <v>54</v>
      </c>
      <c r="E32" s="105"/>
      <c r="F32" s="105"/>
      <c r="G32" s="105" t="s">
        <v>54</v>
      </c>
      <c r="H32" s="105"/>
      <c r="I32" s="105"/>
      <c r="J32" s="2"/>
    </row>
    <row r="33" spans="1:9" ht="14.25" customHeight="1">
      <c r="A33" s="2"/>
      <c r="B33" s="2"/>
      <c r="C33" s="2"/>
      <c r="D33" s="2"/>
      <c r="E33" s="2"/>
      <c r="F33" s="2"/>
      <c r="G33" s="2"/>
      <c r="H33" s="2"/>
      <c r="I33" s="2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" right="0" top="0.3937007874015748" bottom="0.3937007874015748" header="0" footer="0"/>
  <pageSetup firstPageNumber="1" useFirstPageNumber="1" fitToHeight="1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2"/>
  <sheetViews>
    <sheetView zoomScalePageLayoutView="0" workbookViewId="0" topLeftCell="A1">
      <selection activeCell="E46" sqref="E46"/>
    </sheetView>
  </sheetViews>
  <sheetFormatPr defaultColWidth="7.75390625" defaultRowHeight="12" customHeight="1"/>
  <cols>
    <col min="1" max="1" width="4.625" style="0" customWidth="1"/>
    <col min="2" max="2" width="9.25390625" style="15" customWidth="1"/>
    <col min="3" max="3" width="8.50390625" style="16" customWidth="1"/>
    <col min="4" max="4" width="11.00390625" style="16" customWidth="1"/>
    <col min="5" max="5" width="67.75390625" style="16" customWidth="1"/>
    <col min="6" max="6" width="6.125" style="16" customWidth="1"/>
    <col min="7" max="7" width="12.75390625" style="17" customWidth="1"/>
    <col min="8" max="8" width="11.75390625" style="18" customWidth="1"/>
    <col min="9" max="9" width="15.50390625" style="18" customWidth="1"/>
    <col min="10" max="10" width="6.375" style="19" customWidth="1"/>
    <col min="11" max="11" width="9.375" style="19" customWidth="1"/>
    <col min="12" max="12" width="55.125" style="19" customWidth="1"/>
    <col min="13" max="254" width="7.75390625" style="19" customWidth="1"/>
  </cols>
  <sheetData>
    <row r="1" ht="17.25" customHeight="1"/>
    <row r="2" spans="2:9" ht="17.25" customHeight="1">
      <c r="B2" s="20" t="s">
        <v>55</v>
      </c>
      <c r="C2" s="21"/>
      <c r="D2" s="21"/>
      <c r="E2" s="21"/>
      <c r="F2" s="21"/>
      <c r="G2" s="21"/>
      <c r="H2" s="21"/>
      <c r="I2" s="21"/>
    </row>
    <row r="3" spans="2:9" ht="17.25" customHeight="1">
      <c r="B3" s="22" t="s">
        <v>56</v>
      </c>
      <c r="C3" s="23" t="s">
        <v>2</v>
      </c>
      <c r="D3" s="23"/>
      <c r="E3" s="23"/>
      <c r="F3" s="23"/>
      <c r="G3" s="23"/>
      <c r="H3" s="23"/>
      <c r="I3" s="23"/>
    </row>
    <row r="4" spans="2:9" ht="17.25" customHeight="1">
      <c r="B4" s="22" t="s">
        <v>57</v>
      </c>
      <c r="C4" s="23" t="s">
        <v>10</v>
      </c>
      <c r="D4" s="23"/>
      <c r="E4" s="23"/>
      <c r="F4" s="23"/>
      <c r="G4" s="23" t="s">
        <v>107</v>
      </c>
      <c r="H4" s="23"/>
      <c r="I4" s="23"/>
    </row>
    <row r="5" spans="2:9" ht="17.25" customHeight="1">
      <c r="B5" s="22"/>
      <c r="C5" s="23" t="s">
        <v>58</v>
      </c>
      <c r="D5" s="23"/>
      <c r="E5" s="23"/>
      <c r="F5" s="23"/>
      <c r="G5" s="23" t="s">
        <v>59</v>
      </c>
      <c r="H5" s="23"/>
      <c r="I5" s="23"/>
    </row>
    <row r="6" spans="2:9" ht="17.25" customHeight="1">
      <c r="B6" s="23" t="s">
        <v>60</v>
      </c>
      <c r="C6" s="24"/>
      <c r="D6" s="23"/>
      <c r="E6" s="23"/>
      <c r="F6" s="23"/>
      <c r="G6" s="23" t="s">
        <v>61</v>
      </c>
      <c r="H6" s="23" t="s">
        <v>62</v>
      </c>
      <c r="I6" s="23"/>
    </row>
    <row r="7" spans="2:9" ht="17.25" customHeight="1">
      <c r="B7" s="23" t="s">
        <v>127</v>
      </c>
      <c r="C7" s="23"/>
      <c r="D7" s="23"/>
      <c r="E7" s="23"/>
      <c r="F7" s="23"/>
      <c r="G7" s="23" t="s">
        <v>63</v>
      </c>
      <c r="H7" s="25"/>
      <c r="I7" s="23"/>
    </row>
    <row r="8" spans="2:9" ht="17.25" customHeight="1">
      <c r="B8" s="23"/>
      <c r="C8" s="23"/>
      <c r="D8" s="23"/>
      <c r="E8" s="23"/>
      <c r="F8" s="23"/>
      <c r="G8" s="23"/>
      <c r="H8" s="23"/>
      <c r="I8" s="23"/>
    </row>
    <row r="9" spans="2:9" ht="24" customHeight="1">
      <c r="B9" s="26" t="s">
        <v>64</v>
      </c>
      <c r="C9" s="26" t="s">
        <v>65</v>
      </c>
      <c r="D9" s="26" t="s">
        <v>66</v>
      </c>
      <c r="E9" s="26" t="s">
        <v>67</v>
      </c>
      <c r="F9" s="26" t="s">
        <v>68</v>
      </c>
      <c r="G9" s="26" t="s">
        <v>69</v>
      </c>
      <c r="H9" s="26" t="s">
        <v>70</v>
      </c>
      <c r="I9" s="26" t="s">
        <v>71</v>
      </c>
    </row>
    <row r="10" spans="2:9" ht="28.5" customHeight="1">
      <c r="B10" s="26" t="s">
        <v>72</v>
      </c>
      <c r="C10" s="26" t="s">
        <v>73</v>
      </c>
      <c r="D10" s="26" t="s">
        <v>74</v>
      </c>
      <c r="E10" s="26" t="s">
        <v>75</v>
      </c>
      <c r="F10" s="26" t="s">
        <v>76</v>
      </c>
      <c r="G10" s="26" t="s">
        <v>77</v>
      </c>
      <c r="H10" s="26" t="s">
        <v>78</v>
      </c>
      <c r="I10" s="26" t="s">
        <v>79</v>
      </c>
    </row>
    <row r="11" spans="2:9" ht="17.25" customHeight="1">
      <c r="B11" s="23"/>
      <c r="C11" s="23"/>
      <c r="D11" s="23"/>
      <c r="E11" s="23"/>
      <c r="F11" s="23"/>
      <c r="G11" s="23"/>
      <c r="H11" s="23"/>
      <c r="I11" s="23"/>
    </row>
    <row r="12" spans="2:9" ht="17.25" customHeight="1">
      <c r="B12" s="27"/>
      <c r="C12" s="28"/>
      <c r="D12" s="28"/>
      <c r="E12" s="28"/>
      <c r="F12" s="28"/>
      <c r="G12" s="29"/>
      <c r="H12" s="30"/>
      <c r="I12" s="30"/>
    </row>
    <row r="13" spans="2:9" ht="17.25" customHeight="1">
      <c r="B13" s="27"/>
      <c r="C13" s="28"/>
      <c r="D13" s="28"/>
      <c r="E13" s="28"/>
      <c r="F13" s="28"/>
      <c r="G13" s="29"/>
      <c r="H13" s="30"/>
      <c r="I13" s="30"/>
    </row>
    <row r="14" spans="2:10" ht="20.25" customHeight="1">
      <c r="B14" s="31">
        <v>1</v>
      </c>
      <c r="C14" s="32" t="s">
        <v>86</v>
      </c>
      <c r="D14" s="76">
        <v>12922</v>
      </c>
      <c r="E14" s="77" t="s">
        <v>110</v>
      </c>
      <c r="F14" s="39" t="s">
        <v>81</v>
      </c>
      <c r="G14" s="42">
        <v>880</v>
      </c>
      <c r="H14" s="42"/>
      <c r="I14" s="42">
        <f>H14*G14</f>
        <v>0</v>
      </c>
      <c r="J14" s="37"/>
    </row>
    <row r="15" spans="2:10" ht="20.25" customHeight="1">
      <c r="B15" s="31">
        <v>2</v>
      </c>
      <c r="C15" s="32" t="s">
        <v>80</v>
      </c>
      <c r="D15" s="76">
        <v>51398</v>
      </c>
      <c r="E15" s="77" t="s">
        <v>83</v>
      </c>
      <c r="F15" s="39" t="s">
        <v>84</v>
      </c>
      <c r="G15" s="42">
        <v>150</v>
      </c>
      <c r="H15" s="42"/>
      <c r="I15" s="42">
        <f>H15*G15</f>
        <v>0</v>
      </c>
      <c r="J15" s="37"/>
    </row>
    <row r="16" spans="2:10" ht="20.25" customHeight="1">
      <c r="B16" s="31"/>
      <c r="C16" s="38"/>
      <c r="D16" s="39"/>
      <c r="E16" s="40" t="s">
        <v>85</v>
      </c>
      <c r="F16" s="41"/>
      <c r="G16" s="42"/>
      <c r="H16" s="42"/>
      <c r="I16" s="42"/>
      <c r="J16" s="37"/>
    </row>
    <row r="17" spans="2:10" ht="20.25" customHeight="1">
      <c r="B17" s="31">
        <v>3</v>
      </c>
      <c r="C17" s="32" t="s">
        <v>86</v>
      </c>
      <c r="D17" s="78">
        <v>966158</v>
      </c>
      <c r="E17" s="79" t="s">
        <v>87</v>
      </c>
      <c r="F17" s="80" t="s">
        <v>82</v>
      </c>
      <c r="G17" s="81">
        <v>0.9</v>
      </c>
      <c r="H17" s="82"/>
      <c r="I17" s="42">
        <f aca="true" t="shared" si="0" ref="I17:I32">H17*G17</f>
        <v>0</v>
      </c>
      <c r="J17" s="37"/>
    </row>
    <row r="18" spans="2:10" ht="20.25" customHeight="1">
      <c r="B18" s="31">
        <v>4</v>
      </c>
      <c r="C18" s="32" t="s">
        <v>86</v>
      </c>
      <c r="D18" s="76">
        <v>285392</v>
      </c>
      <c r="E18" s="77" t="s">
        <v>88</v>
      </c>
      <c r="F18" s="39" t="s">
        <v>89</v>
      </c>
      <c r="G18" s="42">
        <v>34</v>
      </c>
      <c r="H18" s="46"/>
      <c r="I18" s="42">
        <f t="shared" si="0"/>
        <v>0</v>
      </c>
      <c r="J18" s="37"/>
    </row>
    <row r="19" spans="2:10" ht="20.25" customHeight="1">
      <c r="B19" s="31">
        <v>5</v>
      </c>
      <c r="C19" s="32" t="s">
        <v>86</v>
      </c>
      <c r="D19" s="76">
        <v>317365</v>
      </c>
      <c r="E19" s="77" t="s">
        <v>90</v>
      </c>
      <c r="F19" s="39" t="s">
        <v>84</v>
      </c>
      <c r="G19" s="42">
        <v>0.11</v>
      </c>
      <c r="H19" s="46"/>
      <c r="I19" s="42">
        <f t="shared" si="0"/>
        <v>0</v>
      </c>
      <c r="J19" s="37"/>
    </row>
    <row r="20" spans="2:10" ht="20.25" customHeight="1">
      <c r="B20" s="31">
        <v>6</v>
      </c>
      <c r="C20" s="32" t="s">
        <v>86</v>
      </c>
      <c r="D20" s="76">
        <v>317325</v>
      </c>
      <c r="E20" s="77" t="s">
        <v>91</v>
      </c>
      <c r="F20" s="39" t="s">
        <v>82</v>
      </c>
      <c r="G20" s="42">
        <v>0.5</v>
      </c>
      <c r="H20" s="42"/>
      <c r="I20" s="42">
        <f t="shared" si="0"/>
        <v>0</v>
      </c>
      <c r="J20" s="37"/>
    </row>
    <row r="21" spans="2:10" ht="20.25" customHeight="1">
      <c r="B21" s="31">
        <v>7</v>
      </c>
      <c r="C21" s="32" t="s">
        <v>86</v>
      </c>
      <c r="D21" s="78">
        <v>93842</v>
      </c>
      <c r="E21" s="79" t="s">
        <v>92</v>
      </c>
      <c r="F21" s="80" t="s">
        <v>93</v>
      </c>
      <c r="G21" s="81">
        <v>56</v>
      </c>
      <c r="H21" s="82"/>
      <c r="I21" s="83">
        <f t="shared" si="0"/>
        <v>0</v>
      </c>
      <c r="J21" s="37"/>
    </row>
    <row r="22" spans="2:10" ht="20.25" customHeight="1">
      <c r="B22" s="31">
        <v>8</v>
      </c>
      <c r="C22" s="32" t="s">
        <v>86</v>
      </c>
      <c r="D22" s="76">
        <v>78383</v>
      </c>
      <c r="E22" s="77" t="s">
        <v>94</v>
      </c>
      <c r="F22" s="39" t="s">
        <v>81</v>
      </c>
      <c r="G22" s="42">
        <v>56</v>
      </c>
      <c r="H22" s="46"/>
      <c r="I22" s="42">
        <f t="shared" si="0"/>
        <v>0</v>
      </c>
      <c r="J22" s="37"/>
    </row>
    <row r="23" spans="2:10" ht="20.25" customHeight="1">
      <c r="B23" s="31">
        <v>9</v>
      </c>
      <c r="C23" s="32" t="s">
        <v>86</v>
      </c>
      <c r="D23" s="76">
        <v>12980</v>
      </c>
      <c r="E23" s="77" t="s">
        <v>108</v>
      </c>
      <c r="F23" s="39" t="s">
        <v>95</v>
      </c>
      <c r="G23" s="42">
        <v>4</v>
      </c>
      <c r="H23" s="46"/>
      <c r="I23" s="42">
        <f t="shared" si="0"/>
        <v>0</v>
      </c>
      <c r="J23" s="37"/>
    </row>
    <row r="24" spans="2:10" ht="20.25" customHeight="1">
      <c r="B24" s="31"/>
      <c r="C24" s="32"/>
      <c r="D24" s="76"/>
      <c r="E24" s="77"/>
      <c r="F24" s="39"/>
      <c r="G24" s="42"/>
      <c r="H24" s="42"/>
      <c r="I24" s="42"/>
      <c r="J24" s="37"/>
    </row>
    <row r="25" spans="2:10" ht="20.25" customHeight="1">
      <c r="B25" s="31"/>
      <c r="C25" s="32"/>
      <c r="D25" s="76"/>
      <c r="E25" s="40" t="s">
        <v>96</v>
      </c>
      <c r="F25" s="39"/>
      <c r="G25" s="42"/>
      <c r="H25" s="42"/>
      <c r="I25" s="42"/>
      <c r="J25" s="37"/>
    </row>
    <row r="26" spans="2:10" ht="20.25" customHeight="1">
      <c r="B26" s="31">
        <v>10</v>
      </c>
      <c r="C26" s="32" t="s">
        <v>86</v>
      </c>
      <c r="D26" s="78">
        <v>966158</v>
      </c>
      <c r="E26" s="79" t="s">
        <v>87</v>
      </c>
      <c r="F26" s="80" t="s">
        <v>82</v>
      </c>
      <c r="G26" s="81">
        <v>1.2</v>
      </c>
      <c r="H26" s="82"/>
      <c r="I26" s="42">
        <f t="shared" si="0"/>
        <v>0</v>
      </c>
      <c r="J26" s="37"/>
    </row>
    <row r="27" spans="2:10" ht="20.25" customHeight="1">
      <c r="B27" s="31">
        <v>11</v>
      </c>
      <c r="C27" s="32" t="s">
        <v>86</v>
      </c>
      <c r="D27" s="76">
        <v>285392</v>
      </c>
      <c r="E27" s="77" t="s">
        <v>88</v>
      </c>
      <c r="F27" s="39" t="s">
        <v>89</v>
      </c>
      <c r="G27" s="42">
        <v>40</v>
      </c>
      <c r="H27" s="46"/>
      <c r="I27" s="42">
        <f t="shared" si="0"/>
        <v>0</v>
      </c>
      <c r="J27" s="37"/>
    </row>
    <row r="28" spans="2:10" ht="20.25" customHeight="1">
      <c r="B28" s="31">
        <v>12</v>
      </c>
      <c r="C28" s="32" t="s">
        <v>86</v>
      </c>
      <c r="D28" s="76">
        <v>317365</v>
      </c>
      <c r="E28" s="77" t="s">
        <v>90</v>
      </c>
      <c r="F28" s="39" t="s">
        <v>84</v>
      </c>
      <c r="G28" s="42">
        <v>0.14</v>
      </c>
      <c r="H28" s="46"/>
      <c r="I28" s="42">
        <f t="shared" si="0"/>
        <v>0</v>
      </c>
      <c r="J28" s="37"/>
    </row>
    <row r="29" spans="2:10" ht="20.25" customHeight="1">
      <c r="B29" s="31">
        <v>13</v>
      </c>
      <c r="C29" s="32" t="s">
        <v>86</v>
      </c>
      <c r="D29" s="76">
        <v>317325</v>
      </c>
      <c r="E29" s="77" t="s">
        <v>91</v>
      </c>
      <c r="F29" s="39" t="s">
        <v>82</v>
      </c>
      <c r="G29" s="42">
        <v>0.6</v>
      </c>
      <c r="H29" s="42"/>
      <c r="I29" s="42">
        <f t="shared" si="0"/>
        <v>0</v>
      </c>
      <c r="J29" s="37"/>
    </row>
    <row r="30" spans="2:10" ht="20.25" customHeight="1">
      <c r="B30" s="31">
        <v>14</v>
      </c>
      <c r="C30" s="32" t="s">
        <v>86</v>
      </c>
      <c r="D30" s="78">
        <v>93842</v>
      </c>
      <c r="E30" s="79" t="s">
        <v>92</v>
      </c>
      <c r="F30" s="80" t="s">
        <v>93</v>
      </c>
      <c r="G30" s="81">
        <v>70</v>
      </c>
      <c r="H30" s="82"/>
      <c r="I30" s="83">
        <f t="shared" si="0"/>
        <v>0</v>
      </c>
      <c r="J30" s="37"/>
    </row>
    <row r="31" spans="2:10" ht="20.25" customHeight="1">
      <c r="B31" s="31">
        <v>15</v>
      </c>
      <c r="C31" s="32" t="s">
        <v>86</v>
      </c>
      <c r="D31" s="76">
        <v>78383</v>
      </c>
      <c r="E31" s="77" t="s">
        <v>94</v>
      </c>
      <c r="F31" s="39" t="s">
        <v>81</v>
      </c>
      <c r="G31" s="42">
        <v>70</v>
      </c>
      <c r="H31" s="46"/>
      <c r="I31" s="42">
        <f t="shared" si="0"/>
        <v>0</v>
      </c>
      <c r="J31" s="37"/>
    </row>
    <row r="32" spans="2:10" ht="20.25" customHeight="1">
      <c r="B32" s="31">
        <v>16</v>
      </c>
      <c r="C32" s="32" t="s">
        <v>86</v>
      </c>
      <c r="D32" s="76">
        <v>12980</v>
      </c>
      <c r="E32" s="77" t="s">
        <v>108</v>
      </c>
      <c r="F32" s="39" t="s">
        <v>95</v>
      </c>
      <c r="G32" s="42">
        <v>4</v>
      </c>
      <c r="H32" s="46"/>
      <c r="I32" s="42">
        <f t="shared" si="0"/>
        <v>0</v>
      </c>
      <c r="J32" s="37"/>
    </row>
    <row r="33" spans="2:10" ht="20.25" customHeight="1">
      <c r="B33" s="31"/>
      <c r="C33" s="32"/>
      <c r="D33" s="33"/>
      <c r="E33" s="34"/>
      <c r="F33" s="35"/>
      <c r="G33" s="36"/>
      <c r="H33" s="43"/>
      <c r="I33" s="36"/>
      <c r="J33" s="37"/>
    </row>
    <row r="34" spans="2:10" ht="20.25" customHeight="1">
      <c r="B34" s="31"/>
      <c r="C34" s="32"/>
      <c r="D34" s="33"/>
      <c r="E34" s="44" t="s">
        <v>97</v>
      </c>
      <c r="F34" s="35"/>
      <c r="G34" s="36"/>
      <c r="H34" s="43"/>
      <c r="I34" s="36"/>
      <c r="J34" s="37"/>
    </row>
    <row r="35" spans="2:10" ht="20.25" customHeight="1">
      <c r="B35" s="31">
        <v>17</v>
      </c>
      <c r="C35" s="32" t="s">
        <v>86</v>
      </c>
      <c r="D35" s="78">
        <v>93842</v>
      </c>
      <c r="E35" s="79" t="s">
        <v>92</v>
      </c>
      <c r="F35" s="80" t="s">
        <v>93</v>
      </c>
      <c r="G35" s="81">
        <v>172</v>
      </c>
      <c r="H35" s="82"/>
      <c r="I35" s="83">
        <f>H35*G35</f>
        <v>0</v>
      </c>
      <c r="J35" s="37"/>
    </row>
    <row r="36" spans="2:10" ht="20.25" customHeight="1">
      <c r="B36" s="31">
        <v>18</v>
      </c>
      <c r="C36" s="32" t="s">
        <v>86</v>
      </c>
      <c r="D36" s="76">
        <v>78383</v>
      </c>
      <c r="E36" s="77" t="s">
        <v>94</v>
      </c>
      <c r="F36" s="39" t="s">
        <v>81</v>
      </c>
      <c r="G36" s="42">
        <v>172</v>
      </c>
      <c r="H36" s="46"/>
      <c r="I36" s="42">
        <f>H36*G36</f>
        <v>0</v>
      </c>
      <c r="J36" s="37"/>
    </row>
    <row r="37" spans="2:10" ht="20.25" customHeight="1">
      <c r="B37" s="31">
        <v>19</v>
      </c>
      <c r="C37" s="32" t="s">
        <v>86</v>
      </c>
      <c r="D37" s="76">
        <v>78311</v>
      </c>
      <c r="E37" s="77" t="s">
        <v>109</v>
      </c>
      <c r="F37" s="39" t="s">
        <v>81</v>
      </c>
      <c r="G37" s="42">
        <v>95</v>
      </c>
      <c r="H37" s="42"/>
      <c r="I37" s="42">
        <f>H37*G37</f>
        <v>0</v>
      </c>
      <c r="J37" s="37"/>
    </row>
    <row r="38" spans="2:10" ht="20.25" customHeight="1">
      <c r="B38" s="31">
        <v>20</v>
      </c>
      <c r="C38" s="32" t="s">
        <v>86</v>
      </c>
      <c r="D38" s="76">
        <v>12980</v>
      </c>
      <c r="E38" s="77" t="s">
        <v>108</v>
      </c>
      <c r="F38" s="39" t="s">
        <v>95</v>
      </c>
      <c r="G38" s="42">
        <v>7</v>
      </c>
      <c r="H38" s="46"/>
      <c r="I38" s="42">
        <f>H38*G38</f>
        <v>0</v>
      </c>
      <c r="J38" s="37"/>
    </row>
    <row r="39" spans="2:10" ht="20.25" customHeight="1">
      <c r="B39" s="31"/>
      <c r="C39" s="32"/>
      <c r="D39" s="33"/>
      <c r="E39" s="34"/>
      <c r="F39" s="35"/>
      <c r="G39" s="36"/>
      <c r="H39" s="43"/>
      <c r="I39" s="36"/>
      <c r="J39" s="37"/>
    </row>
    <row r="40" spans="2:10" ht="20.25" customHeight="1">
      <c r="B40" s="31"/>
      <c r="C40" s="32"/>
      <c r="D40" s="33"/>
      <c r="E40" s="34"/>
      <c r="F40" s="35"/>
      <c r="G40" s="36"/>
      <c r="H40" s="36"/>
      <c r="I40" s="36"/>
      <c r="J40" s="37"/>
    </row>
    <row r="41" spans="2:10" ht="20.25" customHeight="1">
      <c r="B41" s="31">
        <v>21</v>
      </c>
      <c r="C41" s="38" t="s">
        <v>86</v>
      </c>
      <c r="D41" s="39">
        <v>113728</v>
      </c>
      <c r="E41" s="74" t="s">
        <v>111</v>
      </c>
      <c r="F41" s="75" t="s">
        <v>82</v>
      </c>
      <c r="G41" s="42">
        <v>570</v>
      </c>
      <c r="H41" s="36"/>
      <c r="I41" s="42">
        <f aca="true" t="shared" si="1" ref="I41:I46">SUM(G41*H41)</f>
        <v>0</v>
      </c>
      <c r="J41" s="37"/>
    </row>
    <row r="42" spans="2:10" ht="20.25" customHeight="1">
      <c r="B42" s="31">
        <v>22</v>
      </c>
      <c r="C42" s="38" t="s">
        <v>86</v>
      </c>
      <c r="D42" s="39">
        <v>93818</v>
      </c>
      <c r="E42" s="45" t="s">
        <v>112</v>
      </c>
      <c r="F42" s="75" t="s">
        <v>81</v>
      </c>
      <c r="G42" s="42">
        <v>22516</v>
      </c>
      <c r="H42" s="36"/>
      <c r="I42" s="42">
        <f t="shared" si="1"/>
        <v>0</v>
      </c>
      <c r="J42" s="37"/>
    </row>
    <row r="43" spans="2:10" ht="20.25" customHeight="1">
      <c r="B43" s="31">
        <v>23</v>
      </c>
      <c r="C43" s="38" t="s">
        <v>86</v>
      </c>
      <c r="D43" s="39">
        <v>572223</v>
      </c>
      <c r="E43" s="45" t="s">
        <v>113</v>
      </c>
      <c r="F43" s="75" t="s">
        <v>81</v>
      </c>
      <c r="G43" s="42">
        <v>22516</v>
      </c>
      <c r="H43" s="36"/>
      <c r="I43" s="42">
        <f t="shared" si="1"/>
        <v>0</v>
      </c>
      <c r="J43" s="37"/>
    </row>
    <row r="44" spans="2:10" ht="20.25" customHeight="1">
      <c r="B44" s="31">
        <v>24</v>
      </c>
      <c r="C44" s="38" t="s">
        <v>86</v>
      </c>
      <c r="D44" s="39" t="s">
        <v>115</v>
      </c>
      <c r="E44" s="45" t="s">
        <v>114</v>
      </c>
      <c r="F44" s="75" t="s">
        <v>81</v>
      </c>
      <c r="G44" s="42">
        <v>2000</v>
      </c>
      <c r="H44" s="36"/>
      <c r="I44" s="42">
        <f t="shared" si="1"/>
        <v>0</v>
      </c>
      <c r="J44" s="37"/>
    </row>
    <row r="45" spans="2:10" ht="20.25" customHeight="1">
      <c r="B45" s="31">
        <v>25</v>
      </c>
      <c r="C45" s="38" t="s">
        <v>86</v>
      </c>
      <c r="D45" s="39" t="s">
        <v>117</v>
      </c>
      <c r="E45" s="45" t="s">
        <v>116</v>
      </c>
      <c r="F45" s="75" t="s">
        <v>82</v>
      </c>
      <c r="G45" s="46">
        <v>294</v>
      </c>
      <c r="H45" s="43"/>
      <c r="I45" s="42">
        <f t="shared" si="1"/>
        <v>0</v>
      </c>
      <c r="J45" s="37"/>
    </row>
    <row r="46" spans="2:10" ht="20.25" customHeight="1">
      <c r="B46" s="31">
        <v>26</v>
      </c>
      <c r="C46" s="38" t="s">
        <v>86</v>
      </c>
      <c r="D46" s="39" t="s">
        <v>118</v>
      </c>
      <c r="E46" s="45" t="s">
        <v>128</v>
      </c>
      <c r="F46" s="41" t="s">
        <v>81</v>
      </c>
      <c r="G46" s="42">
        <v>11258</v>
      </c>
      <c r="H46" s="43"/>
      <c r="I46" s="42">
        <f t="shared" si="1"/>
        <v>0</v>
      </c>
      <c r="J46" s="37"/>
    </row>
    <row r="47" spans="2:12" ht="20.25" customHeight="1">
      <c r="B47" s="31">
        <v>27</v>
      </c>
      <c r="C47" s="38" t="s">
        <v>86</v>
      </c>
      <c r="D47" s="39">
        <v>113761</v>
      </c>
      <c r="E47" s="45" t="s">
        <v>119</v>
      </c>
      <c r="F47" s="39" t="s">
        <v>120</v>
      </c>
      <c r="G47" s="42">
        <v>1495</v>
      </c>
      <c r="H47" s="46"/>
      <c r="I47" s="42">
        <f>H47*G47</f>
        <v>0</v>
      </c>
      <c r="J47" s="37"/>
      <c r="K47" s="37"/>
      <c r="L47"/>
    </row>
    <row r="48" spans="2:12" ht="20.25" customHeight="1">
      <c r="B48" s="31">
        <v>28</v>
      </c>
      <c r="C48" s="38" t="s">
        <v>86</v>
      </c>
      <c r="D48" s="39">
        <v>931313</v>
      </c>
      <c r="E48" s="45" t="s">
        <v>126</v>
      </c>
      <c r="F48" s="41" t="s">
        <v>98</v>
      </c>
      <c r="G48" s="46">
        <v>1495</v>
      </c>
      <c r="H48" s="43"/>
      <c r="I48" s="42">
        <f>SUM(G48*H48)</f>
        <v>0</v>
      </c>
      <c r="J48" s="37"/>
      <c r="K48" s="47"/>
      <c r="L48" s="47"/>
    </row>
    <row r="49" spans="2:12" ht="20.25" customHeight="1">
      <c r="B49" s="31">
        <v>29</v>
      </c>
      <c r="C49" s="38" t="s">
        <v>86</v>
      </c>
      <c r="D49" s="38">
        <v>56962</v>
      </c>
      <c r="E49" s="52" t="s">
        <v>99</v>
      </c>
      <c r="F49" s="38" t="s">
        <v>81</v>
      </c>
      <c r="G49" s="49">
        <v>880</v>
      </c>
      <c r="H49" s="43"/>
      <c r="I49" s="50">
        <f>H49*G49</f>
        <v>0</v>
      </c>
      <c r="J49" s="37"/>
      <c r="K49" s="37"/>
      <c r="L49"/>
    </row>
    <row r="50" spans="2:12" ht="20.25" customHeight="1">
      <c r="B50" s="31">
        <v>30</v>
      </c>
      <c r="C50" s="38" t="s">
        <v>86</v>
      </c>
      <c r="D50" s="39">
        <v>91228</v>
      </c>
      <c r="E50" s="45" t="s">
        <v>121</v>
      </c>
      <c r="F50" s="41" t="s">
        <v>95</v>
      </c>
      <c r="G50" s="46">
        <v>30</v>
      </c>
      <c r="H50" s="43"/>
      <c r="I50" s="42">
        <f>SUM(G50*H50)</f>
        <v>0</v>
      </c>
      <c r="J50" s="37"/>
      <c r="K50" s="37"/>
      <c r="L50"/>
    </row>
    <row r="51" spans="2:12" ht="20.25" customHeight="1">
      <c r="B51" s="31">
        <v>31</v>
      </c>
      <c r="C51" s="38" t="s">
        <v>86</v>
      </c>
      <c r="D51" s="51">
        <v>91238</v>
      </c>
      <c r="E51" s="52" t="s">
        <v>122</v>
      </c>
      <c r="F51" s="39" t="s">
        <v>95</v>
      </c>
      <c r="G51" s="46">
        <v>50</v>
      </c>
      <c r="H51" s="50"/>
      <c r="I51" s="42">
        <f>H51*G51</f>
        <v>0</v>
      </c>
      <c r="J51" s="37"/>
      <c r="K51" s="37"/>
      <c r="L51"/>
    </row>
    <row r="52" spans="2:12" ht="20.25" customHeight="1">
      <c r="B52" s="31">
        <v>32</v>
      </c>
      <c r="C52" s="38" t="s">
        <v>86</v>
      </c>
      <c r="D52" s="39">
        <v>91511</v>
      </c>
      <c r="E52" s="45" t="s">
        <v>123</v>
      </c>
      <c r="F52" s="39" t="s">
        <v>81</v>
      </c>
      <c r="G52" s="46">
        <v>450</v>
      </c>
      <c r="H52" s="50"/>
      <c r="I52" s="42">
        <f>H52*G52</f>
        <v>0</v>
      </c>
      <c r="J52" s="37"/>
      <c r="K52" s="37"/>
      <c r="L52"/>
    </row>
    <row r="53" spans="2:12" ht="20.25" customHeight="1">
      <c r="B53" s="31">
        <v>33</v>
      </c>
      <c r="C53" s="38" t="s">
        <v>86</v>
      </c>
      <c r="D53" s="39" t="s">
        <v>124</v>
      </c>
      <c r="E53" s="45" t="s">
        <v>125</v>
      </c>
      <c r="F53" s="39" t="s">
        <v>100</v>
      </c>
      <c r="G53" s="46">
        <v>1</v>
      </c>
      <c r="H53" s="50"/>
      <c r="I53" s="42">
        <f>H53*G53</f>
        <v>0</v>
      </c>
      <c r="J53" s="37"/>
      <c r="K53" s="37"/>
      <c r="L53"/>
    </row>
    <row r="54" spans="2:12" ht="20.25" customHeight="1">
      <c r="B54" s="31"/>
      <c r="C54" s="38"/>
      <c r="D54" s="39"/>
      <c r="E54" s="45"/>
      <c r="F54" s="39"/>
      <c r="G54" s="46"/>
      <c r="H54" s="50"/>
      <c r="I54" s="42"/>
      <c r="J54" s="37"/>
      <c r="K54" s="37"/>
      <c r="L54"/>
    </row>
    <row r="55" spans="2:10" ht="20.25" customHeight="1">
      <c r="B55" s="31"/>
      <c r="C55" s="39"/>
      <c r="D55" s="39"/>
      <c r="E55" s="45"/>
      <c r="F55" s="41"/>
      <c r="G55" s="42"/>
      <c r="H55" s="42"/>
      <c r="I55" s="42"/>
      <c r="J55" s="53"/>
    </row>
    <row r="56" spans="2:12" ht="20.25" customHeight="1">
      <c r="B56" s="31"/>
      <c r="C56" s="48"/>
      <c r="D56" s="38"/>
      <c r="E56" s="48"/>
      <c r="F56" s="38"/>
      <c r="G56" s="54"/>
      <c r="H56" s="55"/>
      <c r="I56" s="42"/>
      <c r="K56" s="56"/>
      <c r="L56" s="56"/>
    </row>
    <row r="57" spans="2:12" ht="20.25" customHeight="1">
      <c r="B57" s="57"/>
      <c r="C57" s="58"/>
      <c r="D57" s="58"/>
      <c r="E57" s="59" t="s">
        <v>101</v>
      </c>
      <c r="F57" s="60"/>
      <c r="G57" s="61"/>
      <c r="H57" s="62"/>
      <c r="I57" s="62">
        <f>SUM(I14:I56)</f>
        <v>0</v>
      </c>
      <c r="K57" s="56"/>
      <c r="L57" s="56"/>
    </row>
    <row r="58" spans="2:12" ht="21.75" customHeight="1">
      <c r="B58" s="63"/>
      <c r="C58" s="64"/>
      <c r="D58" s="64"/>
      <c r="E58" s="64" t="s">
        <v>49</v>
      </c>
      <c r="F58" s="64"/>
      <c r="G58" s="65"/>
      <c r="H58" s="66"/>
      <c r="I58" s="66">
        <f>I57*0.21</f>
        <v>0</v>
      </c>
      <c r="K58" s="67"/>
      <c r="L58" s="67"/>
    </row>
    <row r="59" spans="2:12" ht="23.25" customHeight="1">
      <c r="B59" s="68"/>
      <c r="C59" s="64"/>
      <c r="D59" s="64"/>
      <c r="E59" s="64" t="s">
        <v>102</v>
      </c>
      <c r="F59" s="64"/>
      <c r="G59" s="65"/>
      <c r="H59" s="66"/>
      <c r="I59" s="66">
        <f>I57+I58</f>
        <v>0</v>
      </c>
      <c r="K59" s="67"/>
      <c r="L59" s="67"/>
    </row>
    <row r="60" spans="2:12" ht="33.75" customHeight="1">
      <c r="B60" s="68"/>
      <c r="C60" s="64"/>
      <c r="D60" s="64"/>
      <c r="E60" s="64"/>
      <c r="F60" s="64"/>
      <c r="G60" s="65"/>
      <c r="H60" s="66"/>
      <c r="I60" s="66"/>
      <c r="K60" s="67"/>
      <c r="L60" s="67"/>
    </row>
    <row r="61" spans="4:9" ht="27.75" customHeight="1">
      <c r="D61" s="69"/>
      <c r="E61" s="70"/>
      <c r="F61" s="109"/>
      <c r="G61" s="109"/>
      <c r="H61" s="109"/>
      <c r="I61" s="109"/>
    </row>
    <row r="63" ht="25.5" customHeight="1"/>
    <row r="65" ht="12" customHeight="1">
      <c r="J65" s="71"/>
    </row>
    <row r="66" ht="12" customHeight="1">
      <c r="J66" s="72"/>
    </row>
    <row r="67" ht="12" customHeight="1">
      <c r="J67" s="72"/>
    </row>
    <row r="68" ht="12" customHeight="1">
      <c r="J68" s="72"/>
    </row>
    <row r="69" ht="12" customHeight="1">
      <c r="J69" s="72"/>
    </row>
    <row r="70" ht="12" customHeight="1">
      <c r="J70" s="72"/>
    </row>
    <row r="71" ht="12" customHeight="1">
      <c r="J71" s="72"/>
    </row>
    <row r="72" ht="12" customHeight="1">
      <c r="J72" s="73"/>
    </row>
  </sheetData>
  <sheetProtection/>
  <mergeCells count="1">
    <mergeCell ref="F61:I61"/>
  </mergeCells>
  <printOptions/>
  <pageMargins left="0" right="0" top="0.3937007874015748" bottom="0.3937007874015748" header="0" footer="0"/>
  <pageSetup firstPageNumber="1" useFirstPageNumber="1" fitToHeight="0" fitToWidth="0" horizontalDpi="600" verticalDpi="6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Mrázek Dušan</dc:creator>
  <cp:keywords/>
  <dc:description/>
  <cp:lastModifiedBy>Balog Lukáš</cp:lastModifiedBy>
  <cp:lastPrinted>2024-02-26T06:20:58Z</cp:lastPrinted>
  <dcterms:created xsi:type="dcterms:W3CDTF">2012-07-03T06:50:10Z</dcterms:created>
  <dcterms:modified xsi:type="dcterms:W3CDTF">2024-03-19T11:49:20Z</dcterms:modified>
  <cp:category/>
  <cp:version/>
  <cp:contentType/>
  <cp:contentStatus/>
  <cp:revision>70</cp:revision>
</cp:coreProperties>
</file>