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5"/>
  </bookViews>
  <sheets>
    <sheet name="Rekapitulace" sheetId="1" r:id="rId1"/>
    <sheet name="A1" sheetId="2" r:id="rId2"/>
    <sheet name="A2" sheetId="3" r:id="rId3"/>
    <sheet name="A3" sheetId="4" r:id="rId4"/>
    <sheet name="A4" sheetId="5" r:id="rId5"/>
    <sheet name="SO 101" sheetId="6" r:id="rId6"/>
    <sheet name="SO 102" sheetId="7" r:id="rId7"/>
    <sheet name="SO 103" sheetId="8" r:id="rId8"/>
    <sheet name="VON" sheetId="9" r:id="rId9"/>
  </sheets>
  <definedNames/>
  <calcPr fullCalcOnLoad="1"/>
</workbook>
</file>

<file path=xl/sharedStrings.xml><?xml version="1.0" encoding="utf-8"?>
<sst xmlns="http://schemas.openxmlformats.org/spreadsheetml/2006/main" count="2244" uniqueCount="492">
  <si>
    <t>Soupis objektů s DPH</t>
  </si>
  <si>
    <t>Stavba: 7176 - II/240 Velké Přílepy - Tursko, oprava silnice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</si>
  <si>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</si>
  <si>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</si>
  <si>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</si>
  <si>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</si>
  <si>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</si>
  <si>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</si>
  <si>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</si>
  <si>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</si>
  <si>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</si>
  <si>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Stavba:</t>
  </si>
  <si>
    <t>7176</t>
  </si>
  <si>
    <t>II/240 Velké Přílepy - Tursko, oprava silnice</t>
  </si>
  <si>
    <t>O</t>
  </si>
  <si>
    <t>Rozpočet:</t>
  </si>
  <si>
    <t>0,00</t>
  </si>
  <si>
    <t>15,00</t>
  </si>
  <si>
    <t>21,00</t>
  </si>
  <si>
    <t>3</t>
  </si>
  <si>
    <t>2</t>
  </si>
  <si>
    <t>A1</t>
  </si>
  <si>
    <t>SSZ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</si>
  <si>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</si>
  <si>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</si>
  <si>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</si>
  <si>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</si>
  <si>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</si>
  <si>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</si>
  <si>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</si>
  <si>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</si>
  <si>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</si>
  <si>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</si>
  <si>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</si>
  <si>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</si>
  <si>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</si>
  <si>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</si>
  <si>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</si>
  <si>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</si>
  <si>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</si>
  <si>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</si>
  <si>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P</t>
  </si>
  <si>
    <t>91400</t>
  </si>
  <si>
    <t/>
  </si>
  <si>
    <t>Přepnutí SSZ na BŽ</t>
  </si>
  <si>
    <t>KUS</t>
  </si>
  <si>
    <t>PP</t>
  </si>
  <si>
    <t>VV</t>
  </si>
  <si>
    <t>2 ks</t>
  </si>
  <si>
    <t>TS</t>
  </si>
  <si>
    <t>Obsahuje kompletní provedení včetně dodávky potřebného materiálu a všech souvisejících prací dle projektové dokumentace</t>
  </si>
  <si>
    <t>914122</t>
  </si>
  <si>
    <t>Zakrýt návěstidla</t>
  </si>
  <si>
    <t>8 ks</t>
  </si>
  <si>
    <t>914123</t>
  </si>
  <si>
    <t>Drátová forma do 20 vodičů</t>
  </si>
  <si>
    <t>5 ks</t>
  </si>
  <si>
    <t>914129</t>
  </si>
  <si>
    <t>Přeprogramování dopravního řadiče vč.úprav ODŘÚ, HDŘÚ, komplet</t>
  </si>
  <si>
    <t>fáze</t>
  </si>
  <si>
    <t>3 fáze</t>
  </si>
  <si>
    <t>A2</t>
  </si>
  <si>
    <t>Zásady DIO</t>
  </si>
  <si>
    <t>Ostatní konstrukce a práce, bourání</t>
  </si>
  <si>
    <t>DOČASNÉ ZAKRYTÍ NEBO OTOČENÍ STÁVAJÍCÍCH DOPRAVNÍCH ZNAČEK</t>
  </si>
  <si>
    <t>úprava stavající značky (přeškrtnutí/zakrytí)</t>
  </si>
  <si>
    <t>30 ks</t>
  </si>
  <si>
    <t>Technická specifikace položky odpovídá příslušné cenové soustavě.</t>
  </si>
  <si>
    <t>DOPRAVNÍ ZNAČKY ZÁKLADNÍ VELIKOSTI OCELOVÉ FÓLIE TŘ 1 - MONTÁŽ S PŘEMÍSTĚNÍM</t>
  </si>
  <si>
    <t>50 ks * 5 etap</t>
  </si>
  <si>
    <t>DOPRAVNÍ ZNAČKY ZÁKLADNÍ VELIKOSTI OCELOVÉ FÓLIE TŘ 1 - DEMONTÁŽ</t>
  </si>
  <si>
    <t>DOPRAV ZNAČKY ZÁKLAD VEL OCEL FÓLIE TŘ 1 - NÁJEMNÉ</t>
  </si>
  <si>
    <t>KSDEN</t>
  </si>
  <si>
    <t>50 ks * (7+23+30+30)</t>
  </si>
  <si>
    <t>914422</t>
  </si>
  <si>
    <t>DOPRAVNÍ ZNAČKY 100X150CM OCELOVÉ FÓLIE TŘ 1 - MONTÁŽ S PŘEMÍSTĚNÍM</t>
  </si>
  <si>
    <t>15 ks * 5 etap</t>
  </si>
  <si>
    <t>914423</t>
  </si>
  <si>
    <t>DOPRAVNÍ ZNAČKY 100X150CM OCELOVÉ FÓLIE TŘ 1 - DEMONTÁŽ</t>
  </si>
  <si>
    <t>7</t>
  </si>
  <si>
    <t>914429</t>
  </si>
  <si>
    <t>DOPRAV ZNAČ 100X150CM OCEL FÓLIE TŘ 1 - NÁJEMNÉ</t>
  </si>
  <si>
    <t>15 ks * (7+23+30+30)</t>
  </si>
  <si>
    <t>A3</t>
  </si>
  <si>
    <t>Měření optických sítí</t>
  </si>
  <si>
    <t>GP06</t>
  </si>
  <si>
    <t>Kontrolní  měření OTDR  na vln. Délkách 1310,1550 nm v obou směrech do 24 vl.(před zahájením prací)</t>
  </si>
  <si>
    <t>VLÁKNO</t>
  </si>
  <si>
    <t>Kontrolní měření transmisní metodou  na vln. délkách 1310,1550 nm do 24 vl. (před zahájením prací)</t>
  </si>
  <si>
    <t>Kontrolní  měření OTDR  na vln. Délkách 1310,1550 nm v obou směrech do 24 vl.(po ukončení prací)</t>
  </si>
  <si>
    <t>Kontrolní měření transmisní metodou  na vln. délkách 1310,1550 nm do 24 vl. (po ukončení prací)</t>
  </si>
  <si>
    <t>Vyhodnocení a zpracování měřícího protokolu</t>
  </si>
  <si>
    <t>Kontrolní měření vodiče CYY 6 mm (před zahájením prací)</t>
  </si>
  <si>
    <t>Kontrolní měření vodiče CYY 6 mm (po ukončení  prací)</t>
  </si>
  <si>
    <t>8</t>
  </si>
  <si>
    <t>Dozor pří výstavbě pracovní doba 7 - 15, 00 hod</t>
  </si>
  <si>
    <t>HOD</t>
  </si>
  <si>
    <t>A4</t>
  </si>
  <si>
    <t>Kácení a výsadba stromů</t>
  </si>
  <si>
    <t>112018</t>
  </si>
  <si>
    <t>KÁCENÍ STROMŮ D KMENE DO 0,5M S ODSTRANĚNÍM PAŘEZŮ, ODVOZ DO 20KM</t>
  </si>
  <si>
    <t>25 ks</t>
  </si>
  <si>
    <t>Kácení stromů se měří v [ks] poražených stromů (průměr stromů se měří v místě řezu)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</si>
  <si>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112038</t>
  </si>
  <si>
    <t>KÁCENÍ STROMŮ D KMENE PŘES 0,9M S ODSTR PAŘEZŮ, ODVOZ DO 20KM</t>
  </si>
  <si>
    <t>1 ks</t>
  </si>
  <si>
    <t>11</t>
  </si>
  <si>
    <t>11241</t>
  </si>
  <si>
    <t>ÚPRAVA STROMŮ D DO 0,5M ŘEZEM VĚTVÍ</t>
  </si>
  <si>
    <t>43 ks</t>
  </si>
  <si>
    <t>zahrnuje odřezání větví 1 ks stromu přesahujících do komunikace bez ohledu na způsob a použitou mechanizaci (např. plošina), bez ohledu na počet větví   
zahrnuje všechna opatření související se silničním provozem (např. provizorní dopravní značení)  
zahrnuje odvoz a likvidaci vyzískaného materiálu dle pokynů zadávací dokumentace</t>
  </si>
  <si>
    <t>12</t>
  </si>
  <si>
    <t>18481</t>
  </si>
  <si>
    <t>OCHRANA STROMŮ BEDNĚNÍM</t>
  </si>
  <si>
    <t>M2</t>
  </si>
  <si>
    <t>kolem 2 stromů</t>
  </si>
  <si>
    <t>položka zahrnuje veškerý materiál, výrobky a polotovary, včetně mimostaveništní a vnitrostaveništní dopravy (rovněž přesuny), včetně naložení a složení, případně s uložením</t>
  </si>
  <si>
    <t>13</t>
  </si>
  <si>
    <t>184B17</t>
  </si>
  <si>
    <t>VYSAZOVÁNÍ STROMŮ LISTNATÝCH S BALEM OBVOD KMENE DO 20CM, PODCHOZÍ VÝŠ MIN 2,4M</t>
  </si>
  <si>
    <t>26 ks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</si>
  <si>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</si>
  <si>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14</t>
  </si>
  <si>
    <t>18901R</t>
  </si>
  <si>
    <t>A</t>
  </si>
  <si>
    <t>ROČNÍ ÚDRŽBA NOVĚ VYSAZENÝCH STROMŮ</t>
  </si>
  <si>
    <t>1. rok</t>
  </si>
  <si>
    <t>Položka obsahuje kopmletní náklady spojené s údržbou jednoho stromu po dobu jednoho roku</t>
  </si>
  <si>
    <t>15</t>
  </si>
  <si>
    <t>B</t>
  </si>
  <si>
    <t>další 4 roky - hrazeno z prostředků KSÚS na údržbu</t>
  </si>
  <si>
    <t>26 ks * 4 roky</t>
  </si>
  <si>
    <t>SO 101</t>
  </si>
  <si>
    <t>Komunikace</t>
  </si>
  <si>
    <t>VŠEOBECNÉ KONSTRUKCE A PRÁCE</t>
  </si>
  <si>
    <t>014101</t>
  </si>
  <si>
    <t>POPLATKY ZA SKLÁDKU</t>
  </si>
  <si>
    <t>M3</t>
  </si>
  <si>
    <t>014102</t>
  </si>
  <si>
    <t>T</t>
  </si>
  <si>
    <t>vybouraný asfaltobeton</t>
  </si>
  <si>
    <t>vybouraný asfalt: 1 295,52 m3 * 2,2 t/m3</t>
  </si>
  <si>
    <t>vybouraný beton: prostý beton, betonová dlažba, betonové obrubníky</t>
  </si>
  <si>
    <t>beton prostý: 2,5 m3   
betonová dlažba: 2,12 m3  
betonové obruby: 20 t</t>
  </si>
  <si>
    <t>C</t>
  </si>
  <si>
    <t>vybourané kamenivo z podkladních vrstev komunikací</t>
  </si>
  <si>
    <t>kamenivo z podkladních vrstev: 2 164,5 m3 * 2,5 t/m3</t>
  </si>
  <si>
    <t>014211</t>
  </si>
  <si>
    <t>POPLATKY ZA ZEMNÍK - ORNICE</t>
  </si>
  <si>
    <t>(1459,72-1431,1)*0,15</t>
  </si>
  <si>
    <t>ZEMNÍ PRÁCE</t>
  </si>
  <si>
    <t>111208</t>
  </si>
  <si>
    <t>ODSTRANĚNÍ KŘOVIN S ODVOZEM DO 20KM</t>
  </si>
  <si>
    <t>odměřeno elektronicky ze situací</t>
  </si>
  <si>
    <t>113138</t>
  </si>
  <si>
    <t>ODSTRANĚNÍ KRYTU ZPEVNĚNÝCH PLOCH S ASFALT POJIVEM, ODVOZ DO 20KM</t>
  </si>
  <si>
    <t>tl. 240 mm, 5 398 m2</t>
  </si>
  <si>
    <t>113158</t>
  </si>
  <si>
    <t>ODSTRANĚNÍ KRYTU ZPEVNĚNÝCH PLOCH Z BETONU, ODVOZ DO 20KM</t>
  </si>
  <si>
    <t>2,5 m3 - vjezd na pozemek z prostého betonu</t>
  </si>
  <si>
    <t>113188</t>
  </si>
  <si>
    <t>ODSTRANĚNÍ KRYTU ZPEVNĚNÝCH PLOCH Z DLAŽDIC, ODVOZ DO 20KM</t>
  </si>
  <si>
    <t>betonová dlažba tl. 80 mm</t>
  </si>
  <si>
    <t>tl. 80 mm, 26,5 m2</t>
  </si>
  <si>
    <t>113328</t>
  </si>
  <si>
    <t>ODSTRAN PODKL ZPEVNĚNÝCH PLOCH Z KAMENIVA NESTMEL, ODVOZ DO 20KM</t>
  </si>
  <si>
    <t>tl. 400 mm: 5 398 m2; tl. 200 mm: 26,5 m2</t>
  </si>
  <si>
    <t>113524</t>
  </si>
  <si>
    <t>ODSTRANĚNÍ CHODNÍKOVÝCH OBRUBNÍKŮ BETONOVÝCH, ODVOZ DO 5KM</t>
  </si>
  <si>
    <t>M</t>
  </si>
  <si>
    <t>150x250x1000mm</t>
  </si>
  <si>
    <t>11352B</t>
  </si>
  <si>
    <t>ODSTRANĚNÍ CHODNÍKOVÝCH OBRUBNÍKŮ BETONOVÝCH - DOPRAVA</t>
  </si>
  <si>
    <t>tkm</t>
  </si>
  <si>
    <t>celkem 20 km</t>
  </si>
  <si>
    <t>100 kg/m, dalších 15 km</t>
  </si>
  <si>
    <t>113728</t>
  </si>
  <si>
    <t>FRÉZOVÁNÍ ZPEVNĚNÝCH PLOCH ASFALTOVÝCH, ODVOZ DO 20KM</t>
  </si>
  <si>
    <t>tl. 50, 100, 150 mm</t>
  </si>
  <si>
    <t>tl. 50 mm: 8 038,5 m2; tl. 100 mm: 7 968 m2; tl. 150 mm: 8 109 m2</t>
  </si>
  <si>
    <t>121104</t>
  </si>
  <si>
    <t>SEJMUTÍ ORNICE NEBO LESNÍ PŮDY S ODVOZEM DO 5KM</t>
  </si>
  <si>
    <t>tl. 150 mm</t>
  </si>
  <si>
    <t>1431,1 m2 *0,15</t>
  </si>
  <si>
    <t>123738</t>
  </si>
  <si>
    <t>ODKOP PRO SPOD STAVBU SILNIC A ŽELEZNIC TŘ. I, ODVOZ DO 20KM</t>
  </si>
  <si>
    <t>16</t>
  </si>
  <si>
    <t>12920</t>
  </si>
  <si>
    <t>ČIŠTĚNÍ KRAJNIC OD NÁNOSU</t>
  </si>
  <si>
    <t>odměřeno elektronicky ze situací a řezů</t>
  </si>
  <si>
    <t>17</t>
  </si>
  <si>
    <t>12930</t>
  </si>
  <si>
    <t>ČIŠTĚNÍ PŘÍKOPŮ OD NÁNOSU</t>
  </si>
  <si>
    <t>18</t>
  </si>
  <si>
    <t>132738</t>
  </si>
  <si>
    <t>HLOUBENÍ RÝH ŠÍŘ DO 2M PAŽ I NEPAŽ TŘ. I, ODVOZ DO 20KM</t>
  </si>
  <si>
    <t>hloubení rýh pro drenáž</t>
  </si>
  <si>
    <t>19</t>
  </si>
  <si>
    <t>17180</t>
  </si>
  <si>
    <t>ULOŽENÍ SYPANINY DO NÁSYPŮ Z NAKUPOVANÝCH MATERIÁLŮ</t>
  </si>
  <si>
    <t>20</t>
  </si>
  <si>
    <t>sanace podloží - nahrazení nevhodné zeminy kamenivem v tl. 250 mm</t>
  </si>
  <si>
    <t>21</t>
  </si>
  <si>
    <t>17481</t>
  </si>
  <si>
    <t>ZÁSYP JAM A RÝH Z NAKUPOVANÝCH MATERIÁLŮ</t>
  </si>
  <si>
    <t>zásyp drenážních rýh kamenivem 32/63</t>
  </si>
  <si>
    <t>22</t>
  </si>
  <si>
    <t>18110</t>
  </si>
  <si>
    <t>ÚPRAVA PLÁNĚ SE ZHUTNĚNÍM V HORNINĚ TŘ. I</t>
  </si>
  <si>
    <t>23</t>
  </si>
  <si>
    <t>18130</t>
  </si>
  <si>
    <t>ÚPRAVA PLÁNĚ BEZ ZHUTNĚNÍ</t>
  </si>
  <si>
    <t>24</t>
  </si>
  <si>
    <t>18222</t>
  </si>
  <si>
    <t>ROZPROSTŘENÍ ORNICE VE SVAHU V TL DO 0,15M</t>
  </si>
  <si>
    <t>25</t>
  </si>
  <si>
    <t>18242</t>
  </si>
  <si>
    <t>ZALOŽENÍ TRÁVNÍKU HYDROOSEVEM NA ORNICI</t>
  </si>
  <si>
    <t>KOMUNIKACE</t>
  </si>
  <si>
    <t>26</t>
  </si>
  <si>
    <t>561441</t>
  </si>
  <si>
    <t>KAMENIVO ZPEVNĚNÉ CEMENTEM TŘ. I TL. DO 200MM</t>
  </si>
  <si>
    <t>tl. 170 mm</t>
  </si>
  <si>
    <t>27</t>
  </si>
  <si>
    <t>56333</t>
  </si>
  <si>
    <t>VOZOVKOVÉ VRSTVY ZE ŠTĚRKODRTI TL. DO 150MM</t>
  </si>
  <si>
    <t>28</t>
  </si>
  <si>
    <t>56334</t>
  </si>
  <si>
    <t>VOZOVKOVÉ VRSTVY ZE ŠTĚRKODRTI TL. DO 200MM</t>
  </si>
  <si>
    <t>29</t>
  </si>
  <si>
    <t>56335</t>
  </si>
  <si>
    <t>VOZOVKOVÉ VRSTVY ZE ŠTĚRKODRTI TL. DO 250MM</t>
  </si>
  <si>
    <t>30</t>
  </si>
  <si>
    <t>56361</t>
  </si>
  <si>
    <t>VOZOVKOVÉ VRSTVY Z RECYKLOVANÉHO MATERIÁLU TL DO 50MM</t>
  </si>
  <si>
    <t>může být použit materiál z odfrézování stávajících vozovek</t>
  </si>
  <si>
    <t>31</t>
  </si>
  <si>
    <t>56933</t>
  </si>
  <si>
    <t>ZPEVNĚNÍ KRAJNIC ZE ŠTĚRKODRTI TL. DO 150MM</t>
  </si>
  <si>
    <t>32</t>
  </si>
  <si>
    <t>572123</t>
  </si>
  <si>
    <t>INFILTRAČNÍ POSTŘIK Z EMULZE DO 1,0KG/M2</t>
  </si>
  <si>
    <t>0,6 kg/m2</t>
  </si>
  <si>
    <t>33</t>
  </si>
  <si>
    <t>572213</t>
  </si>
  <si>
    <t>SPOJOVACÍ POSTŘIK Z EMULZE DO 0,5KG/M2</t>
  </si>
  <si>
    <t>0,4 kg/m2</t>
  </si>
  <si>
    <t>34</t>
  </si>
  <si>
    <t>574A43</t>
  </si>
  <si>
    <t>ASFALTOVÝ BETON PRO OBRUSNÉ VRSTVY ACO 11 TL. 50MM</t>
  </si>
  <si>
    <t>35</t>
  </si>
  <si>
    <t>574C66</t>
  </si>
  <si>
    <t>ASFALTOVÝ BETON PRO LOŽNÍ VRSTVY ACL 16+, 16S TL. 70MM</t>
  </si>
  <si>
    <t>36</t>
  </si>
  <si>
    <t>574E56</t>
  </si>
  <si>
    <t>ASFALTOVÝ BETON PRO PODKLADNÍ VRSTVY ACP 16+, 16S TL. 60MM</t>
  </si>
  <si>
    <t>37</t>
  </si>
  <si>
    <t>574J54</t>
  </si>
  <si>
    <t>ASFALTOVÝ KOBEREC MASTIXOVÝ MODIFIK SMA 11+, 11S TL. 40MM</t>
  </si>
  <si>
    <t>38</t>
  </si>
  <si>
    <t>39</t>
  </si>
  <si>
    <t>40</t>
  </si>
  <si>
    <t>582612</t>
  </si>
  <si>
    <t>KRYTY Z BETON DLAŽDIC SE ZÁMKEM ŠEDÝCH TL 80MM DO LOŽE Z KAM</t>
  </si>
  <si>
    <t>41</t>
  </si>
  <si>
    <t>58261B</t>
  </si>
  <si>
    <t>KRYTY Z BETON DLAŽDIC SE ZÁMKEM BAREV RELIÉF TL 80MM DO LOŽE Z KAM</t>
  </si>
  <si>
    <t>42</t>
  </si>
  <si>
    <t>587206</t>
  </si>
  <si>
    <t>PŘEDLÁŽDĚNÍ KRYTU Z BETONOVÝCH DLAŽDIC SE ZÁMKEM</t>
  </si>
  <si>
    <t>TRUBNÍ VEDENÍ</t>
  </si>
  <si>
    <t>89922</t>
  </si>
  <si>
    <t>VÝŠKOVÁ ÚPRAVA MŘÍŽÍ</t>
  </si>
  <si>
    <t>1 ks - snížení krycí mříže o 40 cm</t>
  </si>
  <si>
    <t>OSTATNÍ KONSTRUKCE A PRÁCE, BOURÁNÍ</t>
  </si>
  <si>
    <t>91228</t>
  </si>
  <si>
    <t>SMĚROVÉ SLOUPKY Z PLAST HMOT VČETNĚ ODRAZNÉHO PÁSKU</t>
  </si>
  <si>
    <t>912282</t>
  </si>
  <si>
    <t>SMĚROVÉ SLOUPKY Z PLAST HMOT - DEMONTÁŽ A ZPĚTNÁ MONTÁŽ</t>
  </si>
  <si>
    <t>917223</t>
  </si>
  <si>
    <t>SILNIČNÍ A CHODNÍKOVÉ OBRUBY Z BETONOVÝCH OBRUBNÍKŮ ŠÍŘ 100MM</t>
  </si>
  <si>
    <t>100x250x1000</t>
  </si>
  <si>
    <t>917224</t>
  </si>
  <si>
    <t>SILNIČNÍ A CHODNÍKOVÉ OBRUBY Z BETONOVÝCH OBRUBNÍKŮ ŠÍŘ 150MM</t>
  </si>
  <si>
    <t>150x250x1000</t>
  </si>
  <si>
    <t>150x150x1000 nájezdový</t>
  </si>
  <si>
    <t>919113</t>
  </si>
  <si>
    <t>ŘEZÁNÍ ASFALTOVÉHO KRYTU VOZOVEK TL DO 150MM</t>
  </si>
  <si>
    <t>931317</t>
  </si>
  <si>
    <t>TĚSNĚNÍ DILATAČ SPAR ASF ZÁLIVKOU PRŮŘ PŘES 800MM2</t>
  </si>
  <si>
    <t>OPR</t>
  </si>
  <si>
    <t>OPRAVA VOZOVKY NA OBJÍZDNÉ TRASE</t>
  </si>
  <si>
    <t>oprava vozovky na objízdné trase; tl. 100 mm</t>
  </si>
  <si>
    <t>574A33</t>
  </si>
  <si>
    <t>ASFALTOVÝ BETON PRO OBRUSNÉ VRSTVY ACO 11 TL. 40MM</t>
  </si>
  <si>
    <t>oprava vozovky na objízdné trase</t>
  </si>
  <si>
    <t>oprava vozovky na objízdné trase; 0,4 kg/m2</t>
  </si>
  <si>
    <t>SO 102</t>
  </si>
  <si>
    <t>Definitivní dopravní značení</t>
  </si>
  <si>
    <t>914141</t>
  </si>
  <si>
    <t>DOPRAV ZNAČ ZÁKL VEL OCEL FÓLIE TŘ 3 - DODÁVKA A MONT</t>
  </si>
  <si>
    <t>Úsek km 10,2 - 10,3: 3 ks,   
Úsek km 10,6 - KÚ: 13 ks</t>
  </si>
  <si>
    <t>914911</t>
  </si>
  <si>
    <t>SLOUPKY A STOJKY DOPRAVNÍCH ZNAČEK Z OCEL TRUBEK SE ZABETONOVÁNÍM - DODÁVKA A MONTÁŽ</t>
  </si>
  <si>
    <t>915111</t>
  </si>
  <si>
    <t>VODOROVNÉ DOPRAVNÍ ZNAČENÍ BARVOU HLADKÉ - DODÁVKA A POKLÁDKA</t>
  </si>
  <si>
    <t>10660*0,125+210*0,25+66*0,5+340+6*1,5</t>
  </si>
  <si>
    <t>915211</t>
  </si>
  <si>
    <t>VODOROVNÉ DOPRAVNÍ ZNAČENÍ PLASTEM HLADKÉ - DODÁVKA A POKLÁDKA</t>
  </si>
  <si>
    <t>SO 103</t>
  </si>
  <si>
    <t>Propustky</t>
  </si>
  <si>
    <t>Všeobecné konstrukce a práce</t>
  </si>
  <si>
    <t>zemina</t>
  </si>
  <si>
    <t>(30,6-13,44)*1,8</t>
  </si>
  <si>
    <t>a</t>
  </si>
  <si>
    <t>suť</t>
  </si>
  <si>
    <t>34,414*2,5</t>
  </si>
  <si>
    <t>OTSKP_SPK17</t>
  </si>
  <si>
    <t>b</t>
  </si>
  <si>
    <t>odpad z bourání komunikací</t>
  </si>
  <si>
    <t>9,752*2,4</t>
  </si>
  <si>
    <t>02520</t>
  </si>
  <si>
    <t>ZKOUŠENÍ MATERIÁLŮ NEZÁVISLOU ZKUŠEBNOU</t>
  </si>
  <si>
    <t>KPL</t>
  </si>
  <si>
    <t>zajištění všech zkoušek materiálů, požadovaných objednatelem nad rámec požadavků TKP a ZTKP</t>
  </si>
  <si>
    <t>02610</t>
  </si>
  <si>
    <t>ZKOUŠENÍ KONSTRUKCÍ A PRACÍ ZKUŠEBNOU ZHOTOVITELE</t>
  </si>
  <si>
    <t>02620</t>
  </si>
  <si>
    <t>ZKOUŠENÍ KONSTRUKCÍ A PRACÍ NEZÁVISLOU ZKUŠEBNOU</t>
  </si>
  <si>
    <t>zajištění všech zkoušek konstrukcí a prací, požadovaných objednatelem nad rámec požadavků TKP a ZTKP</t>
  </si>
  <si>
    <t>Zemní práce</t>
  </si>
  <si>
    <t>113438</t>
  </si>
  <si>
    <t>ODSTRAN KRYTU ZPEVNĚNÝCH PLOCH S ASFALT POJIVEM VČET PODKLADU, ODVOZ DO 20KM</t>
  </si>
  <si>
    <t>km 7,5: 4,3m*8,1*0,28m  
km 10,697: součást SO komunikace</t>
  </si>
  <si>
    <t>11343B</t>
  </si>
  <si>
    <t>ODSTRAN KRYTU ZPEVNĚNÝCH PLOCH S ASFALT POJIVEM VČET PODKLADU - DOPRAVA</t>
  </si>
  <si>
    <t>celkem 25 km</t>
  </si>
  <si>
    <t>125738</t>
  </si>
  <si>
    <t>VYKOPÁVKY ZE ZEMNÍKŮ A SKLÁDEK TŘ. I, ODVOZ DO 20KM</t>
  </si>
  <si>
    <t>pro zásyp 16,68 + ornice 12*0,15</t>
  </si>
  <si>
    <t>12933</t>
  </si>
  <si>
    <t>ČIŠTĚNÍ PŘÍKOPŮ OD NÁNOSU PŘES 0,50M3/M</t>
  </si>
  <si>
    <t>koryto (13,5+11,5)m</t>
  </si>
  <si>
    <t>129972</t>
  </si>
  <si>
    <t>ČIŠTĚNÍ POTRUBÍ DN DO 1200MM</t>
  </si>
  <si>
    <t>propustek</t>
  </si>
  <si>
    <t>131738</t>
  </si>
  <si>
    <t>HLOUBENÍ JAM ZAPAŽ I NEPAŽ TŘ. I, ODVOZ DO 20KM</t>
  </si>
  <si>
    <t>km 7,5: NK:3m2*9,8m+ 
km 10,196:vyvar:3m2*5,4m+0,83m2*2,5m,rimsy: 2*0,5m*0,2*6m 
km 10,697: součástí SO komunikace</t>
  </si>
  <si>
    <t>13173B</t>
  </si>
  <si>
    <t>HLOUBENÍ JAM ZAPAŽ I NEPAŽ TŘ. I - DOPRAVA</t>
  </si>
  <si>
    <t>M3KM</t>
  </si>
  <si>
    <t>17120</t>
  </si>
  <si>
    <t>ULOŽENÍ SYPANINY DO NÁSYPŮ A NA SKLÁDKY BEZ ZHUTNĚNÍ</t>
  </si>
  <si>
    <t>na skládku a meziskládku</t>
  </si>
  <si>
    <t>17411</t>
  </si>
  <si>
    <t>ZÁSYP JAM A RÝH ZEMINOU SE ZHUTNĚNÍM</t>
  </si>
  <si>
    <t>km 7,5: 0,6m2*12,6m+ 
km 10,196: 0,6m2*5,4m+  
km 10,697: 0,6m2*9,8m</t>
  </si>
  <si>
    <t>HUTNĚNÝ ZÁSYP Z MRAZUVZDORNÉHO KAMENIVA ŠD, ŠP FRAKCE 0-32 mm, TL. VRSTVY MAX. 300 mm, HUTNĚNO NA 97% PS</t>
  </si>
  <si>
    <t>km 7,5: (2,5-0,5)m2*12,6m</t>
  </si>
  <si>
    <t>18241</t>
  </si>
  <si>
    <t>ZALOŽENÍ TRÁVNÍKU RUČNÍM VÝSEVEM</t>
  </si>
  <si>
    <t>18247</t>
  </si>
  <si>
    <t>OŠETŘOVÁNÍ TRÁVNÍKU</t>
  </si>
  <si>
    <t>183511</t>
  </si>
  <si>
    <t>CHEMICKÉ ODPLEVELENÍ CELOPLOŠNÉ</t>
  </si>
  <si>
    <t>18600</t>
  </si>
  <si>
    <t>ZALÉVÁNÍ VODOU</t>
  </si>
  <si>
    <t>Svislé konstrukce</t>
  </si>
  <si>
    <t>317325</t>
  </si>
  <si>
    <t>ŘÍMSY ZE ŽELEZOBETONU DO C30/37 (B37)</t>
  </si>
  <si>
    <t>km 10,196: 2ks*0,16m2*6m</t>
  </si>
  <si>
    <t>317365</t>
  </si>
  <si>
    <t>VÝZTUŽ ŘÍMS Z OCELI 10505, B500B</t>
  </si>
  <si>
    <t>viz výkres výztuže říms 
výztuž žlabu viz přehledný výkres km 10,196</t>
  </si>
  <si>
    <t>Vodorovné konstrukce</t>
  </si>
  <si>
    <t>451313</t>
  </si>
  <si>
    <t>PODKLADNÍ A VÝPLŇOVÉ VRSTVY Z PROSTÉHO BETONU C16/20</t>
  </si>
  <si>
    <t>km 7,5: vlevo:3m*3m+ vpravo 2,5m*3m 
km 10,196: 15,55m2*1,2+2ks*3,6m2</t>
  </si>
  <si>
    <t>45152</t>
  </si>
  <si>
    <t>PODKLADNÍ A VÝPLŇOVÉ VRSTVY Z KAMENIVA DRCENÉHO</t>
  </si>
  <si>
    <t>HUTNĚNÁ PODKLADNÍ VRSTVA Z KAMENIVA FRAKCE 0-20 mm</t>
  </si>
  <si>
    <t>km 7,5: 0,4m2*12,6m</t>
  </si>
  <si>
    <t>465512</t>
  </si>
  <si>
    <t>DLAŽBY Z LOMOVÉHO KAMENE NA MC</t>
  </si>
  <si>
    <t>km 7,5: vlevo:3m*3m+ vpravo 2,5m*3m 
km 10,196: 15,55m2*1,2</t>
  </si>
  <si>
    <t>56144</t>
  </si>
  <si>
    <t>KAMENIVO ZPEVNĚNÉ CEMENTEM TL. DO 200MM</t>
  </si>
  <si>
    <t>km 7,5: 4,3m*7,3</t>
  </si>
  <si>
    <t>572121</t>
  </si>
  <si>
    <t>INFILTRAČNÍ POSTŘIK ASFALTOVÝ DO 1,0KG/M2</t>
  </si>
  <si>
    <t>572221</t>
  </si>
  <si>
    <t>SPOJOVACÍ POSTŘIK Z ASFALTU DO 1,0KG/M2</t>
  </si>
  <si>
    <t>km 7,5: 2ks*4,3m*7,3</t>
  </si>
  <si>
    <t>574B34</t>
  </si>
  <si>
    <t>ASFALTOVÝ BETON PRO OBRUSNÉ VRSTVY MODIFIK ACO 11+, 11S TL. 40MM</t>
  </si>
  <si>
    <t>574C56</t>
  </si>
  <si>
    <t>ASFALTOVÝ BETON PRO LOŽNÍ VRSTVY ACL 16+, 16S TL. 60MM</t>
  </si>
  <si>
    <t>58222</t>
  </si>
  <si>
    <t>DLÁŽDĚNÉ KRYTY Z DROBNÝCH KOSTEK DO LOŽE Z MC</t>
  </si>
  <si>
    <t>km 10,196: 2ks*3,6m2  tl. 150 mm</t>
  </si>
  <si>
    <t>PSV</t>
  </si>
  <si>
    <t>76799</t>
  </si>
  <si>
    <t>OSTATNÍ KOVOVÉ DOPLŇK KONSTRUKCE</t>
  </si>
  <si>
    <t>km 10,196: 2ks*0,37m*7,09kg/m</t>
  </si>
  <si>
    <t>78372</t>
  </si>
  <si>
    <t>NÁTĚRY TESAŘ KONSTR SYNTETICKÉ</t>
  </si>
  <si>
    <t>Impregnace dřevených fošen (2 x nátěr)</t>
  </si>
  <si>
    <t>km 10,196: 2ks*2*(0,04*0,4+0,04*1,07+0,4*1,07)m</t>
  </si>
  <si>
    <t>Ostatní konstrukce a práce</t>
  </si>
  <si>
    <t>9111B1</t>
  </si>
  <si>
    <t>ZÁBRADLÍ SILNIČNÍ SE SVISLOU VÝPLNÍ - DODÁVKA A MONTÁŽ</t>
  </si>
  <si>
    <t>SILNIČNÍ KOMPOZITNÍ ZÁBRADLÍ S LANY v. 1,1m, VČ. KOTVENÍ 8 sloupků</t>
  </si>
  <si>
    <t>km 10,196: 2ks*4,5m</t>
  </si>
  <si>
    <t>918371</t>
  </si>
  <si>
    <t>PROPUSTY Z TRUB DN 1000MM</t>
  </si>
  <si>
    <t>Ocelové žebrové trouby tlamovitého profilu o vnitřních rozměrech ~910x660 mm, žárově zinkované + nalaminované hdpe fólie z obou stran včetně dodávky a uložení, vč. seříznutí čel</t>
  </si>
  <si>
    <t>966138</t>
  </si>
  <si>
    <t>BOURÁNÍ KONSTRUKCÍ Z KAMENE NA MC S ODVOZEM DO 20KM</t>
  </si>
  <si>
    <t>km 7,5: NK:0,8m2*9,8m+šachta vlevo:11m*0,5m*0,8m+křídla vpravo:2ks1m2*0,6m 
km 10,196: 2*0,55m*5m*0,1m+19m2*0,2 
km 10,697: 0,5m*1,4m*9,8m+křídla:3m2*0,5m</t>
  </si>
  <si>
    <t>96613B</t>
  </si>
  <si>
    <t>BOURÁNÍ KONSTRUKCÍ Z KAMENE NA MC - DOPRAVA</t>
  </si>
  <si>
    <t>93530</t>
  </si>
  <si>
    <t>ŽLABY A RIGOLY MONOLITICKÉ BETONOVÉ</t>
  </si>
  <si>
    <t>ŽB žlab z betonu včetně podkladní desky C25/30 XC4,XF2,XD1</t>
  </si>
  <si>
    <t>km 10,196: 0,75m2*5,4m</t>
  </si>
  <si>
    <t>355366</t>
  </si>
  <si>
    <t>VÝZTUŽ STOK ŽLABŮ Z KARI SÍTÍ</t>
  </si>
  <si>
    <t>km 10,196: 2ks*3m*2m (1ks 32,3kg)</t>
  </si>
  <si>
    <t>93610</t>
  </si>
  <si>
    <t>DROBNÉ DOPLŇK KONSTR DŘEVĚNÉ</t>
  </si>
  <si>
    <t>Dřevené fošny tl. 40mm</t>
  </si>
  <si>
    <t>km 10,196: 40x400x1070mm</t>
  </si>
  <si>
    <t>Technická specifikace položky odpovídá příslušné cenové soustavě.- osazení měřících zařízení a úprav pro ně.</t>
  </si>
  <si>
    <t>VON</t>
  </si>
  <si>
    <t>VON - Vedlejší a ostatní náklady</t>
  </si>
  <si>
    <t>Zařízení staveniště</t>
  </si>
  <si>
    <t>ZS01</t>
  </si>
  <si>
    <t>Zařízení staveniště - zřízení, provoz, odstranění - položka obsahuje veškeré náklady zařízení staveniště, které nejsou uvedeny zvlášť</t>
  </si>
  <si>
    <t>Projektové práce</t>
  </si>
  <si>
    <t>PP01</t>
  </si>
  <si>
    <t>Dopracování realizační dokumentace</t>
  </si>
  <si>
    <t>PP02</t>
  </si>
  <si>
    <t>Dokumentace skutečného provedení stavby</t>
  </si>
  <si>
    <t>PP03</t>
  </si>
  <si>
    <t>Vypracování a projednání projektu DIO a DIR před zahájením stavby</t>
  </si>
  <si>
    <t>Geodetické práce</t>
  </si>
  <si>
    <t>GP01</t>
  </si>
  <si>
    <t>Vytyčení stavby a geodetické práce dodavatele</t>
  </si>
  <si>
    <t>GP02</t>
  </si>
  <si>
    <t>Vytýčení inženýrských sítí</t>
  </si>
  <si>
    <t>GP03</t>
  </si>
  <si>
    <t>Geometrický plán</t>
  </si>
  <si>
    <t>GP04</t>
  </si>
  <si>
    <t>Zaměření skutečného provedení stavby</t>
  </si>
  <si>
    <t>Ostatní náklady</t>
  </si>
  <si>
    <t>ON01</t>
  </si>
  <si>
    <t>Geotechnické práce na silničním spodku</t>
  </si>
  <si>
    <t>ON02</t>
  </si>
  <si>
    <t>Ostatní zkoušky neuvedené v jednotlivých objektech</t>
  </si>
  <si>
    <t>ON03</t>
  </si>
  <si>
    <t>Informační tabule</t>
  </si>
  <si>
    <t>ON04</t>
  </si>
  <si>
    <t>Archeologický průzkum</t>
  </si>
  <si>
    <t>Měření hluku před stavbou</t>
  </si>
  <si>
    <t>Měření hluku po stavbě</t>
  </si>
  <si>
    <t>Pasportizace</t>
  </si>
  <si>
    <t>PA01</t>
  </si>
  <si>
    <t>Pasportizace vozovky na objízdné trase</t>
  </si>
  <si>
    <t>Obsahuje kompletní provedení pasportizace, vč. zpracování a dodání grafických a tabulkových výstupů</t>
  </si>
  <si>
    <t>Výkupy</t>
  </si>
  <si>
    <t>Výkup kamenné dlažby koryta</t>
  </si>
  <si>
    <t>odměřeno elektronicky ze situací a řezů:   
odkopávky: 5 384,8
odkop bet. příkopu 23,25   
sanace podloží: 1716,98</t>
  </si>
  <si>
    <t>odkopávky + rýhy: 7 125,03 + 89,25   
číštění krajnic a příkopů: 2 116,8 + 1 078,04</t>
  </si>
  <si>
    <t>935212</t>
  </si>
  <si>
    <t>PŘÍKOPOVÉ ŽLABY Z BETON TVÁRNIC ŠÍŘ DO 600MM DO BETONU TL 100MM</t>
  </si>
  <si>
    <t>VYK1</t>
  </si>
  <si>
    <t>Vykoupení dlažby koryta pro následné vybourání.</t>
  </si>
  <si>
    <t>SOUPIS PRACÍ</t>
  </si>
  <si>
    <t>(450 m délky, 6,25 m šířky + 930 m délky, 6 m šířky)* tl. 0,1 m *10% plochy (na lokální opravy)</t>
  </si>
  <si>
    <t>(450 m délky, 6,25 m šířky + 930 m délky, 6 m šířky)*10% plochy (na lokální opravy)</t>
  </si>
  <si>
    <t>(450 m délky, 6,25 m šířky + 930 m délky, 6 m šířky)*10% plochy * 2 vrstvy</t>
  </si>
  <si>
    <t>450 m délky, 6,25 m šířky + 930 m délky, 6 m šířky</t>
  </si>
  <si>
    <t>574C78</t>
  </si>
  <si>
    <t>ASFALTOVÝ BETON PRO LOŽNÍ VRSTVY ACL 22+, 22S TL. 80MM</t>
  </si>
  <si>
    <t>574E66</t>
  </si>
  <si>
    <t>ASFALTOVÝ BETON PRO PODKLADNÍ VRSTVY ACP 16+, 16S TL. 70MM</t>
  </si>
  <si>
    <t>tl. vrstvy 65 mm</t>
  </si>
  <si>
    <t>574J42</t>
  </si>
  <si>
    <t>ASFALTOVÝ KOBEREC MASTIXOVÝ MODIFIK SMA 8+, 8S TL. 35MM</t>
  </si>
  <si>
    <t xml:space="preserve"> se sníženou hlučností SMA 8 NH PMB 40/100-65</t>
  </si>
  <si>
    <t>odměřeno elektronicky ze situací a řezů, 16574+2241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</si>
</sst>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64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right"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10" xfId="0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11" fontId="0" fillId="35" borderId="10" xfId="0" applyNumberForma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47"/>
      <c r="B1" s="1"/>
      <c r="C1" s="1"/>
      <c r="D1" s="1"/>
      <c r="E1" s="1"/>
    </row>
    <row r="2" spans="1:5" ht="12.75" customHeight="1">
      <c r="A2" s="47"/>
      <c r="B2" s="48" t="s">
        <v>0</v>
      </c>
      <c r="C2" s="1"/>
      <c r="D2" s="1"/>
      <c r="E2" s="1"/>
    </row>
    <row r="3" spans="1:5" ht="19.5" customHeight="1">
      <c r="A3" s="47"/>
      <c r="B3" s="47"/>
      <c r="C3" s="1"/>
      <c r="D3" s="1"/>
      <c r="E3" s="1"/>
    </row>
    <row r="4" spans="1:5" ht="19.5" customHeight="1">
      <c r="A4" s="1"/>
      <c r="B4" s="49" t="s">
        <v>1</v>
      </c>
      <c r="C4" s="47"/>
      <c r="D4" s="47"/>
      <c r="E4" s="1"/>
    </row>
    <row r="5" spans="1:5" ht="12.75" customHeight="1">
      <c r="A5" s="1"/>
      <c r="B5" s="47"/>
      <c r="C5" s="47"/>
      <c r="D5" s="47"/>
      <c r="E5" s="1"/>
    </row>
    <row r="6" spans="1:5" ht="12.75" customHeight="1">
      <c r="A6" s="1"/>
      <c r="B6" s="3" t="s">
        <v>2</v>
      </c>
      <c r="C6" s="6">
        <f>SUM(C10:C17)</f>
        <v>0</v>
      </c>
      <c r="D6" s="1"/>
      <c r="E6" s="1"/>
    </row>
    <row r="7" spans="1:5" ht="12.75" customHeight="1">
      <c r="A7" s="1"/>
      <c r="B7" s="3" t="s">
        <v>3</v>
      </c>
      <c r="C7" s="6">
        <f>SUM(E10:E17)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ht="12.75" customHeight="1">
      <c r="A10" s="15" t="s">
        <v>21</v>
      </c>
      <c r="B10" s="15" t="s">
        <v>22</v>
      </c>
      <c r="C10" s="16">
        <f>'A1'!I3</f>
        <v>0</v>
      </c>
      <c r="D10" s="16">
        <f>0+'A1'!O9+'A1'!O13+'A1'!O17+'A1'!O21</f>
        <v>0</v>
      </c>
      <c r="E10" s="16">
        <f aca="true" t="shared" si="0" ref="E10:E17">C10+D10</f>
        <v>0</v>
      </c>
    </row>
    <row r="11" spans="1:5" ht="12.75" customHeight="1">
      <c r="A11" s="15" t="s">
        <v>61</v>
      </c>
      <c r="B11" s="15" t="s">
        <v>62</v>
      </c>
      <c r="C11" s="16">
        <f>'A2'!I3</f>
        <v>0</v>
      </c>
      <c r="D11" s="16">
        <f>0+'A2'!O9+'A2'!O13+'A2'!O17+'A2'!O21+'A2'!O25+'A2'!O29+'A2'!O33</f>
        <v>0</v>
      </c>
      <c r="E11" s="16">
        <f t="shared" si="0"/>
        <v>0</v>
      </c>
    </row>
    <row r="12" spans="1:5" ht="12.75" customHeight="1">
      <c r="A12" s="15" t="s">
        <v>83</v>
      </c>
      <c r="B12" s="15" t="s">
        <v>84</v>
      </c>
      <c r="C12" s="16">
        <f>'A3'!I3</f>
        <v>0</v>
      </c>
      <c r="D12" s="16">
        <f>0+'A3'!O9+'A3'!O13+'A3'!O17+'A3'!O21+'A3'!O25+'A3'!O29+'A3'!O33+'A3'!O37</f>
        <v>0</v>
      </c>
      <c r="E12" s="16">
        <f t="shared" si="0"/>
        <v>0</v>
      </c>
    </row>
    <row r="13" spans="1:5" ht="12.75" customHeight="1">
      <c r="A13" s="15" t="s">
        <v>97</v>
      </c>
      <c r="B13" s="15" t="s">
        <v>98</v>
      </c>
      <c r="C13" s="16">
        <f>'A4'!I3</f>
        <v>0</v>
      </c>
      <c r="D13" s="16">
        <f>0+'A4'!O9+'A4'!O13+'A4'!O17+'A4'!O21+'A4'!O25+'A4'!O29+'A4'!O33</f>
        <v>0</v>
      </c>
      <c r="E13" s="16">
        <f t="shared" si="0"/>
        <v>0</v>
      </c>
    </row>
    <row r="14" spans="1:5" ht="12.75" customHeight="1">
      <c r="A14" s="15" t="s">
        <v>132</v>
      </c>
      <c r="B14" s="15" t="s">
        <v>133</v>
      </c>
      <c r="C14" s="16">
        <f>'SO 101'!I3</f>
        <v>0</v>
      </c>
      <c r="D14" s="16">
        <f>SUM('SO 101'!O9:O237)</f>
        <v>0</v>
      </c>
      <c r="E14" s="16">
        <f t="shared" si="0"/>
        <v>0</v>
      </c>
    </row>
    <row r="15" spans="1:5" ht="12.75" customHeight="1">
      <c r="A15" s="15" t="s">
        <v>297</v>
      </c>
      <c r="B15" s="15" t="s">
        <v>298</v>
      </c>
      <c r="C15" s="16">
        <f>'SO 102'!I3</f>
        <v>0</v>
      </c>
      <c r="D15" s="16">
        <f>0+'SO 102'!O9+'SO 102'!O13+'SO 102'!O17+'SO 102'!O21</f>
        <v>0</v>
      </c>
      <c r="E15" s="16">
        <f t="shared" si="0"/>
        <v>0</v>
      </c>
    </row>
    <row r="16" spans="1:5" ht="12.75" customHeight="1">
      <c r="A16" s="15" t="s">
        <v>309</v>
      </c>
      <c r="B16" s="15" t="s">
        <v>310</v>
      </c>
      <c r="C16" s="16">
        <f>'SO 103'!I3</f>
        <v>0</v>
      </c>
      <c r="D16" s="16">
        <f>0+'SO 103'!O9+'SO 103'!O13+'SO 103'!O17+'SO 103'!O21+'SO 103'!O25+'SO 103'!O29+'SO 103'!O34+'SO 103'!O38+'SO 103'!O42+'SO 103'!O46+'SO 103'!O50+'SO 103'!O54+'SO 103'!O58+'SO 103'!O62+'SO 103'!O66+'SO 103'!O70+'SO 103'!O74+'SO 103'!O78+'SO 103'!O82+'SO 103'!O86+'SO 103'!O90+'SO 103'!O95+'SO 103'!O99+'SO 103'!O104+'SO 103'!O108+'SO 103'!O112+'SO 103'!O117+'SO 103'!O121+'SO 103'!O125+'SO 103'!O129+'SO 103'!O133+'SO 103'!O137+'SO 103'!O141+'SO 103'!O146+'SO 103'!O150+'SO 103'!O155+'SO 103'!O159+'SO 103'!O163+'SO 103'!O167+'SO 103'!O171+'SO 103'!O175+'SO 103'!O179</f>
        <v>0</v>
      </c>
      <c r="E16" s="16">
        <f t="shared" si="0"/>
        <v>0</v>
      </c>
    </row>
    <row r="17" spans="1:5" ht="12.75" customHeight="1">
      <c r="A17" s="15" t="s">
        <v>434</v>
      </c>
      <c r="B17" s="15" t="s">
        <v>435</v>
      </c>
      <c r="C17" s="16">
        <f>VON!I3</f>
        <v>0</v>
      </c>
      <c r="D17" s="16">
        <f>0+VON!O9+VON!O14+VON!O18+VON!O22+VON!O27+VON!O31+VON!O35+VON!O39+VON!O44+VON!O48+VON!O52+VON!O56+VON!O60+VON!O64+VON!O69+VON!O74</f>
        <v>0</v>
      </c>
      <c r="E17" s="16">
        <f t="shared" si="0"/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view="pageBreakPreview" zoomScale="60" zoomScalePageLayoutView="0" workbookViewId="0" topLeftCell="B1">
      <pane ySplit="7" topLeftCell="A8" activePane="bottomLeft" state="frozen"/>
      <selection pane="topLeft" activeCell="B5" sqref="B5:D5"/>
      <selection pane="bottomLeft" activeCell="B5" sqref="B5:D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19</v>
      </c>
    </row>
    <row r="2" spans="2:16" ht="24.75" customHeight="1">
      <c r="B2" s="1"/>
      <c r="C2" s="1"/>
      <c r="D2" s="1"/>
      <c r="E2" s="2" t="s">
        <v>478</v>
      </c>
      <c r="F2" s="1"/>
      <c r="G2" s="1"/>
      <c r="H2" s="5"/>
      <c r="I2" s="5"/>
      <c r="P2" t="s">
        <v>19</v>
      </c>
    </row>
    <row r="3" spans="1:16" ht="15" customHeight="1">
      <c r="A3" t="s">
        <v>10</v>
      </c>
      <c r="B3" s="9" t="s">
        <v>11</v>
      </c>
      <c r="C3" s="51" t="s">
        <v>12</v>
      </c>
      <c r="D3" s="47"/>
      <c r="E3" s="10" t="s">
        <v>13</v>
      </c>
      <c r="F3" s="1"/>
      <c r="G3" s="8"/>
      <c r="H3" s="7" t="s">
        <v>21</v>
      </c>
      <c r="I3" s="30">
        <f>0+I8</f>
        <v>0</v>
      </c>
      <c r="O3" t="s">
        <v>16</v>
      </c>
      <c r="P3" t="s">
        <v>20</v>
      </c>
    </row>
    <row r="4" spans="1:16" ht="15" customHeight="1">
      <c r="A4" t="s">
        <v>14</v>
      </c>
      <c r="B4" s="12" t="s">
        <v>15</v>
      </c>
      <c r="C4" s="52" t="s">
        <v>21</v>
      </c>
      <c r="D4" s="53"/>
      <c r="E4" s="13" t="s">
        <v>22</v>
      </c>
      <c r="F4" s="5"/>
      <c r="G4" s="5"/>
      <c r="H4" s="14"/>
      <c r="I4" s="14"/>
      <c r="O4" t="s">
        <v>17</v>
      </c>
      <c r="P4" t="s">
        <v>20</v>
      </c>
    </row>
    <row r="5" spans="1:16" ht="12.75" customHeight="1">
      <c r="A5" s="50" t="s">
        <v>23</v>
      </c>
      <c r="B5" s="50" t="s">
        <v>25</v>
      </c>
      <c r="C5" s="50" t="s">
        <v>27</v>
      </c>
      <c r="D5" s="50" t="s">
        <v>28</v>
      </c>
      <c r="E5" s="50" t="s">
        <v>29</v>
      </c>
      <c r="F5" s="50" t="s">
        <v>31</v>
      </c>
      <c r="G5" s="50" t="s">
        <v>33</v>
      </c>
      <c r="H5" s="50" t="s">
        <v>35</v>
      </c>
      <c r="I5" s="50"/>
      <c r="O5" t="s">
        <v>18</v>
      </c>
      <c r="P5" t="s">
        <v>20</v>
      </c>
    </row>
    <row r="6" spans="1:9" ht="12.75" customHeight="1">
      <c r="A6" s="50"/>
      <c r="B6" s="50"/>
      <c r="C6" s="50"/>
      <c r="D6" s="50"/>
      <c r="E6" s="50"/>
      <c r="F6" s="50"/>
      <c r="G6" s="50"/>
      <c r="H6" s="11" t="s">
        <v>36</v>
      </c>
      <c r="I6" s="11" t="s">
        <v>38</v>
      </c>
    </row>
    <row r="7" spans="1:9" ht="12.75" customHeight="1">
      <c r="A7" s="11" t="s">
        <v>24</v>
      </c>
      <c r="B7" s="11" t="s">
        <v>26</v>
      </c>
      <c r="C7" s="11" t="s">
        <v>20</v>
      </c>
      <c r="D7" s="11" t="s">
        <v>19</v>
      </c>
      <c r="E7" s="11" t="s">
        <v>30</v>
      </c>
      <c r="F7" s="11" t="s">
        <v>32</v>
      </c>
      <c r="G7" s="11" t="s">
        <v>34</v>
      </c>
      <c r="H7" s="11" t="s">
        <v>37</v>
      </c>
      <c r="I7" s="11" t="s">
        <v>39</v>
      </c>
    </row>
    <row r="8" spans="1:9" ht="12.75" customHeight="1">
      <c r="A8" s="14" t="s">
        <v>40</v>
      </c>
      <c r="B8" s="14"/>
      <c r="C8" s="18" t="s">
        <v>26</v>
      </c>
      <c r="D8" s="14"/>
      <c r="E8" s="19" t="s">
        <v>22</v>
      </c>
      <c r="F8" s="14"/>
      <c r="G8" s="14"/>
      <c r="H8" s="14"/>
      <c r="I8" s="20">
        <f>0+I9+I13+I17+I21</f>
        <v>0</v>
      </c>
    </row>
    <row r="9" spans="1:16" ht="12.75" customHeight="1">
      <c r="A9" s="17" t="s">
        <v>41</v>
      </c>
      <c r="B9" s="21" t="s">
        <v>26</v>
      </c>
      <c r="C9" s="21" t="s">
        <v>42</v>
      </c>
      <c r="D9" s="17" t="s">
        <v>43</v>
      </c>
      <c r="E9" s="22" t="s">
        <v>44</v>
      </c>
      <c r="F9" s="23" t="s">
        <v>45</v>
      </c>
      <c r="G9" s="24">
        <v>2</v>
      </c>
      <c r="H9" s="25"/>
      <c r="I9" s="25">
        <f>ROUND(ROUND(H9,2)*ROUND(G9,3),2)</f>
        <v>0</v>
      </c>
      <c r="O9">
        <f>(I9*21)/100</f>
        <v>0</v>
      </c>
      <c r="P9" t="s">
        <v>20</v>
      </c>
    </row>
    <row r="10" spans="1:5" ht="12.75" customHeight="1">
      <c r="A10" s="26" t="s">
        <v>46</v>
      </c>
      <c r="E10" s="27" t="s">
        <v>43</v>
      </c>
    </row>
    <row r="11" spans="1:5" ht="12.75" customHeight="1">
      <c r="A11" s="28" t="s">
        <v>47</v>
      </c>
      <c r="E11" s="29" t="s">
        <v>48</v>
      </c>
    </row>
    <row r="12" spans="1:5" ht="12.75" customHeight="1">
      <c r="A12" t="s">
        <v>49</v>
      </c>
      <c r="E12" s="27" t="s">
        <v>50</v>
      </c>
    </row>
    <row r="13" spans="1:16" ht="12.75" customHeight="1">
      <c r="A13" s="17" t="s">
        <v>41</v>
      </c>
      <c r="B13" s="21" t="s">
        <v>20</v>
      </c>
      <c r="C13" s="21" t="s">
        <v>51</v>
      </c>
      <c r="D13" s="17" t="s">
        <v>43</v>
      </c>
      <c r="E13" s="22" t="s">
        <v>52</v>
      </c>
      <c r="F13" s="23" t="s">
        <v>45</v>
      </c>
      <c r="G13" s="24">
        <v>8</v>
      </c>
      <c r="H13" s="25"/>
      <c r="I13" s="25">
        <f>ROUND(ROUND(H13,2)*ROUND(G13,3),2)</f>
        <v>0</v>
      </c>
      <c r="O13">
        <f>(I13*21)/100</f>
        <v>0</v>
      </c>
      <c r="P13" t="s">
        <v>20</v>
      </c>
    </row>
    <row r="14" spans="1:5" ht="12.75" customHeight="1">
      <c r="A14" s="26" t="s">
        <v>46</v>
      </c>
      <c r="E14" s="27" t="s">
        <v>43</v>
      </c>
    </row>
    <row r="15" spans="1:5" ht="12.75" customHeight="1">
      <c r="A15" s="28" t="s">
        <v>47</v>
      </c>
      <c r="E15" s="29" t="s">
        <v>53</v>
      </c>
    </row>
    <row r="16" spans="1:5" ht="12.75" customHeight="1">
      <c r="A16" t="s">
        <v>49</v>
      </c>
      <c r="E16" s="27" t="s">
        <v>50</v>
      </c>
    </row>
    <row r="17" spans="1:16" ht="12.75" customHeight="1">
      <c r="A17" s="17" t="s">
        <v>41</v>
      </c>
      <c r="B17" s="21" t="s">
        <v>19</v>
      </c>
      <c r="C17" s="21" t="s">
        <v>54</v>
      </c>
      <c r="D17" s="17" t="s">
        <v>43</v>
      </c>
      <c r="E17" s="22" t="s">
        <v>55</v>
      </c>
      <c r="F17" s="23" t="s">
        <v>45</v>
      </c>
      <c r="G17" s="24">
        <v>5</v>
      </c>
      <c r="H17" s="25"/>
      <c r="I17" s="25">
        <f>ROUND(ROUND(H17,2)*ROUND(G17,3),2)</f>
        <v>0</v>
      </c>
      <c r="O17">
        <f>(I17*21)/100</f>
        <v>0</v>
      </c>
      <c r="P17" t="s">
        <v>20</v>
      </c>
    </row>
    <row r="18" spans="1:5" ht="12.75" customHeight="1">
      <c r="A18" s="26" t="s">
        <v>46</v>
      </c>
      <c r="E18" s="27" t="s">
        <v>43</v>
      </c>
    </row>
    <row r="19" spans="1:5" ht="12.75" customHeight="1">
      <c r="A19" s="28" t="s">
        <v>47</v>
      </c>
      <c r="E19" s="29" t="s">
        <v>56</v>
      </c>
    </row>
    <row r="20" spans="1:5" ht="12.75" customHeight="1">
      <c r="A20" t="s">
        <v>49</v>
      </c>
      <c r="E20" s="27" t="s">
        <v>50</v>
      </c>
    </row>
    <row r="21" spans="1:16" ht="12.75" customHeight="1">
      <c r="A21" s="17" t="s">
        <v>41</v>
      </c>
      <c r="B21" s="21" t="s">
        <v>30</v>
      </c>
      <c r="C21" s="21" t="s">
        <v>57</v>
      </c>
      <c r="D21" s="17" t="s">
        <v>43</v>
      </c>
      <c r="E21" s="22" t="s">
        <v>58</v>
      </c>
      <c r="F21" s="23" t="s">
        <v>59</v>
      </c>
      <c r="G21" s="24">
        <v>3</v>
      </c>
      <c r="H21" s="25"/>
      <c r="I21" s="25">
        <f>ROUND(ROUND(H21,2)*ROUND(G21,3),2)</f>
        <v>0</v>
      </c>
      <c r="O21">
        <f>(I21*21)/100</f>
        <v>0</v>
      </c>
      <c r="P21" t="s">
        <v>20</v>
      </c>
    </row>
    <row r="22" spans="1:5" ht="12.75" customHeight="1">
      <c r="A22" s="26" t="s">
        <v>46</v>
      </c>
      <c r="E22" s="27" t="s">
        <v>43</v>
      </c>
    </row>
    <row r="23" spans="1:5" ht="12.75" customHeight="1">
      <c r="A23" s="28" t="s">
        <v>47</v>
      </c>
      <c r="E23" s="29" t="s">
        <v>60</v>
      </c>
    </row>
    <row r="24" spans="1:5" ht="12.75" customHeight="1">
      <c r="A24" t="s">
        <v>49</v>
      </c>
      <c r="E24" s="27" t="s">
        <v>50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999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60" zoomScalePageLayoutView="0" workbookViewId="0" topLeftCell="A1">
      <pane ySplit="7" topLeftCell="A8" activePane="bottomLeft" state="frozen"/>
      <selection pane="topLeft" activeCell="B5" sqref="B5:D5"/>
      <selection pane="bottomLeft" activeCell="B5" sqref="B5:D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19</v>
      </c>
    </row>
    <row r="2" spans="2:16" ht="24.75" customHeight="1">
      <c r="B2" s="1"/>
      <c r="C2" s="1"/>
      <c r="D2" s="1"/>
      <c r="E2" s="2" t="s">
        <v>478</v>
      </c>
      <c r="F2" s="1"/>
      <c r="G2" s="1"/>
      <c r="H2" s="5"/>
      <c r="I2" s="5"/>
      <c r="P2" t="s">
        <v>19</v>
      </c>
    </row>
    <row r="3" spans="1:16" ht="15" customHeight="1">
      <c r="A3" t="s">
        <v>10</v>
      </c>
      <c r="B3" s="9" t="s">
        <v>11</v>
      </c>
      <c r="C3" s="51" t="s">
        <v>12</v>
      </c>
      <c r="D3" s="47"/>
      <c r="E3" s="10" t="s">
        <v>13</v>
      </c>
      <c r="F3" s="1"/>
      <c r="G3" s="8"/>
      <c r="H3" s="7" t="s">
        <v>61</v>
      </c>
      <c r="I3" s="30">
        <f>0+I8</f>
        <v>0</v>
      </c>
      <c r="O3" t="s">
        <v>16</v>
      </c>
      <c r="P3" t="s">
        <v>20</v>
      </c>
    </row>
    <row r="4" spans="1:16" ht="15" customHeight="1">
      <c r="A4" t="s">
        <v>14</v>
      </c>
      <c r="B4" s="12" t="s">
        <v>15</v>
      </c>
      <c r="C4" s="52" t="s">
        <v>61</v>
      </c>
      <c r="D4" s="53"/>
      <c r="E4" s="13" t="s">
        <v>62</v>
      </c>
      <c r="F4" s="5"/>
      <c r="G4" s="5"/>
      <c r="H4" s="14"/>
      <c r="I4" s="14"/>
      <c r="O4" t="s">
        <v>17</v>
      </c>
      <c r="P4" t="s">
        <v>20</v>
      </c>
    </row>
    <row r="5" spans="1:16" ht="12.75" customHeight="1">
      <c r="A5" s="50" t="s">
        <v>23</v>
      </c>
      <c r="B5" s="50" t="s">
        <v>25</v>
      </c>
      <c r="C5" s="50" t="s">
        <v>27</v>
      </c>
      <c r="D5" s="50" t="s">
        <v>28</v>
      </c>
      <c r="E5" s="50" t="s">
        <v>29</v>
      </c>
      <c r="F5" s="50" t="s">
        <v>31</v>
      </c>
      <c r="G5" s="50" t="s">
        <v>33</v>
      </c>
      <c r="H5" s="50" t="s">
        <v>35</v>
      </c>
      <c r="I5" s="50"/>
      <c r="O5" t="s">
        <v>18</v>
      </c>
      <c r="P5" t="s">
        <v>20</v>
      </c>
    </row>
    <row r="6" spans="1:9" ht="12.75" customHeight="1">
      <c r="A6" s="50"/>
      <c r="B6" s="50"/>
      <c r="C6" s="50"/>
      <c r="D6" s="50"/>
      <c r="E6" s="50"/>
      <c r="F6" s="50"/>
      <c r="G6" s="50"/>
      <c r="H6" s="11" t="s">
        <v>36</v>
      </c>
      <c r="I6" s="11" t="s">
        <v>38</v>
      </c>
    </row>
    <row r="7" spans="1:9" ht="12.75" customHeight="1">
      <c r="A7" s="11" t="s">
        <v>24</v>
      </c>
      <c r="B7" s="11" t="s">
        <v>26</v>
      </c>
      <c r="C7" s="11" t="s">
        <v>20</v>
      </c>
      <c r="D7" s="11" t="s">
        <v>19</v>
      </c>
      <c r="E7" s="11" t="s">
        <v>30</v>
      </c>
      <c r="F7" s="11" t="s">
        <v>32</v>
      </c>
      <c r="G7" s="11" t="s">
        <v>34</v>
      </c>
      <c r="H7" s="11" t="s">
        <v>37</v>
      </c>
      <c r="I7" s="11" t="s">
        <v>39</v>
      </c>
    </row>
    <row r="8" spans="1:9" ht="12.75" customHeight="1">
      <c r="A8" s="14" t="s">
        <v>40</v>
      </c>
      <c r="B8" s="14"/>
      <c r="C8" s="18" t="s">
        <v>37</v>
      </c>
      <c r="D8" s="14"/>
      <c r="E8" s="19" t="s">
        <v>63</v>
      </c>
      <c r="F8" s="14"/>
      <c r="G8" s="14"/>
      <c r="H8" s="14"/>
      <c r="I8" s="20">
        <f>0+I9+I13+I17+I21+I25+I29+I33</f>
        <v>0</v>
      </c>
    </row>
    <row r="9" spans="1:16" ht="12.75" customHeight="1">
      <c r="A9" s="17" t="s">
        <v>41</v>
      </c>
      <c r="B9" s="21" t="s">
        <v>26</v>
      </c>
      <c r="C9" s="21" t="s">
        <v>42</v>
      </c>
      <c r="D9" s="17" t="s">
        <v>43</v>
      </c>
      <c r="E9" s="22" t="s">
        <v>64</v>
      </c>
      <c r="F9" s="23" t="s">
        <v>45</v>
      </c>
      <c r="G9" s="24">
        <v>30</v>
      </c>
      <c r="H9" s="25"/>
      <c r="I9" s="25">
        <f>ROUND(ROUND(H9,2)*ROUND(G9,3),2)</f>
        <v>0</v>
      </c>
      <c r="O9">
        <f>(I9*21)/100</f>
        <v>0</v>
      </c>
      <c r="P9" t="s">
        <v>20</v>
      </c>
    </row>
    <row r="10" spans="1:5" ht="12.75" customHeight="1">
      <c r="A10" s="26" t="s">
        <v>46</v>
      </c>
      <c r="E10" s="27" t="s">
        <v>65</v>
      </c>
    </row>
    <row r="11" spans="1:5" ht="12.75" customHeight="1">
      <c r="A11" s="28" t="s">
        <v>47</v>
      </c>
      <c r="E11" s="29" t="s">
        <v>66</v>
      </c>
    </row>
    <row r="12" spans="1:5" ht="12.75" customHeight="1">
      <c r="A12" t="s">
        <v>49</v>
      </c>
      <c r="E12" s="27" t="s">
        <v>67</v>
      </c>
    </row>
    <row r="13" spans="1:16" ht="12.75" customHeight="1">
      <c r="A13" s="17" t="s">
        <v>41</v>
      </c>
      <c r="B13" s="21" t="s">
        <v>20</v>
      </c>
      <c r="C13" s="21" t="s">
        <v>51</v>
      </c>
      <c r="D13" s="17" t="s">
        <v>43</v>
      </c>
      <c r="E13" s="22" t="s">
        <v>68</v>
      </c>
      <c r="F13" s="23" t="s">
        <v>45</v>
      </c>
      <c r="G13" s="24">
        <v>250</v>
      </c>
      <c r="H13" s="25"/>
      <c r="I13" s="25">
        <f>ROUND(ROUND(H13,2)*ROUND(G13,3),2)</f>
        <v>0</v>
      </c>
      <c r="O13">
        <f>(I13*21)/100</f>
        <v>0</v>
      </c>
      <c r="P13" t="s">
        <v>20</v>
      </c>
    </row>
    <row r="14" spans="1:5" ht="12.75" customHeight="1">
      <c r="A14" s="26" t="s">
        <v>46</v>
      </c>
      <c r="E14" s="27" t="s">
        <v>43</v>
      </c>
    </row>
    <row r="15" spans="1:5" ht="12.75" customHeight="1">
      <c r="A15" s="28" t="s">
        <v>47</v>
      </c>
      <c r="E15" s="29" t="s">
        <v>69</v>
      </c>
    </row>
    <row r="16" spans="1:5" ht="12.75" customHeight="1">
      <c r="A16" t="s">
        <v>49</v>
      </c>
      <c r="E16" s="27" t="s">
        <v>67</v>
      </c>
    </row>
    <row r="17" spans="1:16" ht="12.75" customHeight="1">
      <c r="A17" s="17" t="s">
        <v>41</v>
      </c>
      <c r="B17" s="21" t="s">
        <v>19</v>
      </c>
      <c r="C17" s="21" t="s">
        <v>54</v>
      </c>
      <c r="D17" s="17" t="s">
        <v>43</v>
      </c>
      <c r="E17" s="22" t="s">
        <v>70</v>
      </c>
      <c r="F17" s="23" t="s">
        <v>45</v>
      </c>
      <c r="G17" s="24">
        <v>250</v>
      </c>
      <c r="H17" s="25"/>
      <c r="I17" s="25">
        <f>ROUND(ROUND(H17,2)*ROUND(G17,3),2)</f>
        <v>0</v>
      </c>
      <c r="O17">
        <f>(I17*21)/100</f>
        <v>0</v>
      </c>
      <c r="P17" t="s">
        <v>20</v>
      </c>
    </row>
    <row r="18" spans="1:5" ht="12.75" customHeight="1">
      <c r="A18" s="26" t="s">
        <v>46</v>
      </c>
      <c r="E18" s="27" t="s">
        <v>43</v>
      </c>
    </row>
    <row r="19" spans="1:5" ht="12.75" customHeight="1">
      <c r="A19" s="28" t="s">
        <v>47</v>
      </c>
      <c r="E19" s="29" t="s">
        <v>69</v>
      </c>
    </row>
    <row r="20" spans="1:5" ht="12.75" customHeight="1">
      <c r="A20" t="s">
        <v>49</v>
      </c>
      <c r="E20" s="27" t="s">
        <v>67</v>
      </c>
    </row>
    <row r="21" spans="1:16" ht="12.75" customHeight="1">
      <c r="A21" s="17" t="s">
        <v>41</v>
      </c>
      <c r="B21" s="21" t="s">
        <v>30</v>
      </c>
      <c r="C21" s="21" t="s">
        <v>57</v>
      </c>
      <c r="D21" s="17" t="s">
        <v>43</v>
      </c>
      <c r="E21" s="22" t="s">
        <v>71</v>
      </c>
      <c r="F21" s="23" t="s">
        <v>72</v>
      </c>
      <c r="G21" s="24">
        <v>4500</v>
      </c>
      <c r="H21" s="25"/>
      <c r="I21" s="25">
        <f>ROUND(ROUND(H21,2)*ROUND(G21,3),2)</f>
        <v>0</v>
      </c>
      <c r="O21">
        <f>(I21*21)/100</f>
        <v>0</v>
      </c>
      <c r="P21" t="s">
        <v>20</v>
      </c>
    </row>
    <row r="22" spans="1:5" ht="12.75" customHeight="1">
      <c r="A22" s="26" t="s">
        <v>46</v>
      </c>
      <c r="E22" s="27" t="s">
        <v>43</v>
      </c>
    </row>
    <row r="23" spans="1:5" ht="12.75" customHeight="1">
      <c r="A23" s="28" t="s">
        <v>47</v>
      </c>
      <c r="E23" s="29" t="s">
        <v>73</v>
      </c>
    </row>
    <row r="24" spans="1:5" ht="12.75" customHeight="1">
      <c r="A24" t="s">
        <v>49</v>
      </c>
      <c r="E24" s="27" t="s">
        <v>67</v>
      </c>
    </row>
    <row r="25" spans="1:16" ht="12.75" customHeight="1">
      <c r="A25" s="17" t="s">
        <v>41</v>
      </c>
      <c r="B25" s="21" t="s">
        <v>32</v>
      </c>
      <c r="C25" s="21" t="s">
        <v>74</v>
      </c>
      <c r="D25" s="17" t="s">
        <v>43</v>
      </c>
      <c r="E25" s="22" t="s">
        <v>75</v>
      </c>
      <c r="F25" s="23" t="s">
        <v>45</v>
      </c>
      <c r="G25" s="24">
        <v>75</v>
      </c>
      <c r="H25" s="25"/>
      <c r="I25" s="25">
        <f>ROUND(ROUND(H25,2)*ROUND(G25,3),2)</f>
        <v>0</v>
      </c>
      <c r="O25">
        <f>(I25*21)/100</f>
        <v>0</v>
      </c>
      <c r="P25" t="s">
        <v>20</v>
      </c>
    </row>
    <row r="26" spans="1:5" ht="12.75" customHeight="1">
      <c r="A26" s="26" t="s">
        <v>46</v>
      </c>
      <c r="E26" s="27" t="s">
        <v>43</v>
      </c>
    </row>
    <row r="27" spans="1:5" ht="12.75" customHeight="1">
      <c r="A27" s="28" t="s">
        <v>47</v>
      </c>
      <c r="E27" s="29" t="s">
        <v>76</v>
      </c>
    </row>
    <row r="28" spans="1:5" ht="12.75" customHeight="1">
      <c r="A28" t="s">
        <v>49</v>
      </c>
      <c r="E28" s="27" t="s">
        <v>67</v>
      </c>
    </row>
    <row r="29" spans="1:16" ht="12.75" customHeight="1">
      <c r="A29" s="17" t="s">
        <v>41</v>
      </c>
      <c r="B29" s="21" t="s">
        <v>34</v>
      </c>
      <c r="C29" s="21" t="s">
        <v>77</v>
      </c>
      <c r="D29" s="17" t="s">
        <v>43</v>
      </c>
      <c r="E29" s="22" t="s">
        <v>78</v>
      </c>
      <c r="F29" s="23" t="s">
        <v>45</v>
      </c>
      <c r="G29" s="24">
        <v>75</v>
      </c>
      <c r="H29" s="25"/>
      <c r="I29" s="25">
        <f>ROUND(ROUND(H29,2)*ROUND(G29,3),2)</f>
        <v>0</v>
      </c>
      <c r="O29">
        <f>(I29*21)/100</f>
        <v>0</v>
      </c>
      <c r="P29" t="s">
        <v>20</v>
      </c>
    </row>
    <row r="30" spans="1:5" ht="12.75" customHeight="1">
      <c r="A30" s="26" t="s">
        <v>46</v>
      </c>
      <c r="E30" s="27" t="s">
        <v>43</v>
      </c>
    </row>
    <row r="31" spans="1:5" ht="12.75" customHeight="1">
      <c r="A31" s="28" t="s">
        <v>47</v>
      </c>
      <c r="E31" s="29" t="s">
        <v>76</v>
      </c>
    </row>
    <row r="32" spans="1:5" ht="12.75" customHeight="1">
      <c r="A32" t="s">
        <v>49</v>
      </c>
      <c r="E32" s="27" t="s">
        <v>67</v>
      </c>
    </row>
    <row r="33" spans="1:16" ht="12.75" customHeight="1">
      <c r="A33" s="17" t="s">
        <v>41</v>
      </c>
      <c r="B33" s="21" t="s">
        <v>79</v>
      </c>
      <c r="C33" s="21" t="s">
        <v>80</v>
      </c>
      <c r="D33" s="17" t="s">
        <v>43</v>
      </c>
      <c r="E33" s="22" t="s">
        <v>81</v>
      </c>
      <c r="F33" s="23" t="s">
        <v>72</v>
      </c>
      <c r="G33" s="24">
        <v>1350</v>
      </c>
      <c r="H33" s="25"/>
      <c r="I33" s="25">
        <f>ROUND(ROUND(H33,2)*ROUND(G33,3),2)</f>
        <v>0</v>
      </c>
      <c r="O33">
        <f>(I33*21)/100</f>
        <v>0</v>
      </c>
      <c r="P33" t="s">
        <v>20</v>
      </c>
    </row>
    <row r="34" spans="1:5" ht="12.75" customHeight="1">
      <c r="A34" s="26" t="s">
        <v>46</v>
      </c>
      <c r="E34" s="27" t="s">
        <v>43</v>
      </c>
    </row>
    <row r="35" spans="1:5" ht="12.75" customHeight="1">
      <c r="A35" s="28" t="s">
        <v>47</v>
      </c>
      <c r="E35" s="29" t="s">
        <v>82</v>
      </c>
    </row>
    <row r="36" spans="1:5" ht="12.75" customHeight="1">
      <c r="A36" t="s">
        <v>49</v>
      </c>
      <c r="E36" s="27" t="s">
        <v>67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999" fitToWidth="1" horizontalDpi="300" verticalDpi="3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60" zoomScalePageLayoutView="0" workbookViewId="0" topLeftCell="A1">
      <pane ySplit="7" topLeftCell="A8" activePane="bottomLeft" state="frozen"/>
      <selection pane="topLeft" activeCell="B5" sqref="B5:D5"/>
      <selection pane="bottomLeft" activeCell="B5" sqref="B5:D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19</v>
      </c>
    </row>
    <row r="2" spans="2:16" ht="24.75" customHeight="1">
      <c r="B2" s="1"/>
      <c r="C2" s="1"/>
      <c r="D2" s="1"/>
      <c r="E2" s="2" t="s">
        <v>478</v>
      </c>
      <c r="F2" s="1"/>
      <c r="G2" s="1"/>
      <c r="H2" s="5"/>
      <c r="I2" s="5"/>
      <c r="P2" t="s">
        <v>19</v>
      </c>
    </row>
    <row r="3" spans="1:16" ht="15" customHeight="1">
      <c r="A3" t="s">
        <v>10</v>
      </c>
      <c r="B3" s="9" t="s">
        <v>11</v>
      </c>
      <c r="C3" s="51" t="s">
        <v>12</v>
      </c>
      <c r="D3" s="47"/>
      <c r="E3" s="10" t="s">
        <v>13</v>
      </c>
      <c r="F3" s="1"/>
      <c r="G3" s="8"/>
      <c r="H3" s="7" t="s">
        <v>83</v>
      </c>
      <c r="I3" s="30">
        <f>0+I8</f>
        <v>0</v>
      </c>
      <c r="O3" t="s">
        <v>16</v>
      </c>
      <c r="P3" t="s">
        <v>20</v>
      </c>
    </row>
    <row r="4" spans="1:16" ht="15" customHeight="1">
      <c r="A4" t="s">
        <v>14</v>
      </c>
      <c r="B4" s="12" t="s">
        <v>15</v>
      </c>
      <c r="C4" s="52" t="s">
        <v>83</v>
      </c>
      <c r="D4" s="53"/>
      <c r="E4" s="13" t="s">
        <v>84</v>
      </c>
      <c r="F4" s="5"/>
      <c r="G4" s="5"/>
      <c r="H4" s="14"/>
      <c r="I4" s="14"/>
      <c r="O4" t="s">
        <v>17</v>
      </c>
      <c r="P4" t="s">
        <v>20</v>
      </c>
    </row>
    <row r="5" spans="1:16" ht="12.75" customHeight="1">
      <c r="A5" s="50" t="s">
        <v>23</v>
      </c>
      <c r="B5" s="50" t="s">
        <v>25</v>
      </c>
      <c r="C5" s="50" t="s">
        <v>27</v>
      </c>
      <c r="D5" s="50" t="s">
        <v>28</v>
      </c>
      <c r="E5" s="50" t="s">
        <v>29</v>
      </c>
      <c r="F5" s="50" t="s">
        <v>31</v>
      </c>
      <c r="G5" s="50" t="s">
        <v>33</v>
      </c>
      <c r="H5" s="50" t="s">
        <v>35</v>
      </c>
      <c r="I5" s="50"/>
      <c r="O5" t="s">
        <v>18</v>
      </c>
      <c r="P5" t="s">
        <v>20</v>
      </c>
    </row>
    <row r="6" spans="1:9" ht="12.75" customHeight="1">
      <c r="A6" s="50"/>
      <c r="B6" s="50"/>
      <c r="C6" s="50"/>
      <c r="D6" s="50"/>
      <c r="E6" s="50"/>
      <c r="F6" s="50"/>
      <c r="G6" s="50"/>
      <c r="H6" s="11" t="s">
        <v>36</v>
      </c>
      <c r="I6" s="11" t="s">
        <v>38</v>
      </c>
    </row>
    <row r="7" spans="1:9" ht="12.75" customHeight="1">
      <c r="A7" s="11" t="s">
        <v>24</v>
      </c>
      <c r="B7" s="11" t="s">
        <v>26</v>
      </c>
      <c r="C7" s="11" t="s">
        <v>20</v>
      </c>
      <c r="D7" s="11" t="s">
        <v>19</v>
      </c>
      <c r="E7" s="11" t="s">
        <v>30</v>
      </c>
      <c r="F7" s="11" t="s">
        <v>32</v>
      </c>
      <c r="G7" s="11" t="s">
        <v>34</v>
      </c>
      <c r="H7" s="11" t="s">
        <v>37</v>
      </c>
      <c r="I7" s="11" t="s">
        <v>39</v>
      </c>
    </row>
    <row r="8" spans="1:9" ht="12.75" customHeight="1">
      <c r="A8" s="14" t="s">
        <v>40</v>
      </c>
      <c r="B8" s="14"/>
      <c r="C8" s="18" t="s">
        <v>26</v>
      </c>
      <c r="D8" s="14"/>
      <c r="E8" s="19" t="s">
        <v>84</v>
      </c>
      <c r="F8" s="14"/>
      <c r="G8" s="14"/>
      <c r="H8" s="14"/>
      <c r="I8" s="20">
        <f>0+I9+I13+I17+I21+I25+I29+I33+I37</f>
        <v>0</v>
      </c>
    </row>
    <row r="9" spans="1:16" ht="12.75" customHeight="1">
      <c r="A9" s="17" t="s">
        <v>41</v>
      </c>
      <c r="B9" s="21" t="s">
        <v>26</v>
      </c>
      <c r="C9" s="21" t="s">
        <v>85</v>
      </c>
      <c r="D9" s="17" t="s">
        <v>43</v>
      </c>
      <c r="E9" s="22" t="s">
        <v>86</v>
      </c>
      <c r="F9" s="23" t="s">
        <v>87</v>
      </c>
      <c r="G9" s="24">
        <v>48</v>
      </c>
      <c r="H9" s="25"/>
      <c r="I9" s="25">
        <f>ROUND(ROUND(H9,2)*ROUND(G9,3),2)</f>
        <v>0</v>
      </c>
      <c r="O9">
        <f>(I9*21)/100</f>
        <v>0</v>
      </c>
      <c r="P9" t="s">
        <v>20</v>
      </c>
    </row>
    <row r="10" spans="1:5" ht="12.75" customHeight="1">
      <c r="A10" s="26" t="s">
        <v>46</v>
      </c>
      <c r="E10" s="27" t="s">
        <v>43</v>
      </c>
    </row>
    <row r="11" spans="1:5" ht="12.75" customHeight="1">
      <c r="A11" s="28" t="s">
        <v>47</v>
      </c>
      <c r="E11" s="29" t="s">
        <v>43</v>
      </c>
    </row>
    <row r="12" spans="1:5" ht="12.75" customHeight="1">
      <c r="A12" t="s">
        <v>49</v>
      </c>
      <c r="E12" s="27" t="s">
        <v>50</v>
      </c>
    </row>
    <row r="13" spans="1:16" ht="12.75" customHeight="1">
      <c r="A13" s="17" t="s">
        <v>41</v>
      </c>
      <c r="B13" s="21" t="s">
        <v>20</v>
      </c>
      <c r="C13" s="21" t="s">
        <v>85</v>
      </c>
      <c r="D13" s="17" t="s">
        <v>26</v>
      </c>
      <c r="E13" s="22" t="s">
        <v>88</v>
      </c>
      <c r="F13" s="23" t="s">
        <v>87</v>
      </c>
      <c r="G13" s="24">
        <v>48</v>
      </c>
      <c r="H13" s="25"/>
      <c r="I13" s="25">
        <f>ROUND(ROUND(H13,2)*ROUND(G13,3),2)</f>
        <v>0</v>
      </c>
      <c r="O13">
        <f>(I13*21)/100</f>
        <v>0</v>
      </c>
      <c r="P13" t="s">
        <v>20</v>
      </c>
    </row>
    <row r="14" spans="1:5" ht="12.75" customHeight="1">
      <c r="A14" s="26" t="s">
        <v>46</v>
      </c>
      <c r="E14" s="27" t="s">
        <v>43</v>
      </c>
    </row>
    <row r="15" spans="1:5" ht="12.75" customHeight="1">
      <c r="A15" s="28" t="s">
        <v>47</v>
      </c>
      <c r="E15" s="29" t="s">
        <v>43</v>
      </c>
    </row>
    <row r="16" spans="1:5" ht="12.75" customHeight="1">
      <c r="A16" t="s">
        <v>49</v>
      </c>
      <c r="E16" s="27" t="s">
        <v>50</v>
      </c>
    </row>
    <row r="17" spans="1:16" ht="12.75" customHeight="1">
      <c r="A17" s="17" t="s">
        <v>41</v>
      </c>
      <c r="B17" s="21" t="s">
        <v>19</v>
      </c>
      <c r="C17" s="21" t="s">
        <v>85</v>
      </c>
      <c r="D17" s="17" t="s">
        <v>20</v>
      </c>
      <c r="E17" s="22" t="s">
        <v>89</v>
      </c>
      <c r="F17" s="23" t="s">
        <v>87</v>
      </c>
      <c r="G17" s="24">
        <v>48</v>
      </c>
      <c r="H17" s="25"/>
      <c r="I17" s="25">
        <f>ROUND(ROUND(H17,2)*ROUND(G17,3),2)</f>
        <v>0</v>
      </c>
      <c r="O17">
        <f>(I17*21)/100</f>
        <v>0</v>
      </c>
      <c r="P17" t="s">
        <v>20</v>
      </c>
    </row>
    <row r="18" spans="1:5" ht="12.75" customHeight="1">
      <c r="A18" s="26" t="s">
        <v>46</v>
      </c>
      <c r="E18" s="27" t="s">
        <v>43</v>
      </c>
    </row>
    <row r="19" spans="1:5" ht="12.75" customHeight="1">
      <c r="A19" s="28" t="s">
        <v>47</v>
      </c>
      <c r="E19" s="29" t="s">
        <v>43</v>
      </c>
    </row>
    <row r="20" spans="1:5" ht="12.75" customHeight="1">
      <c r="A20" t="s">
        <v>49</v>
      </c>
      <c r="E20" s="27" t="s">
        <v>50</v>
      </c>
    </row>
    <row r="21" spans="1:16" ht="12.75" customHeight="1">
      <c r="A21" s="17" t="s">
        <v>41</v>
      </c>
      <c r="B21" s="21" t="s">
        <v>30</v>
      </c>
      <c r="C21" s="21" t="s">
        <v>85</v>
      </c>
      <c r="D21" s="17" t="s">
        <v>19</v>
      </c>
      <c r="E21" s="22" t="s">
        <v>90</v>
      </c>
      <c r="F21" s="23" t="s">
        <v>87</v>
      </c>
      <c r="G21" s="24">
        <v>48</v>
      </c>
      <c r="H21" s="25"/>
      <c r="I21" s="25">
        <f>ROUND(ROUND(H21,2)*ROUND(G21,3),2)</f>
        <v>0</v>
      </c>
      <c r="O21">
        <f>(I21*21)/100</f>
        <v>0</v>
      </c>
      <c r="P21" t="s">
        <v>20</v>
      </c>
    </row>
    <row r="22" spans="1:5" ht="12.75" customHeight="1">
      <c r="A22" s="26" t="s">
        <v>46</v>
      </c>
      <c r="E22" s="27" t="s">
        <v>43</v>
      </c>
    </row>
    <row r="23" spans="1:5" ht="12.75" customHeight="1">
      <c r="A23" s="28" t="s">
        <v>47</v>
      </c>
      <c r="E23" s="29" t="s">
        <v>43</v>
      </c>
    </row>
    <row r="24" spans="1:5" ht="12.75" customHeight="1">
      <c r="A24" t="s">
        <v>49</v>
      </c>
      <c r="E24" s="27" t="s">
        <v>50</v>
      </c>
    </row>
    <row r="25" spans="1:16" ht="12.75" customHeight="1">
      <c r="A25" s="17" t="s">
        <v>41</v>
      </c>
      <c r="B25" s="21" t="s">
        <v>32</v>
      </c>
      <c r="C25" s="21" t="s">
        <v>85</v>
      </c>
      <c r="D25" s="17" t="s">
        <v>30</v>
      </c>
      <c r="E25" s="22" t="s">
        <v>91</v>
      </c>
      <c r="F25" s="23" t="s">
        <v>45</v>
      </c>
      <c r="G25" s="24">
        <v>6</v>
      </c>
      <c r="H25" s="25"/>
      <c r="I25" s="25">
        <f>ROUND(ROUND(H25,2)*ROUND(G25,3),2)</f>
        <v>0</v>
      </c>
      <c r="O25">
        <f>(I25*21)/100</f>
        <v>0</v>
      </c>
      <c r="P25" t="s">
        <v>20</v>
      </c>
    </row>
    <row r="26" spans="1:5" ht="12.75" customHeight="1">
      <c r="A26" s="26" t="s">
        <v>46</v>
      </c>
      <c r="E26" s="27" t="s">
        <v>43</v>
      </c>
    </row>
    <row r="27" spans="1:5" ht="12.75" customHeight="1">
      <c r="A27" s="28" t="s">
        <v>47</v>
      </c>
      <c r="E27" s="29" t="s">
        <v>43</v>
      </c>
    </row>
    <row r="28" spans="1:5" ht="12.75" customHeight="1">
      <c r="A28" t="s">
        <v>49</v>
      </c>
      <c r="E28" s="27" t="s">
        <v>50</v>
      </c>
    </row>
    <row r="29" spans="1:16" ht="12.75" customHeight="1">
      <c r="A29" s="17" t="s">
        <v>41</v>
      </c>
      <c r="B29" s="21" t="s">
        <v>34</v>
      </c>
      <c r="C29" s="21" t="s">
        <v>85</v>
      </c>
      <c r="D29" s="17" t="s">
        <v>32</v>
      </c>
      <c r="E29" s="22" t="s">
        <v>92</v>
      </c>
      <c r="F29" s="23" t="s">
        <v>45</v>
      </c>
      <c r="G29" s="24">
        <v>3</v>
      </c>
      <c r="H29" s="25"/>
      <c r="I29" s="25">
        <f>ROUND(ROUND(H29,2)*ROUND(G29,3),2)</f>
        <v>0</v>
      </c>
      <c r="O29">
        <f>(I29*21)/100</f>
        <v>0</v>
      </c>
      <c r="P29" t="s">
        <v>20</v>
      </c>
    </row>
    <row r="30" spans="1:5" ht="12.75" customHeight="1">
      <c r="A30" s="26" t="s">
        <v>46</v>
      </c>
      <c r="E30" s="27" t="s">
        <v>43</v>
      </c>
    </row>
    <row r="31" spans="1:5" ht="12.75" customHeight="1">
      <c r="A31" s="28" t="s">
        <v>47</v>
      </c>
      <c r="E31" s="29" t="s">
        <v>43</v>
      </c>
    </row>
    <row r="32" spans="1:5" ht="12.75" customHeight="1">
      <c r="A32" t="s">
        <v>49</v>
      </c>
      <c r="E32" s="27" t="s">
        <v>50</v>
      </c>
    </row>
    <row r="33" spans="1:16" ht="12.75" customHeight="1">
      <c r="A33" s="17" t="s">
        <v>41</v>
      </c>
      <c r="B33" s="21" t="s">
        <v>79</v>
      </c>
      <c r="C33" s="21" t="s">
        <v>85</v>
      </c>
      <c r="D33" s="17" t="s">
        <v>34</v>
      </c>
      <c r="E33" s="22" t="s">
        <v>93</v>
      </c>
      <c r="F33" s="23" t="s">
        <v>45</v>
      </c>
      <c r="G33" s="24">
        <v>3</v>
      </c>
      <c r="H33" s="25"/>
      <c r="I33" s="25">
        <f>ROUND(ROUND(H33,2)*ROUND(G33,3),2)</f>
        <v>0</v>
      </c>
      <c r="O33">
        <f>(I33*21)/100</f>
        <v>0</v>
      </c>
      <c r="P33" t="s">
        <v>20</v>
      </c>
    </row>
    <row r="34" spans="1:5" ht="12.75" customHeight="1">
      <c r="A34" s="26" t="s">
        <v>46</v>
      </c>
      <c r="E34" s="27" t="s">
        <v>43</v>
      </c>
    </row>
    <row r="35" spans="1:5" ht="12.75" customHeight="1">
      <c r="A35" s="28" t="s">
        <v>47</v>
      </c>
      <c r="E35" s="29" t="s">
        <v>43</v>
      </c>
    </row>
    <row r="36" spans="1:5" ht="12.75" customHeight="1">
      <c r="A36" t="s">
        <v>49</v>
      </c>
      <c r="E36" s="27" t="s">
        <v>50</v>
      </c>
    </row>
    <row r="37" spans="1:16" ht="12.75" customHeight="1">
      <c r="A37" s="17" t="s">
        <v>41</v>
      </c>
      <c r="B37" s="21" t="s">
        <v>94</v>
      </c>
      <c r="C37" s="21" t="s">
        <v>85</v>
      </c>
      <c r="D37" s="17" t="s">
        <v>79</v>
      </c>
      <c r="E37" s="22" t="s">
        <v>95</v>
      </c>
      <c r="F37" s="23" t="s">
        <v>96</v>
      </c>
      <c r="G37" s="24">
        <v>72</v>
      </c>
      <c r="H37" s="25"/>
      <c r="I37" s="25">
        <f>ROUND(ROUND(H37,2)*ROUND(G37,3),2)</f>
        <v>0</v>
      </c>
      <c r="O37">
        <f>(I37*21)/100</f>
        <v>0</v>
      </c>
      <c r="P37" t="s">
        <v>20</v>
      </c>
    </row>
    <row r="38" spans="1:5" ht="12.75" customHeight="1">
      <c r="A38" s="26" t="s">
        <v>46</v>
      </c>
      <c r="E38" s="27" t="s">
        <v>43</v>
      </c>
    </row>
    <row r="39" spans="1:5" ht="12.75" customHeight="1">
      <c r="A39" s="28" t="s">
        <v>47</v>
      </c>
      <c r="E39" s="29" t="s">
        <v>43</v>
      </c>
    </row>
    <row r="40" spans="1:5" ht="12.75" customHeight="1">
      <c r="A40" t="s">
        <v>49</v>
      </c>
      <c r="E40" s="27" t="s">
        <v>50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999" fitToWidth="1" horizontalDpi="300" verticalDpi="3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60" zoomScalePageLayoutView="0" workbookViewId="0" topLeftCell="A1">
      <pane ySplit="7" topLeftCell="A8" activePane="bottomLeft" state="frozen"/>
      <selection pane="topLeft" activeCell="B5" sqref="B5:D5"/>
      <selection pane="bottomLeft" activeCell="B5" sqref="B5:D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19</v>
      </c>
    </row>
    <row r="2" spans="2:16" ht="24.75" customHeight="1">
      <c r="B2" s="1"/>
      <c r="C2" s="1"/>
      <c r="D2" s="1"/>
      <c r="E2" s="2" t="s">
        <v>478</v>
      </c>
      <c r="F2" s="1"/>
      <c r="G2" s="1"/>
      <c r="H2" s="5"/>
      <c r="I2" s="5"/>
      <c r="P2" t="s">
        <v>19</v>
      </c>
    </row>
    <row r="3" spans="1:16" ht="15" customHeight="1">
      <c r="A3" t="s">
        <v>10</v>
      </c>
      <c r="B3" s="9" t="s">
        <v>11</v>
      </c>
      <c r="C3" s="51" t="s">
        <v>12</v>
      </c>
      <c r="D3" s="47"/>
      <c r="E3" s="10" t="s">
        <v>13</v>
      </c>
      <c r="F3" s="1"/>
      <c r="G3" s="8"/>
      <c r="H3" s="7" t="s">
        <v>97</v>
      </c>
      <c r="I3" s="30">
        <f>0+I8</f>
        <v>0</v>
      </c>
      <c r="O3" t="s">
        <v>16</v>
      </c>
      <c r="P3" t="s">
        <v>20</v>
      </c>
    </row>
    <row r="4" spans="1:16" ht="15" customHeight="1">
      <c r="A4" t="s">
        <v>14</v>
      </c>
      <c r="B4" s="12" t="s">
        <v>15</v>
      </c>
      <c r="C4" s="52" t="s">
        <v>97</v>
      </c>
      <c r="D4" s="53"/>
      <c r="E4" s="13" t="s">
        <v>98</v>
      </c>
      <c r="F4" s="5"/>
      <c r="G4" s="5"/>
      <c r="H4" s="14"/>
      <c r="I4" s="14"/>
      <c r="O4" t="s">
        <v>17</v>
      </c>
      <c r="P4" t="s">
        <v>20</v>
      </c>
    </row>
    <row r="5" spans="1:16" ht="12.75" customHeight="1">
      <c r="A5" s="50" t="s">
        <v>23</v>
      </c>
      <c r="B5" s="50" t="s">
        <v>25</v>
      </c>
      <c r="C5" s="50" t="s">
        <v>27</v>
      </c>
      <c r="D5" s="50" t="s">
        <v>28</v>
      </c>
      <c r="E5" s="50" t="s">
        <v>29</v>
      </c>
      <c r="F5" s="50" t="s">
        <v>31</v>
      </c>
      <c r="G5" s="50" t="s">
        <v>33</v>
      </c>
      <c r="H5" s="50" t="s">
        <v>35</v>
      </c>
      <c r="I5" s="50"/>
      <c r="O5" t="s">
        <v>18</v>
      </c>
      <c r="P5" t="s">
        <v>20</v>
      </c>
    </row>
    <row r="6" spans="1:9" ht="12.75" customHeight="1">
      <c r="A6" s="50"/>
      <c r="B6" s="50"/>
      <c r="C6" s="50"/>
      <c r="D6" s="50"/>
      <c r="E6" s="50"/>
      <c r="F6" s="50"/>
      <c r="G6" s="50"/>
      <c r="H6" s="11" t="s">
        <v>36</v>
      </c>
      <c r="I6" s="11" t="s">
        <v>38</v>
      </c>
    </row>
    <row r="7" spans="1:9" ht="12.75" customHeight="1">
      <c r="A7" s="11" t="s">
        <v>24</v>
      </c>
      <c r="B7" s="11" t="s">
        <v>26</v>
      </c>
      <c r="C7" s="11" t="s">
        <v>20</v>
      </c>
      <c r="D7" s="11" t="s">
        <v>19</v>
      </c>
      <c r="E7" s="11" t="s">
        <v>30</v>
      </c>
      <c r="F7" s="11" t="s">
        <v>32</v>
      </c>
      <c r="G7" s="11" t="s">
        <v>34</v>
      </c>
      <c r="H7" s="11" t="s">
        <v>37</v>
      </c>
      <c r="I7" s="11" t="s">
        <v>39</v>
      </c>
    </row>
    <row r="8" spans="1:9" ht="12.75" customHeight="1">
      <c r="A8" s="14" t="s">
        <v>40</v>
      </c>
      <c r="B8" s="14"/>
      <c r="C8" s="18" t="s">
        <v>26</v>
      </c>
      <c r="D8" s="14"/>
      <c r="E8" s="19" t="s">
        <v>98</v>
      </c>
      <c r="F8" s="14"/>
      <c r="G8" s="14"/>
      <c r="H8" s="14"/>
      <c r="I8" s="20">
        <f>0+I9+I13+I17+I21+I25+I29+I33</f>
        <v>0</v>
      </c>
    </row>
    <row r="9" spans="1:16" ht="12.75" customHeight="1">
      <c r="A9" s="17" t="s">
        <v>41</v>
      </c>
      <c r="B9" s="21" t="s">
        <v>37</v>
      </c>
      <c r="C9" s="21" t="s">
        <v>99</v>
      </c>
      <c r="D9" s="17" t="s">
        <v>43</v>
      </c>
      <c r="E9" s="22" t="s">
        <v>100</v>
      </c>
      <c r="F9" s="23" t="s">
        <v>45</v>
      </c>
      <c r="G9" s="24">
        <v>25</v>
      </c>
      <c r="H9" s="25"/>
      <c r="I9" s="25">
        <f>ROUND(ROUND(H9,2)*ROUND(G9,3),2)</f>
        <v>0</v>
      </c>
      <c r="O9">
        <f>(I9*21)/100</f>
        <v>0</v>
      </c>
      <c r="P9" t="s">
        <v>20</v>
      </c>
    </row>
    <row r="10" spans="1:5" ht="12.75" customHeight="1">
      <c r="A10" s="26" t="s">
        <v>46</v>
      </c>
      <c r="E10" s="27" t="s">
        <v>43</v>
      </c>
    </row>
    <row r="11" spans="1:5" ht="12.75" customHeight="1">
      <c r="A11" s="28" t="s">
        <v>47</v>
      </c>
      <c r="E11" s="29" t="s">
        <v>101</v>
      </c>
    </row>
    <row r="12" spans="1:5" ht="114.75" customHeight="1">
      <c r="A12" t="s">
        <v>49</v>
      </c>
      <c r="E12" s="27" t="s">
        <v>102</v>
      </c>
    </row>
    <row r="13" spans="1:16" ht="12.75" customHeight="1">
      <c r="A13" s="17" t="s">
        <v>41</v>
      </c>
      <c r="B13" s="21" t="s">
        <v>39</v>
      </c>
      <c r="C13" s="21" t="s">
        <v>103</v>
      </c>
      <c r="D13" s="17" t="s">
        <v>43</v>
      </c>
      <c r="E13" s="22" t="s">
        <v>104</v>
      </c>
      <c r="F13" s="23" t="s">
        <v>45</v>
      </c>
      <c r="G13" s="24">
        <v>1</v>
      </c>
      <c r="H13" s="25"/>
      <c r="I13" s="25">
        <f>ROUND(ROUND(H13,2)*ROUND(G13,3),2)</f>
        <v>0</v>
      </c>
      <c r="O13">
        <f>(I13*21)/100</f>
        <v>0</v>
      </c>
      <c r="P13" t="s">
        <v>20</v>
      </c>
    </row>
    <row r="14" spans="1:5" ht="12.75" customHeight="1">
      <c r="A14" s="26" t="s">
        <v>46</v>
      </c>
      <c r="E14" s="27" t="s">
        <v>43</v>
      </c>
    </row>
    <row r="15" spans="1:5" ht="12.75" customHeight="1">
      <c r="A15" s="28" t="s">
        <v>47</v>
      </c>
      <c r="E15" s="29" t="s">
        <v>105</v>
      </c>
    </row>
    <row r="16" spans="1:5" ht="114.75" customHeight="1">
      <c r="A16" t="s">
        <v>49</v>
      </c>
      <c r="E16" s="27" t="s">
        <v>102</v>
      </c>
    </row>
    <row r="17" spans="1:16" ht="12.75" customHeight="1">
      <c r="A17" s="17" t="s">
        <v>41</v>
      </c>
      <c r="B17" s="21" t="s">
        <v>106</v>
      </c>
      <c r="C17" s="21" t="s">
        <v>107</v>
      </c>
      <c r="D17" s="17" t="s">
        <v>43</v>
      </c>
      <c r="E17" s="22" t="s">
        <v>108</v>
      </c>
      <c r="F17" s="23" t="s">
        <v>45</v>
      </c>
      <c r="G17" s="24">
        <v>43</v>
      </c>
      <c r="H17" s="25"/>
      <c r="I17" s="25">
        <f>ROUND(ROUND(H17,2)*ROUND(G17,3),2)</f>
        <v>0</v>
      </c>
      <c r="O17">
        <f>(I17*21)/100</f>
        <v>0</v>
      </c>
      <c r="P17" t="s">
        <v>20</v>
      </c>
    </row>
    <row r="18" spans="1:5" ht="12.75" customHeight="1">
      <c r="A18" s="26" t="s">
        <v>46</v>
      </c>
      <c r="E18" s="27" t="s">
        <v>43</v>
      </c>
    </row>
    <row r="19" spans="1:5" ht="12.75" customHeight="1">
      <c r="A19" s="28" t="s">
        <v>47</v>
      </c>
      <c r="E19" s="29" t="s">
        <v>109</v>
      </c>
    </row>
    <row r="20" spans="1:5" ht="38.25" customHeight="1">
      <c r="A20" t="s">
        <v>49</v>
      </c>
      <c r="E20" s="27" t="s">
        <v>110</v>
      </c>
    </row>
    <row r="21" spans="1:16" ht="12.75" customHeight="1">
      <c r="A21" s="17" t="s">
        <v>41</v>
      </c>
      <c r="B21" s="21" t="s">
        <v>111</v>
      </c>
      <c r="C21" s="21" t="s">
        <v>112</v>
      </c>
      <c r="D21" s="17" t="s">
        <v>43</v>
      </c>
      <c r="E21" s="22" t="s">
        <v>113</v>
      </c>
      <c r="F21" s="23" t="s">
        <v>114</v>
      </c>
      <c r="G21" s="24">
        <v>8</v>
      </c>
      <c r="H21" s="25"/>
      <c r="I21" s="25">
        <f>ROUND(ROUND(H21,2)*ROUND(G21,3),2)</f>
        <v>0</v>
      </c>
      <c r="O21">
        <f>(I21*21)/100</f>
        <v>0</v>
      </c>
      <c r="P21" t="s">
        <v>20</v>
      </c>
    </row>
    <row r="22" spans="1:5" ht="12.75" customHeight="1">
      <c r="A22" s="26" t="s">
        <v>46</v>
      </c>
      <c r="E22" s="27" t="s">
        <v>43</v>
      </c>
    </row>
    <row r="23" spans="1:5" ht="12.75" customHeight="1">
      <c r="A23" s="28" t="s">
        <v>47</v>
      </c>
      <c r="E23" s="29" t="s">
        <v>115</v>
      </c>
    </row>
    <row r="24" spans="1:5" ht="12.75" customHeight="1">
      <c r="A24" t="s">
        <v>49</v>
      </c>
      <c r="E24" s="27" t="s">
        <v>116</v>
      </c>
    </row>
    <row r="25" spans="1:16" ht="12.75" customHeight="1">
      <c r="A25" s="17" t="s">
        <v>41</v>
      </c>
      <c r="B25" s="21" t="s">
        <v>117</v>
      </c>
      <c r="C25" s="21" t="s">
        <v>118</v>
      </c>
      <c r="D25" s="17" t="s">
        <v>43</v>
      </c>
      <c r="E25" s="22" t="s">
        <v>119</v>
      </c>
      <c r="F25" s="23" t="s">
        <v>45</v>
      </c>
      <c r="G25" s="24">
        <v>26</v>
      </c>
      <c r="H25" s="25"/>
      <c r="I25" s="25">
        <f>ROUND(ROUND(H25,2)*ROUND(G25,3),2)</f>
        <v>0</v>
      </c>
      <c r="O25">
        <f>(I25*21)/100</f>
        <v>0</v>
      </c>
      <c r="P25" t="s">
        <v>20</v>
      </c>
    </row>
    <row r="26" spans="1:5" ht="12.75" customHeight="1">
      <c r="A26" s="26" t="s">
        <v>46</v>
      </c>
      <c r="E26" s="27" t="s">
        <v>43</v>
      </c>
    </row>
    <row r="27" spans="1:5" ht="12.75" customHeight="1">
      <c r="A27" s="28" t="s">
        <v>47</v>
      </c>
      <c r="E27" s="29" t="s">
        <v>120</v>
      </c>
    </row>
    <row r="28" spans="1:5" ht="38.25" customHeight="1">
      <c r="A28" t="s">
        <v>49</v>
      </c>
      <c r="E28" s="27" t="s">
        <v>121</v>
      </c>
    </row>
    <row r="29" spans="1:16" ht="12.75" customHeight="1">
      <c r="A29" s="17" t="s">
        <v>41</v>
      </c>
      <c r="B29" s="21" t="s">
        <v>122</v>
      </c>
      <c r="C29" s="21" t="s">
        <v>123</v>
      </c>
      <c r="D29" s="17" t="s">
        <v>124</v>
      </c>
      <c r="E29" s="22" t="s">
        <v>125</v>
      </c>
      <c r="F29" s="23" t="s">
        <v>45</v>
      </c>
      <c r="G29" s="24">
        <v>26</v>
      </c>
      <c r="H29" s="25"/>
      <c r="I29" s="25">
        <f>ROUND(ROUND(H29,2)*ROUND(G29,3),2)</f>
        <v>0</v>
      </c>
      <c r="O29">
        <f>(I29*21)/100</f>
        <v>0</v>
      </c>
      <c r="P29" t="s">
        <v>20</v>
      </c>
    </row>
    <row r="30" spans="1:5" ht="12.75" customHeight="1">
      <c r="A30" s="26" t="s">
        <v>46</v>
      </c>
      <c r="E30" s="27" t="s">
        <v>126</v>
      </c>
    </row>
    <row r="31" spans="1:5" ht="12.75" customHeight="1">
      <c r="A31" s="28" t="s">
        <v>47</v>
      </c>
      <c r="E31" s="29" t="s">
        <v>120</v>
      </c>
    </row>
    <row r="32" spans="1:5" ht="12.75" customHeight="1">
      <c r="A32" t="s">
        <v>49</v>
      </c>
      <c r="E32" s="27" t="s">
        <v>127</v>
      </c>
    </row>
    <row r="33" spans="1:16" ht="12.75" customHeight="1">
      <c r="A33" s="17" t="s">
        <v>41</v>
      </c>
      <c r="B33" s="21" t="s">
        <v>128</v>
      </c>
      <c r="C33" s="21" t="s">
        <v>123</v>
      </c>
      <c r="D33" s="17" t="s">
        <v>129</v>
      </c>
      <c r="E33" s="22" t="s">
        <v>125</v>
      </c>
      <c r="F33" s="23" t="s">
        <v>45</v>
      </c>
      <c r="G33" s="24">
        <v>104</v>
      </c>
      <c r="H33" s="25"/>
      <c r="I33" s="25">
        <f>ROUND(ROUND(H33,2)*ROUND(G33,3),2)</f>
        <v>0</v>
      </c>
      <c r="O33">
        <f>(I33*21)/100</f>
        <v>0</v>
      </c>
      <c r="P33" t="s">
        <v>20</v>
      </c>
    </row>
    <row r="34" spans="1:5" ht="12.75" customHeight="1">
      <c r="A34" s="26" t="s">
        <v>46</v>
      </c>
      <c r="E34" s="27" t="s">
        <v>130</v>
      </c>
    </row>
    <row r="35" spans="1:5" ht="12.75" customHeight="1">
      <c r="A35" s="28" t="s">
        <v>47</v>
      </c>
      <c r="E35" s="29" t="s">
        <v>131</v>
      </c>
    </row>
    <row r="36" spans="1:5" ht="12.75" customHeight="1">
      <c r="A36" t="s">
        <v>49</v>
      </c>
      <c r="E36" s="27" t="s">
        <v>127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999" fitToWidth="1" horizontalDpi="300" verticalDpi="3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7"/>
  <sheetViews>
    <sheetView tabSelected="1" view="pageBreakPreview" zoomScaleSheetLayoutView="100" zoomScalePageLayoutView="0" workbookViewId="0" topLeftCell="A1">
      <pane ySplit="7" topLeftCell="A131" activePane="bottomLeft" state="frozen"/>
      <selection pane="topLeft" activeCell="B5" sqref="B5:D5"/>
      <selection pane="bottomLeft" activeCell="D194" sqref="D19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19</v>
      </c>
    </row>
    <row r="2" spans="2:16" ht="24.75" customHeight="1">
      <c r="B2" s="1"/>
      <c r="C2" s="1"/>
      <c r="D2" s="1"/>
      <c r="E2" s="2" t="s">
        <v>478</v>
      </c>
      <c r="F2" s="1"/>
      <c r="G2" s="1"/>
      <c r="H2" s="5"/>
      <c r="I2" s="5"/>
      <c r="P2" t="s">
        <v>19</v>
      </c>
    </row>
    <row r="3" spans="1:16" ht="15" customHeight="1">
      <c r="A3" t="s">
        <v>10</v>
      </c>
      <c r="B3" s="9" t="s">
        <v>11</v>
      </c>
      <c r="C3" s="51" t="s">
        <v>12</v>
      </c>
      <c r="D3" s="47"/>
      <c r="E3" s="10" t="s">
        <v>13</v>
      </c>
      <c r="F3" s="1"/>
      <c r="G3" s="8"/>
      <c r="H3" s="7" t="s">
        <v>132</v>
      </c>
      <c r="I3" s="30">
        <f>0+I8+I29+I110+I179+I184+I217</f>
        <v>0</v>
      </c>
      <c r="O3" t="s">
        <v>16</v>
      </c>
      <c r="P3" t="s">
        <v>20</v>
      </c>
    </row>
    <row r="4" spans="1:16" ht="15" customHeight="1">
      <c r="A4" t="s">
        <v>14</v>
      </c>
      <c r="B4" s="12" t="s">
        <v>15</v>
      </c>
      <c r="C4" s="52" t="s">
        <v>132</v>
      </c>
      <c r="D4" s="53"/>
      <c r="E4" s="13" t="s">
        <v>133</v>
      </c>
      <c r="F4" s="5"/>
      <c r="G4" s="5"/>
      <c r="H4" s="14"/>
      <c r="I4" s="14"/>
      <c r="O4" t="s">
        <v>17</v>
      </c>
      <c r="P4" t="s">
        <v>20</v>
      </c>
    </row>
    <row r="5" spans="1:16" ht="12.75" customHeight="1">
      <c r="A5" s="50" t="s">
        <v>23</v>
      </c>
      <c r="B5" s="50" t="s">
        <v>25</v>
      </c>
      <c r="C5" s="50" t="s">
        <v>27</v>
      </c>
      <c r="D5" s="50" t="s">
        <v>28</v>
      </c>
      <c r="E5" s="50" t="s">
        <v>29</v>
      </c>
      <c r="F5" s="50" t="s">
        <v>31</v>
      </c>
      <c r="G5" s="50" t="s">
        <v>33</v>
      </c>
      <c r="H5" s="50" t="s">
        <v>35</v>
      </c>
      <c r="I5" s="50"/>
      <c r="O5" t="s">
        <v>18</v>
      </c>
      <c r="P5" t="s">
        <v>20</v>
      </c>
    </row>
    <row r="6" spans="1:9" ht="12.75" customHeight="1">
      <c r="A6" s="50"/>
      <c r="B6" s="50"/>
      <c r="C6" s="50"/>
      <c r="D6" s="50"/>
      <c r="E6" s="50"/>
      <c r="F6" s="50"/>
      <c r="G6" s="50"/>
      <c r="H6" s="11" t="s">
        <v>36</v>
      </c>
      <c r="I6" s="11" t="s">
        <v>38</v>
      </c>
    </row>
    <row r="7" spans="1:9" ht="12.75" customHeight="1">
      <c r="A7" s="45" t="s">
        <v>24</v>
      </c>
      <c r="B7" s="11" t="s">
        <v>26</v>
      </c>
      <c r="C7" s="11" t="s">
        <v>20</v>
      </c>
      <c r="D7" s="11" t="s">
        <v>19</v>
      </c>
      <c r="E7" s="11" t="s">
        <v>30</v>
      </c>
      <c r="F7" s="11" t="s">
        <v>32</v>
      </c>
      <c r="G7" s="11" t="s">
        <v>34</v>
      </c>
      <c r="H7" s="11" t="s">
        <v>37</v>
      </c>
      <c r="I7" s="11" t="s">
        <v>39</v>
      </c>
    </row>
    <row r="8" spans="1:9" ht="12.75" customHeight="1">
      <c r="A8" s="14" t="s">
        <v>40</v>
      </c>
      <c r="B8" s="14"/>
      <c r="C8" s="18" t="s">
        <v>24</v>
      </c>
      <c r="D8" s="14"/>
      <c r="E8" s="19" t="s">
        <v>134</v>
      </c>
      <c r="F8" s="14"/>
      <c r="G8" s="14"/>
      <c r="H8" s="14"/>
      <c r="I8" s="20">
        <f>0+I9+I13+I17+I21+I25</f>
        <v>0</v>
      </c>
    </row>
    <row r="9" spans="1:16" ht="12.75">
      <c r="A9" s="17" t="s">
        <v>41</v>
      </c>
      <c r="B9" s="21" t="s">
        <v>26</v>
      </c>
      <c r="C9" s="21" t="s">
        <v>135</v>
      </c>
      <c r="D9" s="17" t="s">
        <v>43</v>
      </c>
      <c r="E9" s="22" t="s">
        <v>136</v>
      </c>
      <c r="F9" s="23" t="s">
        <v>137</v>
      </c>
      <c r="G9" s="24">
        <v>10409.12</v>
      </c>
      <c r="H9" s="25"/>
      <c r="I9" s="25">
        <f>ROUND(ROUND(H9,2)*ROUND(G9,3),2)</f>
        <v>0</v>
      </c>
      <c r="O9">
        <f>(I9*21)/100</f>
        <v>0</v>
      </c>
      <c r="P9" t="s">
        <v>20</v>
      </c>
    </row>
    <row r="10" spans="1:5" ht="12.75">
      <c r="A10" s="26" t="s">
        <v>46</v>
      </c>
      <c r="E10" s="27" t="s">
        <v>43</v>
      </c>
    </row>
    <row r="11" spans="1:5" ht="25.5">
      <c r="A11" s="28" t="s">
        <v>47</v>
      </c>
      <c r="E11" s="29" t="s">
        <v>473</v>
      </c>
    </row>
    <row r="12" spans="1:5" ht="12.75">
      <c r="A12" t="s">
        <v>49</v>
      </c>
      <c r="E12" s="27" t="s">
        <v>67</v>
      </c>
    </row>
    <row r="13" spans="1:16" ht="12.75">
      <c r="A13" s="17" t="s">
        <v>41</v>
      </c>
      <c r="B13" s="21" t="s">
        <v>20</v>
      </c>
      <c r="C13" s="21" t="s">
        <v>138</v>
      </c>
      <c r="D13" s="17" t="s">
        <v>124</v>
      </c>
      <c r="E13" s="22" t="s">
        <v>136</v>
      </c>
      <c r="F13" s="23" t="s">
        <v>139</v>
      </c>
      <c r="G13" s="24">
        <v>2850.144</v>
      </c>
      <c r="H13" s="25"/>
      <c r="I13" s="25">
        <f>ROUND(ROUND(H13,2)*ROUND(G13,3),2)</f>
        <v>0</v>
      </c>
      <c r="O13">
        <f>(I13*21)/100</f>
        <v>0</v>
      </c>
      <c r="P13" t="s">
        <v>20</v>
      </c>
    </row>
    <row r="14" spans="1:5" ht="12.75">
      <c r="A14" s="26" t="s">
        <v>46</v>
      </c>
      <c r="E14" s="27" t="s">
        <v>140</v>
      </c>
    </row>
    <row r="15" spans="1:5" ht="12.75">
      <c r="A15" s="28" t="s">
        <v>47</v>
      </c>
      <c r="E15" s="29" t="s">
        <v>141</v>
      </c>
    </row>
    <row r="16" spans="1:5" ht="12.75">
      <c r="A16" t="s">
        <v>49</v>
      </c>
      <c r="E16" s="27" t="s">
        <v>67</v>
      </c>
    </row>
    <row r="17" spans="1:16" ht="12.75">
      <c r="A17" s="17" t="s">
        <v>41</v>
      </c>
      <c r="B17" s="21" t="s">
        <v>19</v>
      </c>
      <c r="C17" s="21" t="s">
        <v>138</v>
      </c>
      <c r="D17" s="17" t="s">
        <v>129</v>
      </c>
      <c r="E17" s="22" t="s">
        <v>136</v>
      </c>
      <c r="F17" s="23" t="s">
        <v>139</v>
      </c>
      <c r="G17" s="24">
        <v>31.088</v>
      </c>
      <c r="H17" s="25"/>
      <c r="I17" s="25">
        <f>ROUND(ROUND(H17,2)*ROUND(G17,3),2)</f>
        <v>0</v>
      </c>
      <c r="O17">
        <f>(I17*21)/100</f>
        <v>0</v>
      </c>
      <c r="P17" t="s">
        <v>20</v>
      </c>
    </row>
    <row r="18" spans="1:5" ht="12.75">
      <c r="A18" s="26" t="s">
        <v>46</v>
      </c>
      <c r="E18" s="27" t="s">
        <v>142</v>
      </c>
    </row>
    <row r="19" spans="1:5" ht="38.25">
      <c r="A19" s="28" t="s">
        <v>47</v>
      </c>
      <c r="E19" s="29" t="s">
        <v>143</v>
      </c>
    </row>
    <row r="20" spans="1:5" ht="12.75">
      <c r="A20" t="s">
        <v>49</v>
      </c>
      <c r="E20" s="27" t="s">
        <v>67</v>
      </c>
    </row>
    <row r="21" spans="1:16" ht="12.75">
      <c r="A21" s="17" t="s">
        <v>41</v>
      </c>
      <c r="B21" s="21" t="s">
        <v>30</v>
      </c>
      <c r="C21" s="21" t="s">
        <v>138</v>
      </c>
      <c r="D21" s="17" t="s">
        <v>144</v>
      </c>
      <c r="E21" s="22" t="s">
        <v>136</v>
      </c>
      <c r="F21" s="23" t="s">
        <v>139</v>
      </c>
      <c r="G21" s="24">
        <v>5411.25</v>
      </c>
      <c r="H21" s="25"/>
      <c r="I21" s="25">
        <f>ROUND(ROUND(H21,2)*ROUND(G21,3),2)</f>
        <v>0</v>
      </c>
      <c r="O21">
        <f>(I21*21)/100</f>
        <v>0</v>
      </c>
      <c r="P21" t="s">
        <v>20</v>
      </c>
    </row>
    <row r="22" spans="1:5" ht="12.75">
      <c r="A22" s="26" t="s">
        <v>46</v>
      </c>
      <c r="E22" s="27" t="s">
        <v>145</v>
      </c>
    </row>
    <row r="23" spans="1:5" ht="12.75">
      <c r="A23" s="28" t="s">
        <v>47</v>
      </c>
      <c r="E23" s="29" t="s">
        <v>146</v>
      </c>
    </row>
    <row r="24" spans="1:5" ht="12.75">
      <c r="A24" t="s">
        <v>49</v>
      </c>
      <c r="E24" s="27" t="s">
        <v>67</v>
      </c>
    </row>
    <row r="25" spans="1:16" ht="12.75">
      <c r="A25" s="17" t="s">
        <v>41</v>
      </c>
      <c r="B25" s="21" t="s">
        <v>32</v>
      </c>
      <c r="C25" s="21" t="s">
        <v>147</v>
      </c>
      <c r="D25" s="17" t="s">
        <v>43</v>
      </c>
      <c r="E25" s="22" t="s">
        <v>148</v>
      </c>
      <c r="F25" s="23" t="s">
        <v>137</v>
      </c>
      <c r="G25" s="24">
        <v>4.293</v>
      </c>
      <c r="H25" s="25"/>
      <c r="I25" s="25">
        <f>ROUND(ROUND(H25,2)*ROUND(G25,3),2)</f>
        <v>0</v>
      </c>
      <c r="O25">
        <f>(I25*21)/100</f>
        <v>0</v>
      </c>
      <c r="P25" t="s">
        <v>20</v>
      </c>
    </row>
    <row r="26" spans="1:5" ht="12.75">
      <c r="A26" s="26" t="s">
        <v>46</v>
      </c>
      <c r="E26" s="27" t="s">
        <v>43</v>
      </c>
    </row>
    <row r="27" spans="1:5" ht="12.75">
      <c r="A27" s="28" t="s">
        <v>47</v>
      </c>
      <c r="E27" s="29" t="s">
        <v>149</v>
      </c>
    </row>
    <row r="28" spans="1:5" ht="12.75">
      <c r="A28" t="s">
        <v>49</v>
      </c>
      <c r="E28" s="27" t="s">
        <v>67</v>
      </c>
    </row>
    <row r="29" spans="1:9" ht="12.75">
      <c r="A29" s="46" t="s">
        <v>40</v>
      </c>
      <c r="B29" s="34"/>
      <c r="C29" s="31" t="s">
        <v>26</v>
      </c>
      <c r="D29" s="34"/>
      <c r="E29" s="19" t="s">
        <v>150</v>
      </c>
      <c r="F29" s="34"/>
      <c r="G29" s="34"/>
      <c r="H29" s="34"/>
      <c r="I29" s="32">
        <f>0+I30+I34+I38+I42+I46+I50+I54+I58+I62+I66+I70+I74+I78+I82+I86+I90+I94+I98+I102+I106</f>
        <v>0</v>
      </c>
    </row>
    <row r="30" spans="1:16" ht="12.75">
      <c r="A30" s="17" t="s">
        <v>41</v>
      </c>
      <c r="B30" s="21" t="s">
        <v>34</v>
      </c>
      <c r="C30" s="21" t="s">
        <v>151</v>
      </c>
      <c r="D30" s="17" t="s">
        <v>43</v>
      </c>
      <c r="E30" s="22" t="s">
        <v>152</v>
      </c>
      <c r="F30" s="23" t="s">
        <v>114</v>
      </c>
      <c r="G30" s="24">
        <v>200</v>
      </c>
      <c r="H30" s="25"/>
      <c r="I30" s="25">
        <f>ROUND(ROUND(H30,2)*ROUND(G30,3),2)</f>
        <v>0</v>
      </c>
      <c r="O30">
        <f>(I30*21)/100</f>
        <v>0</v>
      </c>
      <c r="P30" t="s">
        <v>20</v>
      </c>
    </row>
    <row r="31" spans="1:5" ht="12.75">
      <c r="A31" s="26" t="s">
        <v>46</v>
      </c>
      <c r="E31" s="27" t="s">
        <v>43</v>
      </c>
    </row>
    <row r="32" spans="1:5" ht="12.75">
      <c r="A32" s="28" t="s">
        <v>47</v>
      </c>
      <c r="E32" s="29" t="s">
        <v>153</v>
      </c>
    </row>
    <row r="33" spans="1:5" ht="12.75">
      <c r="A33" t="s">
        <v>49</v>
      </c>
      <c r="E33" s="27" t="s">
        <v>67</v>
      </c>
    </row>
    <row r="34" spans="1:16" ht="25.5">
      <c r="A34" s="17" t="s">
        <v>41</v>
      </c>
      <c r="B34" s="21" t="s">
        <v>79</v>
      </c>
      <c r="C34" s="21" t="s">
        <v>154</v>
      </c>
      <c r="D34" s="17" t="s">
        <v>43</v>
      </c>
      <c r="E34" s="22" t="s">
        <v>155</v>
      </c>
      <c r="F34" s="23" t="s">
        <v>137</v>
      </c>
      <c r="G34" s="24">
        <v>1295.52</v>
      </c>
      <c r="H34" s="25"/>
      <c r="I34" s="25">
        <f>ROUND(ROUND(H34,2)*ROUND(G34,3),2)</f>
        <v>0</v>
      </c>
      <c r="O34">
        <f>(I34*21)/100</f>
        <v>0</v>
      </c>
      <c r="P34" t="s">
        <v>20</v>
      </c>
    </row>
    <row r="35" spans="1:5" ht="12.75">
      <c r="A35" s="26" t="s">
        <v>46</v>
      </c>
      <c r="E35" s="27" t="s">
        <v>43</v>
      </c>
    </row>
    <row r="36" spans="1:5" ht="12.75">
      <c r="A36" s="28" t="s">
        <v>47</v>
      </c>
      <c r="E36" s="29" t="s">
        <v>156</v>
      </c>
    </row>
    <row r="37" spans="1:5" ht="12.75">
      <c r="A37" t="s">
        <v>49</v>
      </c>
      <c r="E37" s="27" t="s">
        <v>67</v>
      </c>
    </row>
    <row r="38" spans="1:16" ht="12.75">
      <c r="A38" s="17" t="s">
        <v>41</v>
      </c>
      <c r="B38" s="21" t="s">
        <v>94</v>
      </c>
      <c r="C38" s="21" t="s">
        <v>157</v>
      </c>
      <c r="D38" s="17" t="s">
        <v>43</v>
      </c>
      <c r="E38" s="22" t="s">
        <v>158</v>
      </c>
      <c r="F38" s="23" t="s">
        <v>137</v>
      </c>
      <c r="G38" s="24">
        <v>2.5</v>
      </c>
      <c r="H38" s="25"/>
      <c r="I38" s="25">
        <f>ROUND(ROUND(H38,2)*ROUND(G38,3),2)</f>
        <v>0</v>
      </c>
      <c r="O38">
        <f>(I38*21)/100</f>
        <v>0</v>
      </c>
      <c r="P38" t="s">
        <v>20</v>
      </c>
    </row>
    <row r="39" spans="1:5" ht="12.75">
      <c r="A39" s="26" t="s">
        <v>46</v>
      </c>
      <c r="E39" s="27" t="s">
        <v>43</v>
      </c>
    </row>
    <row r="40" spans="1:5" ht="12.75">
      <c r="A40" s="28" t="s">
        <v>47</v>
      </c>
      <c r="E40" s="29" t="s">
        <v>159</v>
      </c>
    </row>
    <row r="41" spans="1:5" ht="12.75">
      <c r="A41" t="s">
        <v>49</v>
      </c>
      <c r="E41" s="27" t="s">
        <v>67</v>
      </c>
    </row>
    <row r="42" spans="1:16" ht="12.75">
      <c r="A42" s="17" t="s">
        <v>41</v>
      </c>
      <c r="B42" s="21" t="s">
        <v>37</v>
      </c>
      <c r="C42" s="21" t="s">
        <v>160</v>
      </c>
      <c r="D42" s="17" t="s">
        <v>43</v>
      </c>
      <c r="E42" s="22" t="s">
        <v>161</v>
      </c>
      <c r="F42" s="23" t="s">
        <v>137</v>
      </c>
      <c r="G42" s="24">
        <v>2.12</v>
      </c>
      <c r="H42" s="25"/>
      <c r="I42" s="25">
        <f>ROUND(ROUND(H42,2)*ROUND(G42,3),2)</f>
        <v>0</v>
      </c>
      <c r="O42">
        <f>(I42*21)/100</f>
        <v>0</v>
      </c>
      <c r="P42" t="s">
        <v>20</v>
      </c>
    </row>
    <row r="43" spans="1:5" ht="12.75">
      <c r="A43" s="26" t="s">
        <v>46</v>
      </c>
      <c r="E43" s="27" t="s">
        <v>162</v>
      </c>
    </row>
    <row r="44" spans="1:5" ht="12.75">
      <c r="A44" s="28" t="s">
        <v>47</v>
      </c>
      <c r="E44" s="29" t="s">
        <v>163</v>
      </c>
    </row>
    <row r="45" spans="1:5" ht="12.75">
      <c r="A45" t="s">
        <v>49</v>
      </c>
      <c r="E45" s="27" t="s">
        <v>67</v>
      </c>
    </row>
    <row r="46" spans="1:16" ht="25.5">
      <c r="A46" s="17" t="s">
        <v>41</v>
      </c>
      <c r="B46" s="21" t="s">
        <v>39</v>
      </c>
      <c r="C46" s="21" t="s">
        <v>164</v>
      </c>
      <c r="D46" s="17" t="s">
        <v>43</v>
      </c>
      <c r="E46" s="22" t="s">
        <v>165</v>
      </c>
      <c r="F46" s="23" t="s">
        <v>137</v>
      </c>
      <c r="G46" s="24">
        <v>2164.5</v>
      </c>
      <c r="H46" s="25"/>
      <c r="I46" s="25">
        <f>ROUND(ROUND(H46,2)*ROUND(G46,3),2)</f>
        <v>0</v>
      </c>
      <c r="O46">
        <f>(I46*21)/100</f>
        <v>0</v>
      </c>
      <c r="P46" t="s">
        <v>20</v>
      </c>
    </row>
    <row r="47" spans="1:5" ht="12.75">
      <c r="A47" s="26" t="s">
        <v>46</v>
      </c>
      <c r="E47" s="27" t="s">
        <v>43</v>
      </c>
    </row>
    <row r="48" spans="1:5" ht="12.75">
      <c r="A48" s="28" t="s">
        <v>47</v>
      </c>
      <c r="E48" s="29" t="s">
        <v>166</v>
      </c>
    </row>
    <row r="49" spans="1:5" ht="12.75">
      <c r="A49" t="s">
        <v>49</v>
      </c>
      <c r="E49" s="27" t="s">
        <v>67</v>
      </c>
    </row>
    <row r="50" spans="1:16" ht="12.75">
      <c r="A50" s="17" t="s">
        <v>41</v>
      </c>
      <c r="B50" s="21" t="s">
        <v>106</v>
      </c>
      <c r="C50" s="21" t="s">
        <v>167</v>
      </c>
      <c r="D50" s="17" t="s">
        <v>43</v>
      </c>
      <c r="E50" s="22" t="s">
        <v>168</v>
      </c>
      <c r="F50" s="23" t="s">
        <v>169</v>
      </c>
      <c r="G50" s="24">
        <v>200</v>
      </c>
      <c r="H50" s="25"/>
      <c r="I50" s="25">
        <f>ROUND(ROUND(H50,2)*ROUND(G50,3),2)</f>
        <v>0</v>
      </c>
      <c r="O50">
        <f>(I50*21)/100</f>
        <v>0</v>
      </c>
      <c r="P50" t="s">
        <v>20</v>
      </c>
    </row>
    <row r="51" spans="1:5" ht="12.75">
      <c r="A51" s="26" t="s">
        <v>46</v>
      </c>
      <c r="E51" s="27" t="s">
        <v>170</v>
      </c>
    </row>
    <row r="52" spans="1:5" ht="12.75">
      <c r="A52" s="28" t="s">
        <v>47</v>
      </c>
      <c r="E52" s="29" t="s">
        <v>153</v>
      </c>
    </row>
    <row r="53" spans="1:5" ht="12.75">
      <c r="A53" t="s">
        <v>49</v>
      </c>
      <c r="E53" s="27" t="s">
        <v>67</v>
      </c>
    </row>
    <row r="54" spans="1:16" ht="12.75">
      <c r="A54" s="17" t="s">
        <v>41</v>
      </c>
      <c r="B54" s="21" t="s">
        <v>111</v>
      </c>
      <c r="C54" s="21" t="s">
        <v>171</v>
      </c>
      <c r="D54" s="17" t="s">
        <v>43</v>
      </c>
      <c r="E54" s="22" t="s">
        <v>172</v>
      </c>
      <c r="F54" s="23" t="s">
        <v>173</v>
      </c>
      <c r="G54" s="24">
        <v>300</v>
      </c>
      <c r="H54" s="25"/>
      <c r="I54" s="25">
        <f>ROUND(ROUND(H54,2)*ROUND(G54,3),2)</f>
        <v>0</v>
      </c>
      <c r="O54">
        <f>(I54*21)/100</f>
        <v>0</v>
      </c>
      <c r="P54" t="s">
        <v>20</v>
      </c>
    </row>
    <row r="55" spans="1:5" ht="12.75">
      <c r="A55" s="26" t="s">
        <v>46</v>
      </c>
      <c r="E55" s="27" t="s">
        <v>174</v>
      </c>
    </row>
    <row r="56" spans="1:5" ht="12.75">
      <c r="A56" s="28" t="s">
        <v>47</v>
      </c>
      <c r="E56" s="29" t="s">
        <v>175</v>
      </c>
    </row>
    <row r="57" spans="1:5" ht="12.75">
      <c r="A57" t="s">
        <v>49</v>
      </c>
      <c r="E57" s="27" t="s">
        <v>67</v>
      </c>
    </row>
    <row r="58" spans="1:16" ht="12.75">
      <c r="A58" s="17" t="s">
        <v>41</v>
      </c>
      <c r="B58" s="21" t="s">
        <v>117</v>
      </c>
      <c r="C58" s="21" t="s">
        <v>176</v>
      </c>
      <c r="D58" s="17" t="s">
        <v>124</v>
      </c>
      <c r="E58" s="22" t="s">
        <v>177</v>
      </c>
      <c r="F58" s="23" t="s">
        <v>137</v>
      </c>
      <c r="G58" s="24">
        <v>2415.075</v>
      </c>
      <c r="H58" s="25"/>
      <c r="I58" s="25">
        <f>ROUND(ROUND(H58,2)*ROUND(G58,3),2)</f>
        <v>0</v>
      </c>
      <c r="O58">
        <f>(I58*21)/100</f>
        <v>0</v>
      </c>
      <c r="P58" t="s">
        <v>20</v>
      </c>
    </row>
    <row r="59" spans="1:5" ht="12.75">
      <c r="A59" s="26" t="s">
        <v>46</v>
      </c>
      <c r="E59" s="27" t="s">
        <v>178</v>
      </c>
    </row>
    <row r="60" spans="1:5" ht="12.75">
      <c r="A60" s="28" t="s">
        <v>47</v>
      </c>
      <c r="E60" s="29" t="s">
        <v>179</v>
      </c>
    </row>
    <row r="61" spans="1:5" ht="12.75">
      <c r="A61" t="s">
        <v>49</v>
      </c>
      <c r="E61" s="27" t="s">
        <v>67</v>
      </c>
    </row>
    <row r="62" spans="1:16" ht="12.75">
      <c r="A62" s="17" t="s">
        <v>41</v>
      </c>
      <c r="B62" s="21" t="s">
        <v>122</v>
      </c>
      <c r="C62" s="21" t="s">
        <v>180</v>
      </c>
      <c r="D62" s="17" t="s">
        <v>43</v>
      </c>
      <c r="E62" s="22" t="s">
        <v>181</v>
      </c>
      <c r="F62" s="23" t="s">
        <v>137</v>
      </c>
      <c r="G62" s="24">
        <v>214.665</v>
      </c>
      <c r="H62" s="25"/>
      <c r="I62" s="25">
        <f>ROUND(ROUND(H62,2)*ROUND(G62,3),2)</f>
        <v>0</v>
      </c>
      <c r="O62">
        <f>(I62*21)/100</f>
        <v>0</v>
      </c>
      <c r="P62" t="s">
        <v>20</v>
      </c>
    </row>
    <row r="63" spans="1:5" ht="12.75">
      <c r="A63" s="26" t="s">
        <v>46</v>
      </c>
      <c r="E63" s="27" t="s">
        <v>182</v>
      </c>
    </row>
    <row r="64" spans="1:5" ht="12.75">
      <c r="A64" s="28" t="s">
        <v>47</v>
      </c>
      <c r="E64" s="29" t="s">
        <v>183</v>
      </c>
    </row>
    <row r="65" spans="1:5" ht="12.75">
      <c r="A65" t="s">
        <v>49</v>
      </c>
      <c r="E65" s="27" t="s">
        <v>67</v>
      </c>
    </row>
    <row r="66" spans="1:16" ht="12.75">
      <c r="A66" s="17" t="s">
        <v>41</v>
      </c>
      <c r="B66" s="21" t="s">
        <v>128</v>
      </c>
      <c r="C66" s="21" t="s">
        <v>184</v>
      </c>
      <c r="D66" s="17" t="s">
        <v>43</v>
      </c>
      <c r="E66" s="22" t="s">
        <v>185</v>
      </c>
      <c r="F66" s="23" t="s">
        <v>137</v>
      </c>
      <c r="G66" s="24">
        <v>7125.03</v>
      </c>
      <c r="H66" s="25"/>
      <c r="I66" s="25">
        <f>ROUND(ROUND(H66,2)*ROUND(G66,3),2)</f>
        <v>0</v>
      </c>
      <c r="O66">
        <f>(I66*21)/100</f>
        <v>0</v>
      </c>
      <c r="P66" t="s">
        <v>20</v>
      </c>
    </row>
    <row r="67" spans="1:5" ht="12.75">
      <c r="A67" s="26" t="s">
        <v>46</v>
      </c>
      <c r="E67" s="27" t="s">
        <v>43</v>
      </c>
    </row>
    <row r="68" spans="1:5" ht="51">
      <c r="A68" s="28" t="s">
        <v>47</v>
      </c>
      <c r="E68" s="29" t="s">
        <v>472</v>
      </c>
    </row>
    <row r="69" spans="1:5" ht="12.75">
      <c r="A69" t="s">
        <v>49</v>
      </c>
      <c r="E69" s="27" t="s">
        <v>67</v>
      </c>
    </row>
    <row r="70" spans="1:16" ht="12.75">
      <c r="A70" s="17" t="s">
        <v>41</v>
      </c>
      <c r="B70" s="21" t="s">
        <v>186</v>
      </c>
      <c r="C70" s="21" t="s">
        <v>187</v>
      </c>
      <c r="D70" s="17" t="s">
        <v>43</v>
      </c>
      <c r="E70" s="22" t="s">
        <v>188</v>
      </c>
      <c r="F70" s="23" t="s">
        <v>137</v>
      </c>
      <c r="G70" s="24">
        <v>2116.8</v>
      </c>
      <c r="H70" s="25"/>
      <c r="I70" s="25">
        <f>ROUND(ROUND(H70,2)*ROUND(G70,3),2)</f>
        <v>0</v>
      </c>
      <c r="O70">
        <f>(I70*21)/100</f>
        <v>0</v>
      </c>
      <c r="P70" t="s">
        <v>20</v>
      </c>
    </row>
    <row r="71" spans="1:5" ht="12.75">
      <c r="A71" s="26" t="s">
        <v>46</v>
      </c>
      <c r="E71" s="27" t="s">
        <v>43</v>
      </c>
    </row>
    <row r="72" spans="1:5" ht="12.75">
      <c r="A72" s="28" t="s">
        <v>47</v>
      </c>
      <c r="E72" s="29" t="s">
        <v>189</v>
      </c>
    </row>
    <row r="73" spans="1:5" ht="12.75">
      <c r="A73" t="s">
        <v>49</v>
      </c>
      <c r="E73" s="27" t="s">
        <v>67</v>
      </c>
    </row>
    <row r="74" spans="1:16" ht="12.75">
      <c r="A74" s="17" t="s">
        <v>41</v>
      </c>
      <c r="B74" s="21" t="s">
        <v>190</v>
      </c>
      <c r="C74" s="21" t="s">
        <v>191</v>
      </c>
      <c r="D74" s="17" t="s">
        <v>43</v>
      </c>
      <c r="E74" s="22" t="s">
        <v>192</v>
      </c>
      <c r="F74" s="23" t="s">
        <v>137</v>
      </c>
      <c r="G74" s="24">
        <v>1078.04</v>
      </c>
      <c r="H74" s="25"/>
      <c r="I74" s="25">
        <f>ROUND(ROUND(H74,2)*ROUND(G74,3),2)</f>
        <v>0</v>
      </c>
      <c r="O74">
        <f>(I74*21)/100</f>
        <v>0</v>
      </c>
      <c r="P74" t="s">
        <v>20</v>
      </c>
    </row>
    <row r="75" spans="1:5" ht="12.75">
      <c r="A75" s="26" t="s">
        <v>46</v>
      </c>
      <c r="E75" s="27" t="s">
        <v>43</v>
      </c>
    </row>
    <row r="76" spans="1:5" ht="12.75">
      <c r="A76" s="28" t="s">
        <v>47</v>
      </c>
      <c r="E76" s="29" t="s">
        <v>189</v>
      </c>
    </row>
    <row r="77" spans="1:5" ht="12.75">
      <c r="A77" t="s">
        <v>49</v>
      </c>
      <c r="E77" s="27" t="s">
        <v>67</v>
      </c>
    </row>
    <row r="78" spans="1:16" ht="12.75">
      <c r="A78" s="17" t="s">
        <v>41</v>
      </c>
      <c r="B78" s="21" t="s">
        <v>193</v>
      </c>
      <c r="C78" s="21" t="s">
        <v>194</v>
      </c>
      <c r="D78" s="17" t="s">
        <v>43</v>
      </c>
      <c r="E78" s="22" t="s">
        <v>195</v>
      </c>
      <c r="F78" s="23" t="s">
        <v>137</v>
      </c>
      <c r="G78" s="24">
        <v>89.25</v>
      </c>
      <c r="H78" s="25"/>
      <c r="I78" s="25">
        <f>ROUND(ROUND(H78,2)*ROUND(G78,3),2)</f>
        <v>0</v>
      </c>
      <c r="O78">
        <f>(I78*21)/100</f>
        <v>0</v>
      </c>
      <c r="P78" t="s">
        <v>20</v>
      </c>
    </row>
    <row r="79" spans="1:5" ht="12.75">
      <c r="A79" s="26" t="s">
        <v>46</v>
      </c>
      <c r="E79" s="27" t="s">
        <v>43</v>
      </c>
    </row>
    <row r="80" spans="1:5" ht="12.75">
      <c r="A80" s="28" t="s">
        <v>47</v>
      </c>
      <c r="E80" s="29" t="s">
        <v>196</v>
      </c>
    </row>
    <row r="81" spans="1:5" ht="12.75">
      <c r="A81" t="s">
        <v>49</v>
      </c>
      <c r="E81" s="27" t="s">
        <v>67</v>
      </c>
    </row>
    <row r="82" spans="1:16" ht="12.75">
      <c r="A82" s="17" t="s">
        <v>41</v>
      </c>
      <c r="B82" s="21" t="s">
        <v>197</v>
      </c>
      <c r="C82" s="21" t="s">
        <v>198</v>
      </c>
      <c r="D82" s="17" t="s">
        <v>124</v>
      </c>
      <c r="E82" s="22" t="s">
        <v>199</v>
      </c>
      <c r="F82" s="23" t="s">
        <v>137</v>
      </c>
      <c r="G82" s="24">
        <v>2150.3</v>
      </c>
      <c r="H82" s="25"/>
      <c r="I82" s="25">
        <f>ROUND(ROUND(H82,2)*ROUND(G82,3),2)</f>
        <v>0</v>
      </c>
      <c r="O82">
        <f>(I82*21)/100</f>
        <v>0</v>
      </c>
      <c r="P82" t="s">
        <v>20</v>
      </c>
    </row>
    <row r="83" spans="1:5" ht="12.75">
      <c r="A83" s="26" t="s">
        <v>46</v>
      </c>
      <c r="E83" s="27" t="s">
        <v>43</v>
      </c>
    </row>
    <row r="84" spans="1:5" ht="12.75">
      <c r="A84" s="28" t="s">
        <v>47</v>
      </c>
      <c r="E84" s="29" t="s">
        <v>189</v>
      </c>
    </row>
    <row r="85" spans="1:5" ht="12.75">
      <c r="A85" t="s">
        <v>49</v>
      </c>
      <c r="E85" s="27" t="s">
        <v>67</v>
      </c>
    </row>
    <row r="86" spans="1:16" ht="12.75">
      <c r="A86" s="17" t="s">
        <v>41</v>
      </c>
      <c r="B86" s="21" t="s">
        <v>200</v>
      </c>
      <c r="C86" s="21" t="s">
        <v>198</v>
      </c>
      <c r="D86" s="17" t="s">
        <v>129</v>
      </c>
      <c r="E86" s="22" t="s">
        <v>199</v>
      </c>
      <c r="F86" s="23" t="s">
        <v>137</v>
      </c>
      <c r="G86" s="24">
        <v>1716.98</v>
      </c>
      <c r="H86" s="25"/>
      <c r="I86" s="25">
        <f>ROUND(ROUND(H86,2)*ROUND(G86,3),2)</f>
        <v>0</v>
      </c>
      <c r="O86">
        <f>(I86*21)/100</f>
        <v>0</v>
      </c>
      <c r="P86" t="s">
        <v>20</v>
      </c>
    </row>
    <row r="87" spans="1:5" ht="12.75">
      <c r="A87" s="26" t="s">
        <v>46</v>
      </c>
      <c r="E87" s="27" t="s">
        <v>201</v>
      </c>
    </row>
    <row r="88" spans="1:5" ht="12.75">
      <c r="A88" s="28" t="s">
        <v>47</v>
      </c>
      <c r="E88" s="29" t="s">
        <v>189</v>
      </c>
    </row>
    <row r="89" spans="1:5" ht="12.75">
      <c r="A89" t="s">
        <v>49</v>
      </c>
      <c r="E89" s="27" t="s">
        <v>67</v>
      </c>
    </row>
    <row r="90" spans="1:16" ht="12.75">
      <c r="A90" s="17" t="s">
        <v>41</v>
      </c>
      <c r="B90" s="21" t="s">
        <v>202</v>
      </c>
      <c r="C90" s="21" t="s">
        <v>203</v>
      </c>
      <c r="D90" s="17" t="s">
        <v>43</v>
      </c>
      <c r="E90" s="22" t="s">
        <v>204</v>
      </c>
      <c r="F90" s="23" t="s">
        <v>137</v>
      </c>
      <c r="G90" s="24">
        <v>89.25</v>
      </c>
      <c r="H90" s="25"/>
      <c r="I90" s="25">
        <f>ROUND(ROUND(H90,2)*ROUND(G90,3),2)</f>
        <v>0</v>
      </c>
      <c r="O90">
        <f>(I90*21)/100</f>
        <v>0</v>
      </c>
      <c r="P90" t="s">
        <v>20</v>
      </c>
    </row>
    <row r="91" spans="1:5" ht="12.75">
      <c r="A91" s="26" t="s">
        <v>46</v>
      </c>
      <c r="E91" s="27" t="s">
        <v>205</v>
      </c>
    </row>
    <row r="92" spans="1:5" ht="12.75">
      <c r="A92" s="28" t="s">
        <v>47</v>
      </c>
      <c r="E92" s="29" t="s">
        <v>189</v>
      </c>
    </row>
    <row r="93" spans="1:5" ht="12.75">
      <c r="A93" t="s">
        <v>49</v>
      </c>
      <c r="E93" s="27" t="s">
        <v>67</v>
      </c>
    </row>
    <row r="94" spans="1:16" ht="12.75">
      <c r="A94" s="17" t="s">
        <v>41</v>
      </c>
      <c r="B94" s="21" t="s">
        <v>206</v>
      </c>
      <c r="C94" s="21" t="s">
        <v>207</v>
      </c>
      <c r="D94" s="17" t="s">
        <v>43</v>
      </c>
      <c r="E94" s="22" t="s">
        <v>208</v>
      </c>
      <c r="F94" s="23" t="s">
        <v>114</v>
      </c>
      <c r="G94" s="24">
        <v>23486.05</v>
      </c>
      <c r="H94" s="25"/>
      <c r="I94" s="25">
        <f>ROUND(ROUND(H94,2)*ROUND(G94,3),2)</f>
        <v>0</v>
      </c>
      <c r="O94">
        <f>(I94*21)/100</f>
        <v>0</v>
      </c>
      <c r="P94" t="s">
        <v>20</v>
      </c>
    </row>
    <row r="95" spans="1:5" ht="12.75">
      <c r="A95" s="26" t="s">
        <v>46</v>
      </c>
      <c r="E95" s="27" t="s">
        <v>43</v>
      </c>
    </row>
    <row r="96" spans="1:5" ht="12.75">
      <c r="A96" s="28" t="s">
        <v>47</v>
      </c>
      <c r="E96" s="29" t="s">
        <v>153</v>
      </c>
    </row>
    <row r="97" spans="1:5" ht="12.75">
      <c r="A97" t="s">
        <v>49</v>
      </c>
      <c r="E97" s="27" t="s">
        <v>67</v>
      </c>
    </row>
    <row r="98" spans="1:16" ht="12.75">
      <c r="A98" s="17" t="s">
        <v>41</v>
      </c>
      <c r="B98" s="21" t="s">
        <v>209</v>
      </c>
      <c r="C98" s="21" t="s">
        <v>210</v>
      </c>
      <c r="D98" s="17" t="s">
        <v>43</v>
      </c>
      <c r="E98" s="22" t="s">
        <v>211</v>
      </c>
      <c r="F98" s="23" t="s">
        <v>114</v>
      </c>
      <c r="G98" s="24">
        <v>1502.66</v>
      </c>
      <c r="H98" s="25"/>
      <c r="I98" s="25">
        <f>ROUND(ROUND(H98,2)*ROUND(G98,3),2)</f>
        <v>0</v>
      </c>
      <c r="O98">
        <f>(I98*21)/100</f>
        <v>0</v>
      </c>
      <c r="P98" t="s">
        <v>20</v>
      </c>
    </row>
    <row r="99" spans="1:5" ht="12.75">
      <c r="A99" s="26" t="s">
        <v>46</v>
      </c>
      <c r="E99" s="27" t="s">
        <v>43</v>
      </c>
    </row>
    <row r="100" spans="1:5" ht="12.75">
      <c r="A100" s="28" t="s">
        <v>47</v>
      </c>
      <c r="E100" s="29" t="s">
        <v>153</v>
      </c>
    </row>
    <row r="101" spans="1:5" ht="12.75">
      <c r="A101" t="s">
        <v>49</v>
      </c>
      <c r="E101" s="27" t="s">
        <v>67</v>
      </c>
    </row>
    <row r="102" spans="1:16" ht="12.75">
      <c r="A102" s="17" t="s">
        <v>41</v>
      </c>
      <c r="B102" s="21" t="s">
        <v>212</v>
      </c>
      <c r="C102" s="21" t="s">
        <v>213</v>
      </c>
      <c r="D102" s="17" t="s">
        <v>43</v>
      </c>
      <c r="E102" s="22" t="s">
        <v>214</v>
      </c>
      <c r="F102" s="23" t="s">
        <v>114</v>
      </c>
      <c r="G102" s="24">
        <v>1459.72</v>
      </c>
      <c r="H102" s="25"/>
      <c r="I102" s="25">
        <f>ROUND(ROUND(H102,2)*ROUND(G102,3),2)</f>
        <v>0</v>
      </c>
      <c r="O102">
        <f>(I102*21)/100</f>
        <v>0</v>
      </c>
      <c r="P102" t="s">
        <v>20</v>
      </c>
    </row>
    <row r="103" spans="1:5" ht="12.75">
      <c r="A103" s="26" t="s">
        <v>46</v>
      </c>
      <c r="E103" s="27" t="s">
        <v>43</v>
      </c>
    </row>
    <row r="104" spans="1:5" ht="12.75">
      <c r="A104" s="28" t="s">
        <v>47</v>
      </c>
      <c r="E104" s="29" t="s">
        <v>189</v>
      </c>
    </row>
    <row r="105" spans="1:5" ht="12.75">
      <c r="A105" t="s">
        <v>49</v>
      </c>
      <c r="E105" s="27" t="s">
        <v>67</v>
      </c>
    </row>
    <row r="106" spans="1:16" ht="12.75">
      <c r="A106" s="17" t="s">
        <v>41</v>
      </c>
      <c r="B106" s="21" t="s">
        <v>215</v>
      </c>
      <c r="C106" s="21" t="s">
        <v>216</v>
      </c>
      <c r="D106" s="17" t="s">
        <v>43</v>
      </c>
      <c r="E106" s="22" t="s">
        <v>217</v>
      </c>
      <c r="F106" s="23" t="s">
        <v>114</v>
      </c>
      <c r="G106" s="24">
        <v>1459.72</v>
      </c>
      <c r="H106" s="25"/>
      <c r="I106" s="25">
        <f>ROUND(ROUND(H106,2)*ROUND(G106,3),2)</f>
        <v>0</v>
      </c>
      <c r="O106">
        <f>(I106*21)/100</f>
        <v>0</v>
      </c>
      <c r="P106" t="s">
        <v>20</v>
      </c>
    </row>
    <row r="107" spans="1:5" ht="12.75">
      <c r="A107" s="26" t="s">
        <v>46</v>
      </c>
      <c r="E107" s="27" t="s">
        <v>43</v>
      </c>
    </row>
    <row r="108" spans="1:5" ht="12.75">
      <c r="A108" s="28" t="s">
        <v>47</v>
      </c>
      <c r="E108" s="29" t="s">
        <v>189</v>
      </c>
    </row>
    <row r="109" spans="1:5" ht="12.75">
      <c r="A109" t="s">
        <v>49</v>
      </c>
      <c r="E109" s="27" t="s">
        <v>67</v>
      </c>
    </row>
    <row r="110" spans="1:9" ht="12.75">
      <c r="A110" s="46" t="s">
        <v>40</v>
      </c>
      <c r="B110" s="34"/>
      <c r="C110" s="31" t="s">
        <v>32</v>
      </c>
      <c r="D110" s="34"/>
      <c r="E110" s="19" t="s">
        <v>218</v>
      </c>
      <c r="F110" s="34"/>
      <c r="G110" s="34"/>
      <c r="H110" s="34"/>
      <c r="I110" s="32">
        <f>0+I111+I115+I119+I123+I127+I131+I135+I139+I143+I147+I151+I155+I159+I163+I167+I171+I175+I179</f>
        <v>0</v>
      </c>
    </row>
    <row r="111" spans="1:16" ht="12.75">
      <c r="A111" s="17" t="s">
        <v>41</v>
      </c>
      <c r="B111" s="21" t="s">
        <v>219</v>
      </c>
      <c r="C111" s="21" t="s">
        <v>220</v>
      </c>
      <c r="D111" s="17" t="s">
        <v>43</v>
      </c>
      <c r="E111" s="22" t="s">
        <v>221</v>
      </c>
      <c r="F111" s="23" t="s">
        <v>114</v>
      </c>
      <c r="G111" s="24">
        <v>5836.32</v>
      </c>
      <c r="H111" s="25"/>
      <c r="I111" s="25">
        <f>ROUND(ROUND(H111,2)*ROUND(G111,3),2)</f>
        <v>0</v>
      </c>
      <c r="O111">
        <f>(I111*21)/100</f>
        <v>0</v>
      </c>
      <c r="P111" t="s">
        <v>20</v>
      </c>
    </row>
    <row r="112" spans="1:5" ht="12.75">
      <c r="A112" s="26" t="s">
        <v>46</v>
      </c>
      <c r="E112" s="27" t="s">
        <v>222</v>
      </c>
    </row>
    <row r="113" spans="1:5" ht="12.75">
      <c r="A113" s="28" t="s">
        <v>47</v>
      </c>
      <c r="E113" s="29" t="s">
        <v>189</v>
      </c>
    </row>
    <row r="114" spans="1:5" ht="12.75">
      <c r="A114" t="s">
        <v>49</v>
      </c>
      <c r="E114" s="27" t="s">
        <v>67</v>
      </c>
    </row>
    <row r="115" spans="1:16" ht="12.75">
      <c r="A115" s="17" t="s">
        <v>41</v>
      </c>
      <c r="B115" s="21" t="s">
        <v>223</v>
      </c>
      <c r="C115" s="21" t="s">
        <v>224</v>
      </c>
      <c r="D115" s="17" t="s">
        <v>43</v>
      </c>
      <c r="E115" s="22" t="s">
        <v>225</v>
      </c>
      <c r="F115" s="23" t="s">
        <v>114</v>
      </c>
      <c r="G115" s="24">
        <v>386.5</v>
      </c>
      <c r="H115" s="25"/>
      <c r="I115" s="25">
        <f>ROUND(ROUND(H115,2)*ROUND(G115,3),2)</f>
        <v>0</v>
      </c>
      <c r="O115">
        <f>(I115*21)/100</f>
        <v>0</v>
      </c>
      <c r="P115" t="s">
        <v>20</v>
      </c>
    </row>
    <row r="116" spans="1:5" ht="12.75">
      <c r="A116" s="26" t="s">
        <v>46</v>
      </c>
      <c r="E116" s="27" t="s">
        <v>43</v>
      </c>
    </row>
    <row r="117" spans="1:5" ht="12.75">
      <c r="A117" s="28" t="s">
        <v>47</v>
      </c>
      <c r="E117" s="29" t="s">
        <v>189</v>
      </c>
    </row>
    <row r="118" spans="1:5" ht="12.75">
      <c r="A118" t="s">
        <v>49</v>
      </c>
      <c r="E118" s="27" t="s">
        <v>67</v>
      </c>
    </row>
    <row r="119" spans="1:16" ht="12.75">
      <c r="A119" s="17" t="s">
        <v>41</v>
      </c>
      <c r="B119" s="21" t="s">
        <v>226</v>
      </c>
      <c r="C119" s="21" t="s">
        <v>227</v>
      </c>
      <c r="D119" s="17" t="s">
        <v>43</v>
      </c>
      <c r="E119" s="22" t="s">
        <v>228</v>
      </c>
      <c r="F119" s="23" t="s">
        <v>114</v>
      </c>
      <c r="G119" s="24">
        <v>96.8</v>
      </c>
      <c r="H119" s="25"/>
      <c r="I119" s="25">
        <f>ROUND(ROUND(H119,2)*ROUND(G119,3),2)</f>
        <v>0</v>
      </c>
      <c r="O119">
        <f>(I119*21)/100</f>
        <v>0</v>
      </c>
      <c r="P119" t="s">
        <v>20</v>
      </c>
    </row>
    <row r="120" spans="1:5" ht="12.75">
      <c r="A120" s="26" t="s">
        <v>46</v>
      </c>
      <c r="E120" s="27" t="s">
        <v>43</v>
      </c>
    </row>
    <row r="121" spans="1:5" ht="12.75">
      <c r="A121" s="28" t="s">
        <v>47</v>
      </c>
      <c r="E121" s="29" t="s">
        <v>189</v>
      </c>
    </row>
    <row r="122" spans="1:5" ht="12.75">
      <c r="A122" t="s">
        <v>49</v>
      </c>
      <c r="E122" s="27" t="s">
        <v>67</v>
      </c>
    </row>
    <row r="123" spans="1:16" ht="12.75">
      <c r="A123" s="17" t="s">
        <v>41</v>
      </c>
      <c r="B123" s="21" t="s">
        <v>229</v>
      </c>
      <c r="C123" s="21" t="s">
        <v>230</v>
      </c>
      <c r="D123" s="17" t="s">
        <v>43</v>
      </c>
      <c r="E123" s="22" t="s">
        <v>231</v>
      </c>
      <c r="F123" s="23" t="s">
        <v>114</v>
      </c>
      <c r="G123" s="24">
        <v>6891.55</v>
      </c>
      <c r="H123" s="25"/>
      <c r="I123" s="25">
        <f>ROUND(ROUND(H123,2)*ROUND(G123,3),2)</f>
        <v>0</v>
      </c>
      <c r="O123">
        <f>(I123*21)/100</f>
        <v>0</v>
      </c>
      <c r="P123" t="s">
        <v>20</v>
      </c>
    </row>
    <row r="124" spans="1:5" ht="12.75">
      <c r="A124" s="26" t="s">
        <v>46</v>
      </c>
      <c r="E124" s="27" t="s">
        <v>43</v>
      </c>
    </row>
    <row r="125" spans="1:5" ht="12.75">
      <c r="A125" s="28" t="s">
        <v>47</v>
      </c>
      <c r="E125" s="29" t="s">
        <v>189</v>
      </c>
    </row>
    <row r="126" spans="1:5" ht="12.75">
      <c r="A126" t="s">
        <v>49</v>
      </c>
      <c r="E126" s="27" t="s">
        <v>67</v>
      </c>
    </row>
    <row r="127" spans="1:16" ht="12.75">
      <c r="A127" s="17" t="s">
        <v>41</v>
      </c>
      <c r="B127" s="21" t="s">
        <v>232</v>
      </c>
      <c r="C127" s="21" t="s">
        <v>233</v>
      </c>
      <c r="D127" s="17" t="s">
        <v>43</v>
      </c>
      <c r="E127" s="22" t="s">
        <v>234</v>
      </c>
      <c r="F127" s="23" t="s">
        <v>114</v>
      </c>
      <c r="G127" s="24">
        <v>346.5</v>
      </c>
      <c r="H127" s="25"/>
      <c r="I127" s="25">
        <f>ROUND(ROUND(H127,2)*ROUND(G127,3),2)</f>
        <v>0</v>
      </c>
      <c r="O127">
        <f>(I127*21)/100</f>
        <v>0</v>
      </c>
      <c r="P127" t="s">
        <v>20</v>
      </c>
    </row>
    <row r="128" spans="1:5" ht="12.75">
      <c r="A128" s="26" t="s">
        <v>46</v>
      </c>
      <c r="E128" s="27" t="s">
        <v>235</v>
      </c>
    </row>
    <row r="129" spans="1:5" ht="12.75">
      <c r="A129" s="28" t="s">
        <v>47</v>
      </c>
      <c r="E129" s="29" t="s">
        <v>189</v>
      </c>
    </row>
    <row r="130" spans="1:5" ht="12.75">
      <c r="A130" t="s">
        <v>49</v>
      </c>
      <c r="E130" s="27" t="s">
        <v>67</v>
      </c>
    </row>
    <row r="131" spans="1:16" ht="12.75">
      <c r="A131" s="17" t="s">
        <v>41</v>
      </c>
      <c r="B131" s="21" t="s">
        <v>236</v>
      </c>
      <c r="C131" s="21" t="s">
        <v>237</v>
      </c>
      <c r="D131" s="17" t="s">
        <v>43</v>
      </c>
      <c r="E131" s="22" t="s">
        <v>238</v>
      </c>
      <c r="F131" s="23" t="s">
        <v>114</v>
      </c>
      <c r="G131" s="24">
        <v>4792</v>
      </c>
      <c r="H131" s="25"/>
      <c r="I131" s="25">
        <f>ROUND(ROUND(H131,2)*ROUND(G131,3),2)</f>
        <v>0</v>
      </c>
      <c r="O131">
        <f>(I131*21)/100</f>
        <v>0</v>
      </c>
      <c r="P131" t="s">
        <v>20</v>
      </c>
    </row>
    <row r="132" spans="1:5" ht="12.75">
      <c r="A132" s="26" t="s">
        <v>46</v>
      </c>
      <c r="E132" s="27" t="s">
        <v>235</v>
      </c>
    </row>
    <row r="133" spans="1:5" ht="12.75">
      <c r="A133" s="28" t="s">
        <v>47</v>
      </c>
      <c r="E133" s="29" t="s">
        <v>189</v>
      </c>
    </row>
    <row r="134" spans="1:5" ht="12.75">
      <c r="A134" t="s">
        <v>49</v>
      </c>
      <c r="E134" s="27" t="s">
        <v>67</v>
      </c>
    </row>
    <row r="135" spans="1:16" ht="12.75">
      <c r="A135" s="17" t="s">
        <v>41</v>
      </c>
      <c r="B135" s="21" t="s">
        <v>239</v>
      </c>
      <c r="C135" s="21" t="s">
        <v>240</v>
      </c>
      <c r="D135" s="17" t="s">
        <v>43</v>
      </c>
      <c r="E135" s="22" t="s">
        <v>241</v>
      </c>
      <c r="F135" s="23" t="s">
        <v>114</v>
      </c>
      <c r="G135" s="24">
        <v>27394.95</v>
      </c>
      <c r="H135" s="25"/>
      <c r="I135" s="25">
        <f>ROUND(ROUND(H135,2)*ROUND(G135,3),2)</f>
        <v>0</v>
      </c>
      <c r="O135">
        <f>(I135*21)/100</f>
        <v>0</v>
      </c>
      <c r="P135" t="s">
        <v>20</v>
      </c>
    </row>
    <row r="136" spans="1:5" ht="12.75">
      <c r="A136" s="26" t="s">
        <v>46</v>
      </c>
      <c r="E136" s="27" t="s">
        <v>242</v>
      </c>
    </row>
    <row r="137" spans="1:5" ht="12.75">
      <c r="A137" s="28" t="s">
        <v>47</v>
      </c>
      <c r="E137" s="29" t="s">
        <v>189</v>
      </c>
    </row>
    <row r="138" spans="1:5" ht="12.75">
      <c r="A138" t="s">
        <v>49</v>
      </c>
      <c r="E138" s="27" t="s">
        <v>67</v>
      </c>
    </row>
    <row r="139" spans="1:16" ht="12.75">
      <c r="A139" s="17" t="s">
        <v>41</v>
      </c>
      <c r="B139" s="21" t="s">
        <v>243</v>
      </c>
      <c r="C139" s="21" t="s">
        <v>244</v>
      </c>
      <c r="D139" s="17" t="s">
        <v>124</v>
      </c>
      <c r="E139" s="22" t="s">
        <v>245</v>
      </c>
      <c r="F139" s="23" t="s">
        <v>114</v>
      </c>
      <c r="G139" s="24">
        <v>49568.3</v>
      </c>
      <c r="H139" s="25"/>
      <c r="I139" s="25">
        <f>ROUND(ROUND(H139,2)*ROUND(G139,3),2)</f>
        <v>0</v>
      </c>
      <c r="O139">
        <f>(I139*21)/100</f>
        <v>0</v>
      </c>
      <c r="P139" t="s">
        <v>20</v>
      </c>
    </row>
    <row r="140" spans="1:5" ht="12.75">
      <c r="A140" s="26" t="s">
        <v>46</v>
      </c>
      <c r="E140" s="27" t="s">
        <v>246</v>
      </c>
    </row>
    <row r="141" spans="1:5" ht="12.75">
      <c r="A141" s="28" t="s">
        <v>47</v>
      </c>
      <c r="E141" s="29" t="s">
        <v>189</v>
      </c>
    </row>
    <row r="142" spans="1:5" ht="12.75">
      <c r="A142" t="s">
        <v>49</v>
      </c>
      <c r="E142" s="27" t="s">
        <v>67</v>
      </c>
    </row>
    <row r="143" spans="1:16" ht="12.75">
      <c r="A143" s="17" t="s">
        <v>41</v>
      </c>
      <c r="B143" s="21" t="s">
        <v>247</v>
      </c>
      <c r="C143" s="21" t="s">
        <v>248</v>
      </c>
      <c r="D143" s="17" t="s">
        <v>43</v>
      </c>
      <c r="E143" s="22" t="s">
        <v>249</v>
      </c>
      <c r="F143" s="23" t="s">
        <v>114</v>
      </c>
      <c r="G143" s="24">
        <v>315</v>
      </c>
      <c r="H143" s="25"/>
      <c r="I143" s="25">
        <f>ROUND(ROUND(H143,2)*ROUND(G143,3),2)</f>
        <v>0</v>
      </c>
      <c r="O143">
        <f>(I143*21)/100</f>
        <v>0</v>
      </c>
      <c r="P143" t="s">
        <v>20</v>
      </c>
    </row>
    <row r="144" spans="1:5" ht="12.75">
      <c r="A144" s="26" t="s">
        <v>46</v>
      </c>
      <c r="E144" s="27" t="s">
        <v>43</v>
      </c>
    </row>
    <row r="145" spans="1:5" ht="12.75">
      <c r="A145" s="54" t="s">
        <v>47</v>
      </c>
      <c r="E145" s="29" t="s">
        <v>189</v>
      </c>
    </row>
    <row r="146" spans="1:5" ht="12.75">
      <c r="A146" s="55" t="s">
        <v>49</v>
      </c>
      <c r="E146" s="27" t="s">
        <v>67</v>
      </c>
    </row>
    <row r="147" spans="1:16" ht="12.75">
      <c r="A147" s="56" t="s">
        <v>41</v>
      </c>
      <c r="B147" s="21" t="s">
        <v>250</v>
      </c>
      <c r="C147" s="21" t="s">
        <v>251</v>
      </c>
      <c r="D147" s="17" t="s">
        <v>43</v>
      </c>
      <c r="E147" s="22" t="s">
        <v>252</v>
      </c>
      <c r="F147" s="23" t="s">
        <v>114</v>
      </c>
      <c r="G147" s="35">
        <v>22986.3</v>
      </c>
      <c r="H147" s="25"/>
      <c r="I147" s="25">
        <f>ROUND(ROUND(H147,2)*ROUND(G147,3),2)</f>
        <v>0</v>
      </c>
      <c r="O147">
        <f>(I147*21)/100</f>
        <v>0</v>
      </c>
      <c r="P147" t="s">
        <v>20</v>
      </c>
    </row>
    <row r="148" spans="1:5" ht="12.75">
      <c r="A148" s="57" t="s">
        <v>46</v>
      </c>
      <c r="E148" s="27" t="s">
        <v>43</v>
      </c>
    </row>
    <row r="149" spans="1:5" ht="12.75">
      <c r="A149" s="54" t="s">
        <v>47</v>
      </c>
      <c r="E149" s="29" t="s">
        <v>189</v>
      </c>
    </row>
    <row r="150" spans="1:5" ht="12.75">
      <c r="A150" s="55" t="s">
        <v>49</v>
      </c>
      <c r="E150" s="27" t="s">
        <v>67</v>
      </c>
    </row>
    <row r="151" spans="1:16" ht="12.75">
      <c r="A151" s="56" t="s">
        <v>41</v>
      </c>
      <c r="B151" s="36">
        <v>36</v>
      </c>
      <c r="C151" s="36" t="s">
        <v>483</v>
      </c>
      <c r="D151" s="37"/>
      <c r="E151" s="38" t="s">
        <v>484</v>
      </c>
      <c r="F151" s="39" t="s">
        <v>114</v>
      </c>
      <c r="G151" s="35">
        <v>2241</v>
      </c>
      <c r="H151" s="40"/>
      <c r="I151" s="40">
        <f>ROUND(ROUND(H151,2)*ROUND(G151,3),2)</f>
        <v>0</v>
      </c>
      <c r="O151">
        <f>(I151*21)/100</f>
        <v>0</v>
      </c>
      <c r="P151" t="s">
        <v>20</v>
      </c>
    </row>
    <row r="152" spans="1:9" ht="12.75">
      <c r="A152" s="57" t="s">
        <v>46</v>
      </c>
      <c r="B152" s="41"/>
      <c r="C152" s="41"/>
      <c r="D152" s="41"/>
      <c r="E152" s="42"/>
      <c r="F152" s="41"/>
      <c r="G152" s="41"/>
      <c r="H152" s="41"/>
      <c r="I152" s="41"/>
    </row>
    <row r="153" spans="1:9" ht="12.75">
      <c r="A153" s="54" t="s">
        <v>47</v>
      </c>
      <c r="B153" s="41"/>
      <c r="C153" s="41"/>
      <c r="D153" s="41"/>
      <c r="E153" s="43" t="s">
        <v>189</v>
      </c>
      <c r="F153" s="41"/>
      <c r="G153" s="41"/>
      <c r="H153" s="41"/>
      <c r="I153" s="41"/>
    </row>
    <row r="154" spans="1:9" ht="12.75">
      <c r="A154" s="55" t="s">
        <v>49</v>
      </c>
      <c r="B154" s="41"/>
      <c r="C154" s="41"/>
      <c r="D154" s="41"/>
      <c r="E154" s="42" t="s">
        <v>67</v>
      </c>
      <c r="F154" s="41"/>
      <c r="G154" s="41"/>
      <c r="H154" s="41"/>
      <c r="I154" s="41"/>
    </row>
    <row r="155" spans="1:16" ht="12.75">
      <c r="A155" s="56" t="s">
        <v>41</v>
      </c>
      <c r="B155" s="21">
        <v>37</v>
      </c>
      <c r="C155" s="21" t="s">
        <v>254</v>
      </c>
      <c r="D155" s="17" t="s">
        <v>124</v>
      </c>
      <c r="E155" s="22" t="s">
        <v>255</v>
      </c>
      <c r="F155" s="23" t="s">
        <v>114</v>
      </c>
      <c r="G155" s="35">
        <v>21316.35</v>
      </c>
      <c r="H155" s="25"/>
      <c r="I155" s="25">
        <f>ROUND(ROUND(H155,2)*ROUND(G155,3),2)</f>
        <v>0</v>
      </c>
      <c r="O155">
        <f>(I155*21)/100</f>
        <v>0</v>
      </c>
      <c r="P155" t="s">
        <v>20</v>
      </c>
    </row>
    <row r="156" spans="1:5" ht="12.75">
      <c r="A156" s="57" t="s">
        <v>46</v>
      </c>
      <c r="E156" s="27" t="s">
        <v>43</v>
      </c>
    </row>
    <row r="157" spans="1:5" ht="12.75">
      <c r="A157" s="54" t="s">
        <v>47</v>
      </c>
      <c r="E157" s="29" t="s">
        <v>189</v>
      </c>
    </row>
    <row r="158" spans="1:5" ht="12.75">
      <c r="A158" s="55" t="s">
        <v>49</v>
      </c>
      <c r="E158" s="27" t="s">
        <v>67</v>
      </c>
    </row>
    <row r="159" spans="1:16" ht="12.75">
      <c r="A159" s="56" t="s">
        <v>41</v>
      </c>
      <c r="B159" s="36">
        <v>38</v>
      </c>
      <c r="C159" s="44" t="s">
        <v>485</v>
      </c>
      <c r="D159" s="37"/>
      <c r="E159" s="38" t="s">
        <v>486</v>
      </c>
      <c r="F159" s="39" t="s">
        <v>114</v>
      </c>
      <c r="G159" s="35">
        <v>5732.1</v>
      </c>
      <c r="H159" s="40"/>
      <c r="I159" s="40">
        <f>ROUND(ROUND(H159,2)*ROUND(G159,3),2)</f>
        <v>0</v>
      </c>
      <c r="O159">
        <f>(I159*21)/100</f>
        <v>0</v>
      </c>
      <c r="P159" t="s">
        <v>20</v>
      </c>
    </row>
    <row r="160" spans="1:9" ht="12.75">
      <c r="A160" s="57" t="s">
        <v>46</v>
      </c>
      <c r="B160" s="41"/>
      <c r="C160" s="41"/>
      <c r="D160" s="41"/>
      <c r="E160" s="42" t="s">
        <v>487</v>
      </c>
      <c r="F160" s="41"/>
      <c r="G160" s="41"/>
      <c r="H160" s="41"/>
      <c r="I160" s="41"/>
    </row>
    <row r="161" spans="1:9" ht="12.75">
      <c r="A161" s="54" t="s">
        <v>47</v>
      </c>
      <c r="B161" s="41"/>
      <c r="C161" s="41"/>
      <c r="D161" s="41"/>
      <c r="E161" s="43" t="s">
        <v>189</v>
      </c>
      <c r="F161" s="41"/>
      <c r="G161" s="41"/>
      <c r="H161" s="41"/>
      <c r="I161" s="41"/>
    </row>
    <row r="162" spans="1:9" ht="12.75">
      <c r="A162" s="55" t="s">
        <v>49</v>
      </c>
      <c r="B162" s="41"/>
      <c r="C162" s="41"/>
      <c r="D162" s="41"/>
      <c r="E162" s="42" t="s">
        <v>67</v>
      </c>
      <c r="F162" s="41"/>
      <c r="G162" s="41"/>
      <c r="H162" s="41"/>
      <c r="I162" s="41"/>
    </row>
    <row r="163" spans="1:16" ht="12.75">
      <c r="A163" s="56" t="s">
        <v>41</v>
      </c>
      <c r="B163" s="36">
        <v>39</v>
      </c>
      <c r="C163" s="36" t="s">
        <v>488</v>
      </c>
      <c r="D163" s="37"/>
      <c r="E163" s="38" t="s">
        <v>489</v>
      </c>
      <c r="F163" s="39" t="s">
        <v>114</v>
      </c>
      <c r="G163" s="35">
        <v>5211</v>
      </c>
      <c r="H163" s="40"/>
      <c r="I163" s="40">
        <f>ROUND(ROUND(H163,2)*ROUND(G163,3),2)</f>
        <v>0</v>
      </c>
      <c r="O163">
        <f>(I163*21)/100</f>
        <v>0</v>
      </c>
      <c r="P163" t="s">
        <v>20</v>
      </c>
    </row>
    <row r="164" spans="1:9" ht="12.75">
      <c r="A164" s="57" t="s">
        <v>46</v>
      </c>
      <c r="B164" s="41"/>
      <c r="C164" s="41"/>
      <c r="D164" s="41"/>
      <c r="E164" s="42" t="s">
        <v>490</v>
      </c>
      <c r="F164" s="41"/>
      <c r="G164" s="41"/>
      <c r="H164" s="41"/>
      <c r="I164" s="41"/>
    </row>
    <row r="165" spans="1:9" ht="12.75">
      <c r="A165" s="54" t="s">
        <v>47</v>
      </c>
      <c r="B165" s="41"/>
      <c r="C165" s="41"/>
      <c r="D165" s="41"/>
      <c r="E165" s="43" t="s">
        <v>189</v>
      </c>
      <c r="F165" s="41"/>
      <c r="G165" s="41"/>
      <c r="H165" s="41"/>
      <c r="I165" s="41"/>
    </row>
    <row r="166" spans="1:9" ht="12.75">
      <c r="A166" s="55" t="s">
        <v>49</v>
      </c>
      <c r="B166" s="41"/>
      <c r="C166" s="41"/>
      <c r="D166" s="41"/>
      <c r="E166" s="42" t="s">
        <v>67</v>
      </c>
      <c r="F166" s="41"/>
      <c r="G166" s="41"/>
      <c r="H166" s="41"/>
      <c r="I166" s="41"/>
    </row>
    <row r="167" spans="1:16" ht="12.75">
      <c r="A167" s="56" t="s">
        <v>41</v>
      </c>
      <c r="B167" s="21">
        <v>40</v>
      </c>
      <c r="C167" s="21" t="s">
        <v>257</v>
      </c>
      <c r="D167" s="17" t="s">
        <v>129</v>
      </c>
      <c r="E167" s="22" t="s">
        <v>258</v>
      </c>
      <c r="F167" s="23" t="s">
        <v>114</v>
      </c>
      <c r="G167" s="35">
        <v>18815</v>
      </c>
      <c r="H167" s="25"/>
      <c r="I167" s="25">
        <f>ROUND(ROUND(H167,2)*ROUND(G167,3),2)</f>
        <v>0</v>
      </c>
      <c r="O167">
        <f>(I167*21)/100</f>
        <v>0</v>
      </c>
      <c r="P167" t="s">
        <v>20</v>
      </c>
    </row>
    <row r="168" spans="1:5" ht="12.75">
      <c r="A168" s="57" t="s">
        <v>46</v>
      </c>
      <c r="E168" s="27" t="s">
        <v>43</v>
      </c>
    </row>
    <row r="169" spans="1:5" ht="12.75">
      <c r="A169" s="54" t="s">
        <v>47</v>
      </c>
      <c r="E169" s="43" t="s">
        <v>491</v>
      </c>
    </row>
    <row r="170" spans="1:5" ht="12.75">
      <c r="A170" s="55" t="s">
        <v>49</v>
      </c>
      <c r="E170" s="27" t="s">
        <v>67</v>
      </c>
    </row>
    <row r="171" spans="1:16" ht="12.75">
      <c r="A171" s="56" t="s">
        <v>41</v>
      </c>
      <c r="B171" s="21">
        <v>41</v>
      </c>
      <c r="C171" s="21" t="s">
        <v>262</v>
      </c>
      <c r="D171" s="17" t="s">
        <v>43</v>
      </c>
      <c r="E171" s="22" t="s">
        <v>263</v>
      </c>
      <c r="F171" s="23" t="s">
        <v>114</v>
      </c>
      <c r="G171" s="24">
        <v>15</v>
      </c>
      <c r="H171" s="25"/>
      <c r="I171" s="25">
        <f>ROUND(ROUND(H171,2)*ROUND(G171,3),2)</f>
        <v>0</v>
      </c>
      <c r="O171">
        <f>(I171*21)/100</f>
        <v>0</v>
      </c>
      <c r="P171" t="s">
        <v>20</v>
      </c>
    </row>
    <row r="172" spans="1:5" ht="12.75">
      <c r="A172" s="26" t="s">
        <v>46</v>
      </c>
      <c r="E172" s="27" t="s">
        <v>43</v>
      </c>
    </row>
    <row r="173" spans="1:5" ht="12.75">
      <c r="A173" s="28" t="s">
        <v>47</v>
      </c>
      <c r="E173" s="29" t="s">
        <v>189</v>
      </c>
    </row>
    <row r="174" spans="1:5" ht="12.75">
      <c r="A174" t="s">
        <v>49</v>
      </c>
      <c r="E174" s="27" t="s">
        <v>67</v>
      </c>
    </row>
    <row r="175" spans="1:16" ht="25.5">
      <c r="A175" s="17" t="s">
        <v>41</v>
      </c>
      <c r="B175" s="21">
        <v>42</v>
      </c>
      <c r="C175" s="21" t="s">
        <v>265</v>
      </c>
      <c r="D175" s="17" t="s">
        <v>43</v>
      </c>
      <c r="E175" s="22" t="s">
        <v>266</v>
      </c>
      <c r="F175" s="23" t="s">
        <v>114</v>
      </c>
      <c r="G175" s="24">
        <v>30</v>
      </c>
      <c r="H175" s="25"/>
      <c r="I175" s="25">
        <f>ROUND(ROUND(H175,2)*ROUND(G175,3),2)</f>
        <v>0</v>
      </c>
      <c r="O175">
        <f>(I175*21)/100</f>
        <v>0</v>
      </c>
      <c r="P175" t="s">
        <v>20</v>
      </c>
    </row>
    <row r="176" spans="1:5" ht="12.75">
      <c r="A176" s="26" t="s">
        <v>46</v>
      </c>
      <c r="E176" s="27" t="s">
        <v>43</v>
      </c>
    </row>
    <row r="177" spans="1:5" ht="12.75">
      <c r="A177" s="28" t="s">
        <v>47</v>
      </c>
      <c r="E177" s="29" t="s">
        <v>189</v>
      </c>
    </row>
    <row r="178" spans="1:5" ht="12.75">
      <c r="A178" t="s">
        <v>49</v>
      </c>
      <c r="E178" s="27" t="s">
        <v>67</v>
      </c>
    </row>
    <row r="179" spans="1:9" ht="12.75">
      <c r="A179" s="17" t="s">
        <v>41</v>
      </c>
      <c r="B179" s="21">
        <v>43</v>
      </c>
      <c r="C179" s="21" t="s">
        <v>268</v>
      </c>
      <c r="D179" s="17" t="s">
        <v>43</v>
      </c>
      <c r="E179" s="22" t="s">
        <v>269</v>
      </c>
      <c r="F179" s="23" t="s">
        <v>114</v>
      </c>
      <c r="G179" s="24">
        <v>108</v>
      </c>
      <c r="H179" s="25"/>
      <c r="I179" s="25">
        <f>ROUND(ROUND(H179,2)*ROUND(G179,3),2)</f>
        <v>0</v>
      </c>
    </row>
    <row r="180" spans="1:16" ht="12.75">
      <c r="A180" s="26" t="s">
        <v>46</v>
      </c>
      <c r="E180" s="27" t="s">
        <v>43</v>
      </c>
      <c r="O180">
        <f>(I180*21)/100</f>
        <v>0</v>
      </c>
      <c r="P180" t="s">
        <v>20</v>
      </c>
    </row>
    <row r="181" spans="1:5" ht="12.75">
      <c r="A181" s="28" t="s">
        <v>47</v>
      </c>
      <c r="E181" s="29" t="s">
        <v>189</v>
      </c>
    </row>
    <row r="182" spans="1:5" ht="12.75">
      <c r="A182" t="s">
        <v>49</v>
      </c>
      <c r="E182" s="27" t="s">
        <v>67</v>
      </c>
    </row>
    <row r="183" spans="1:9" ht="12.75">
      <c r="A183" s="46" t="s">
        <v>40</v>
      </c>
      <c r="B183" s="34"/>
      <c r="C183" s="31" t="s">
        <v>94</v>
      </c>
      <c r="D183" s="34"/>
      <c r="E183" s="19" t="s">
        <v>270</v>
      </c>
      <c r="F183" s="34"/>
      <c r="G183" s="34"/>
      <c r="H183" s="34"/>
      <c r="I183" s="32">
        <f>0+I184</f>
        <v>0</v>
      </c>
    </row>
    <row r="184" spans="1:9" ht="12.75">
      <c r="A184" s="17" t="s">
        <v>41</v>
      </c>
      <c r="B184" s="21">
        <v>44</v>
      </c>
      <c r="C184" s="21" t="s">
        <v>271</v>
      </c>
      <c r="D184" s="17" t="s">
        <v>43</v>
      </c>
      <c r="E184" s="22" t="s">
        <v>272</v>
      </c>
      <c r="F184" s="23" t="s">
        <v>45</v>
      </c>
      <c r="G184" s="24">
        <v>1</v>
      </c>
      <c r="H184" s="25"/>
      <c r="I184" s="25">
        <f>ROUND(ROUND(H184,2)*ROUND(G184,3),2)</f>
        <v>0</v>
      </c>
    </row>
    <row r="185" spans="1:16" ht="12.75">
      <c r="A185" s="26" t="s">
        <v>46</v>
      </c>
      <c r="E185" s="27" t="s">
        <v>43</v>
      </c>
      <c r="O185">
        <f>(I185*21)/100</f>
        <v>0</v>
      </c>
      <c r="P185" t="s">
        <v>20</v>
      </c>
    </row>
    <row r="186" spans="1:5" ht="12.75">
      <c r="A186" s="28" t="s">
        <v>47</v>
      </c>
      <c r="E186" s="29" t="s">
        <v>273</v>
      </c>
    </row>
    <row r="187" spans="1:5" ht="12.75">
      <c r="A187" t="s">
        <v>49</v>
      </c>
      <c r="E187" s="27" t="s">
        <v>67</v>
      </c>
    </row>
    <row r="188" spans="1:9" ht="12.75">
      <c r="A188" s="46" t="s">
        <v>40</v>
      </c>
      <c r="B188" s="34"/>
      <c r="C188" s="31" t="s">
        <v>37</v>
      </c>
      <c r="D188" s="34"/>
      <c r="E188" s="19" t="s">
        <v>274</v>
      </c>
      <c r="F188" s="34"/>
      <c r="G188" s="34"/>
      <c r="H188" s="34"/>
      <c r="I188" s="32">
        <f>0+I189+I193+I197+I201+I205+I209+I217+I213</f>
        <v>0</v>
      </c>
    </row>
    <row r="189" spans="1:16" ht="12.75">
      <c r="A189" s="17" t="s">
        <v>41</v>
      </c>
      <c r="B189" s="21">
        <v>45</v>
      </c>
      <c r="C189" s="21" t="s">
        <v>275</v>
      </c>
      <c r="D189" s="17" t="s">
        <v>43</v>
      </c>
      <c r="E189" s="22" t="s">
        <v>276</v>
      </c>
      <c r="F189" s="23" t="s">
        <v>45</v>
      </c>
      <c r="G189" s="24">
        <v>20</v>
      </c>
      <c r="H189" s="25"/>
      <c r="I189" s="25">
        <f>ROUND(ROUND(H189,2)*ROUND(G189,3),2)</f>
        <v>0</v>
      </c>
      <c r="O189">
        <f>(I189*21)/100</f>
        <v>0</v>
      </c>
      <c r="P189" t="s">
        <v>20</v>
      </c>
    </row>
    <row r="190" spans="1:5" ht="12.75">
      <c r="A190" s="26" t="s">
        <v>46</v>
      </c>
      <c r="E190" s="27" t="s">
        <v>43</v>
      </c>
    </row>
    <row r="191" spans="1:5" ht="12.75">
      <c r="A191" s="28" t="s">
        <v>47</v>
      </c>
      <c r="E191" s="29" t="s">
        <v>153</v>
      </c>
    </row>
    <row r="192" spans="1:5" ht="12.75">
      <c r="A192" t="s">
        <v>49</v>
      </c>
      <c r="E192" s="27" t="s">
        <v>67</v>
      </c>
    </row>
    <row r="193" spans="1:16" ht="12.75">
      <c r="A193" s="17" t="s">
        <v>41</v>
      </c>
      <c r="B193" s="21">
        <v>46</v>
      </c>
      <c r="C193" s="21" t="s">
        <v>277</v>
      </c>
      <c r="D193" s="17" t="s">
        <v>43</v>
      </c>
      <c r="E193" s="22" t="s">
        <v>278</v>
      </c>
      <c r="F193" s="23" t="s">
        <v>45</v>
      </c>
      <c r="G193" s="24">
        <v>134</v>
      </c>
      <c r="H193" s="25"/>
      <c r="I193" s="25">
        <f>ROUND(ROUND(H193,2)*ROUND(G193,3),2)</f>
        <v>0</v>
      </c>
      <c r="O193">
        <f>(I193*21)/100</f>
        <v>0</v>
      </c>
      <c r="P193" t="s">
        <v>20</v>
      </c>
    </row>
    <row r="194" spans="1:5" ht="12.75">
      <c r="A194" s="26" t="s">
        <v>46</v>
      </c>
      <c r="E194" s="27" t="s">
        <v>43</v>
      </c>
    </row>
    <row r="195" spans="1:5" ht="12.75">
      <c r="A195" s="28" t="s">
        <v>47</v>
      </c>
      <c r="E195" s="29" t="s">
        <v>153</v>
      </c>
    </row>
    <row r="196" spans="1:5" ht="12.75">
      <c r="A196" t="s">
        <v>49</v>
      </c>
      <c r="E196" s="27" t="s">
        <v>67</v>
      </c>
    </row>
    <row r="197" spans="1:16" ht="12.75">
      <c r="A197" s="17" t="s">
        <v>41</v>
      </c>
      <c r="B197" s="21">
        <v>47</v>
      </c>
      <c r="C197" s="21" t="s">
        <v>279</v>
      </c>
      <c r="D197" s="17" t="s">
        <v>43</v>
      </c>
      <c r="E197" s="22" t="s">
        <v>280</v>
      </c>
      <c r="F197" s="23" t="s">
        <v>169</v>
      </c>
      <c r="G197" s="24">
        <v>30</v>
      </c>
      <c r="H197" s="25"/>
      <c r="I197" s="25">
        <f>ROUND(ROUND(H197,2)*ROUND(G197,3),2)</f>
        <v>0</v>
      </c>
      <c r="O197">
        <f>(I197*21)/100</f>
        <v>0</v>
      </c>
      <c r="P197" t="s">
        <v>20</v>
      </c>
    </row>
    <row r="198" spans="1:5" ht="12.75">
      <c r="A198" s="26" t="s">
        <v>46</v>
      </c>
      <c r="E198" s="27" t="s">
        <v>281</v>
      </c>
    </row>
    <row r="199" spans="1:5" ht="12.75">
      <c r="A199" s="28" t="s">
        <v>47</v>
      </c>
      <c r="E199" s="29" t="s">
        <v>153</v>
      </c>
    </row>
    <row r="200" spans="1:5" ht="12.75">
      <c r="A200" t="s">
        <v>49</v>
      </c>
      <c r="E200" s="27" t="s">
        <v>67</v>
      </c>
    </row>
    <row r="201" spans="1:16" ht="12.75">
      <c r="A201" s="17" t="s">
        <v>41</v>
      </c>
      <c r="B201" s="21">
        <v>48</v>
      </c>
      <c r="C201" s="21" t="s">
        <v>282</v>
      </c>
      <c r="D201" s="17" t="s">
        <v>124</v>
      </c>
      <c r="E201" s="22" t="s">
        <v>283</v>
      </c>
      <c r="F201" s="23" t="s">
        <v>169</v>
      </c>
      <c r="G201" s="24">
        <v>117</v>
      </c>
      <c r="H201" s="25"/>
      <c r="I201" s="25">
        <f>ROUND(ROUND(H201,2)*ROUND(G201,3),2)</f>
        <v>0</v>
      </c>
      <c r="O201">
        <f>(I201*21)/100</f>
        <v>0</v>
      </c>
      <c r="P201" t="s">
        <v>20</v>
      </c>
    </row>
    <row r="202" spans="1:5" ht="12.75">
      <c r="A202" s="26" t="s">
        <v>46</v>
      </c>
      <c r="E202" s="27" t="s">
        <v>284</v>
      </c>
    </row>
    <row r="203" spans="1:5" ht="12.75">
      <c r="A203" s="28" t="s">
        <v>47</v>
      </c>
      <c r="E203" s="29" t="s">
        <v>153</v>
      </c>
    </row>
    <row r="204" spans="1:5" ht="12.75">
      <c r="A204" t="s">
        <v>49</v>
      </c>
      <c r="E204" s="27" t="s">
        <v>67</v>
      </c>
    </row>
    <row r="205" spans="1:16" ht="12.75">
      <c r="A205" s="17" t="s">
        <v>41</v>
      </c>
      <c r="B205" s="21">
        <v>49</v>
      </c>
      <c r="C205" s="21" t="s">
        <v>282</v>
      </c>
      <c r="D205" s="17" t="s">
        <v>129</v>
      </c>
      <c r="E205" s="22" t="s">
        <v>283</v>
      </c>
      <c r="F205" s="23" t="s">
        <v>169</v>
      </c>
      <c r="G205" s="24">
        <v>125</v>
      </c>
      <c r="H205" s="25"/>
      <c r="I205" s="25">
        <f>ROUND(ROUND(H205,2)*ROUND(G205,3),2)</f>
        <v>0</v>
      </c>
      <c r="O205">
        <f>(I205*21)/100</f>
        <v>0</v>
      </c>
      <c r="P205" t="s">
        <v>20</v>
      </c>
    </row>
    <row r="206" spans="1:5" ht="12.75">
      <c r="A206" s="26" t="s">
        <v>46</v>
      </c>
      <c r="E206" s="27" t="s">
        <v>285</v>
      </c>
    </row>
    <row r="207" spans="1:5" ht="12.75">
      <c r="A207" s="28" t="s">
        <v>47</v>
      </c>
      <c r="E207" s="29" t="s">
        <v>153</v>
      </c>
    </row>
    <row r="208" spans="1:5" ht="12.75">
      <c r="A208" t="s">
        <v>49</v>
      </c>
      <c r="E208" s="27" t="s">
        <v>67</v>
      </c>
    </row>
    <row r="209" spans="1:16" ht="12.75">
      <c r="A209" s="17" t="s">
        <v>41</v>
      </c>
      <c r="B209" s="21">
        <v>50</v>
      </c>
      <c r="C209" s="21" t="s">
        <v>286</v>
      </c>
      <c r="D209" s="17" t="s">
        <v>43</v>
      </c>
      <c r="E209" s="22" t="s">
        <v>287</v>
      </c>
      <c r="F209" s="23" t="s">
        <v>169</v>
      </c>
      <c r="G209" s="24">
        <v>238</v>
      </c>
      <c r="H209" s="25"/>
      <c r="I209" s="25">
        <f>ROUND(ROUND(H209,2)*ROUND(G209,3),2)</f>
        <v>0</v>
      </c>
      <c r="O209">
        <f>(I209*21)/100</f>
        <v>0</v>
      </c>
      <c r="P209" t="s">
        <v>20</v>
      </c>
    </row>
    <row r="210" spans="1:5" ht="12.75">
      <c r="A210" s="26" t="s">
        <v>46</v>
      </c>
      <c r="E210" s="27" t="s">
        <v>43</v>
      </c>
    </row>
    <row r="211" spans="1:5" ht="12.75">
      <c r="A211" s="28" t="s">
        <v>47</v>
      </c>
      <c r="E211" s="29" t="s">
        <v>153</v>
      </c>
    </row>
    <row r="212" spans="1:5" ht="12.75">
      <c r="A212" t="s">
        <v>49</v>
      </c>
      <c r="E212" s="27" t="s">
        <v>67</v>
      </c>
    </row>
    <row r="213" spans="1:16" ht="12.75">
      <c r="A213" s="17" t="s">
        <v>41</v>
      </c>
      <c r="B213" s="21">
        <v>51</v>
      </c>
      <c r="C213" s="21" t="s">
        <v>288</v>
      </c>
      <c r="D213" s="17" t="s">
        <v>43</v>
      </c>
      <c r="E213" s="22" t="s">
        <v>289</v>
      </c>
      <c r="F213" s="23" t="s">
        <v>169</v>
      </c>
      <c r="G213" s="24">
        <v>238</v>
      </c>
      <c r="H213" s="25"/>
      <c r="I213" s="25">
        <f>ROUND(ROUND(H213,2)*ROUND(G213,3),2)</f>
        <v>0</v>
      </c>
      <c r="O213">
        <f>(I213*21)/100</f>
        <v>0</v>
      </c>
      <c r="P213" t="s">
        <v>20</v>
      </c>
    </row>
    <row r="214" spans="1:5" ht="12.75">
      <c r="A214" s="26" t="s">
        <v>46</v>
      </c>
      <c r="E214" s="27" t="s">
        <v>43</v>
      </c>
    </row>
    <row r="215" spans="1:5" ht="12.75">
      <c r="A215" s="28" t="s">
        <v>47</v>
      </c>
      <c r="E215" s="29" t="s">
        <v>153</v>
      </c>
    </row>
    <row r="216" spans="1:5" ht="12.75">
      <c r="A216" t="s">
        <v>49</v>
      </c>
      <c r="E216" s="27" t="s">
        <v>67</v>
      </c>
    </row>
    <row r="217" spans="1:9" ht="12.75" customHeight="1">
      <c r="A217" s="17" t="s">
        <v>41</v>
      </c>
      <c r="B217" s="21">
        <v>52</v>
      </c>
      <c r="C217" s="21" t="s">
        <v>474</v>
      </c>
      <c r="D217" s="17" t="s">
        <v>43</v>
      </c>
      <c r="E217" s="22" t="s">
        <v>475</v>
      </c>
      <c r="F217" s="23" t="s">
        <v>169</v>
      </c>
      <c r="G217" s="24">
        <v>93</v>
      </c>
      <c r="H217" s="25"/>
      <c r="I217" s="25">
        <f>ROUND(ROUND(H217,2)*ROUND(G217,3),2)</f>
        <v>0</v>
      </c>
    </row>
    <row r="218" spans="1:16" ht="12.75">
      <c r="A218" s="26" t="s">
        <v>46</v>
      </c>
      <c r="E218" s="27" t="s">
        <v>43</v>
      </c>
      <c r="O218">
        <f>(I218*21)/100</f>
        <v>0</v>
      </c>
      <c r="P218" t="s">
        <v>20</v>
      </c>
    </row>
    <row r="219" spans="1:5" ht="12.75">
      <c r="A219" s="28" t="s">
        <v>47</v>
      </c>
      <c r="E219" s="29" t="s">
        <v>153</v>
      </c>
    </row>
    <row r="220" spans="1:5" ht="12.75">
      <c r="A220" t="s">
        <v>49</v>
      </c>
      <c r="E220" s="27" t="s">
        <v>67</v>
      </c>
    </row>
    <row r="221" spans="1:9" ht="12.75">
      <c r="A221" s="46" t="s">
        <v>40</v>
      </c>
      <c r="B221" s="34"/>
      <c r="C221" s="31" t="s">
        <v>290</v>
      </c>
      <c r="D221" s="34"/>
      <c r="E221" s="19" t="s">
        <v>291</v>
      </c>
      <c r="F221" s="34"/>
      <c r="G221" s="34"/>
      <c r="H221" s="34"/>
      <c r="I221" s="32">
        <f>0+I222+I226+I230+I234</f>
        <v>0</v>
      </c>
    </row>
    <row r="222" spans="1:16" ht="12.75">
      <c r="A222" s="17" t="s">
        <v>41</v>
      </c>
      <c r="B222" s="21">
        <v>53</v>
      </c>
      <c r="C222" s="21" t="s">
        <v>176</v>
      </c>
      <c r="D222" s="17" t="s">
        <v>129</v>
      </c>
      <c r="E222" s="22" t="s">
        <v>177</v>
      </c>
      <c r="F222" s="23" t="s">
        <v>137</v>
      </c>
      <c r="G222" s="24">
        <v>85.05</v>
      </c>
      <c r="H222" s="25"/>
      <c r="I222" s="25">
        <f>ROUND(ROUND(H222,2)*ROUND(G222,3),2)</f>
        <v>0</v>
      </c>
      <c r="O222">
        <f>(I222*21)/100</f>
        <v>0</v>
      </c>
      <c r="P222" t="s">
        <v>20</v>
      </c>
    </row>
    <row r="223" spans="1:5" ht="12.75">
      <c r="A223" s="26" t="s">
        <v>46</v>
      </c>
      <c r="E223" s="27" t="s">
        <v>292</v>
      </c>
    </row>
    <row r="224" spans="1:5" ht="25.5">
      <c r="A224" s="28" t="s">
        <v>47</v>
      </c>
      <c r="E224" s="29" t="s">
        <v>479</v>
      </c>
    </row>
    <row r="225" spans="1:5" ht="12.75">
      <c r="A225" t="s">
        <v>49</v>
      </c>
      <c r="E225" s="27" t="s">
        <v>67</v>
      </c>
    </row>
    <row r="226" spans="1:16" ht="12.75">
      <c r="A226" s="17" t="s">
        <v>41</v>
      </c>
      <c r="B226" s="21">
        <v>54</v>
      </c>
      <c r="C226" s="21" t="s">
        <v>293</v>
      </c>
      <c r="D226" s="17" t="s">
        <v>43</v>
      </c>
      <c r="E226" s="22" t="s">
        <v>294</v>
      </c>
      <c r="F226" s="23" t="s">
        <v>114</v>
      </c>
      <c r="G226" s="24">
        <v>850.5</v>
      </c>
      <c r="H226" s="25"/>
      <c r="I226" s="25">
        <f>ROUND(ROUND(H226,2)*ROUND(G226,3),2)</f>
        <v>0</v>
      </c>
      <c r="O226">
        <f>(I226*21)/100</f>
        <v>0</v>
      </c>
      <c r="P226" t="s">
        <v>20</v>
      </c>
    </row>
    <row r="227" spans="1:5" ht="12.75">
      <c r="A227" s="26" t="s">
        <v>46</v>
      </c>
      <c r="E227" s="27" t="s">
        <v>295</v>
      </c>
    </row>
    <row r="228" spans="1:5" ht="25.5">
      <c r="A228" s="28" t="s">
        <v>47</v>
      </c>
      <c r="E228" s="29" t="s">
        <v>480</v>
      </c>
    </row>
    <row r="229" spans="1:5" ht="12.75">
      <c r="A229" t="s">
        <v>49</v>
      </c>
      <c r="E229" s="27" t="s">
        <v>67</v>
      </c>
    </row>
    <row r="230" spans="1:16" ht="12.75">
      <c r="A230" s="17" t="s">
        <v>41</v>
      </c>
      <c r="B230" s="21">
        <v>55</v>
      </c>
      <c r="C230" s="21" t="s">
        <v>254</v>
      </c>
      <c r="D230" s="17" t="s">
        <v>129</v>
      </c>
      <c r="E230" s="22" t="s">
        <v>255</v>
      </c>
      <c r="F230" s="23" t="s">
        <v>114</v>
      </c>
      <c r="G230" s="24">
        <v>850.5</v>
      </c>
      <c r="H230" s="25"/>
      <c r="I230" s="25">
        <f>ROUND(ROUND(H230,2)*ROUND(G230,3),2)</f>
        <v>0</v>
      </c>
      <c r="O230">
        <f>(I230*21)/100</f>
        <v>0</v>
      </c>
      <c r="P230" t="s">
        <v>20</v>
      </c>
    </row>
    <row r="231" spans="1:5" ht="12.75">
      <c r="A231" s="26" t="s">
        <v>46</v>
      </c>
      <c r="E231" s="27" t="s">
        <v>295</v>
      </c>
    </row>
    <row r="232" spans="1:5" ht="25.5">
      <c r="A232" s="28" t="s">
        <v>47</v>
      </c>
      <c r="E232" s="29" t="s">
        <v>480</v>
      </c>
    </row>
    <row r="233" spans="1:5" ht="12.75">
      <c r="A233" t="s">
        <v>49</v>
      </c>
      <c r="E233" s="27" t="s">
        <v>67</v>
      </c>
    </row>
    <row r="234" spans="1:9" ht="12.75" customHeight="1">
      <c r="A234" s="17" t="s">
        <v>41</v>
      </c>
      <c r="B234" s="21">
        <v>56</v>
      </c>
      <c r="C234" s="21" t="s">
        <v>244</v>
      </c>
      <c r="D234" s="17" t="s">
        <v>129</v>
      </c>
      <c r="E234" s="22" t="s">
        <v>245</v>
      </c>
      <c r="F234" s="23" t="s">
        <v>114</v>
      </c>
      <c r="G234" s="24">
        <v>1701</v>
      </c>
      <c r="H234" s="25"/>
      <c r="I234" s="25">
        <f>ROUND(ROUND(H234,2)*ROUND(G234,3),2)</f>
        <v>0</v>
      </c>
    </row>
    <row r="235" spans="1:5" ht="12.75" customHeight="1">
      <c r="A235" s="26" t="s">
        <v>46</v>
      </c>
      <c r="E235" s="27" t="s">
        <v>296</v>
      </c>
    </row>
    <row r="236" spans="1:5" ht="12.75" customHeight="1">
      <c r="A236" s="28" t="s">
        <v>47</v>
      </c>
      <c r="E236" s="29" t="s">
        <v>481</v>
      </c>
    </row>
    <row r="237" spans="1:5" ht="12.75" customHeight="1">
      <c r="A237" t="s">
        <v>49</v>
      </c>
      <c r="E237" s="27" t="s">
        <v>67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999" fitToWidth="1" horizontalDpi="300" verticalDpi="3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view="pageBreakPreview" zoomScale="60" zoomScalePageLayoutView="0" workbookViewId="0" topLeftCell="A1">
      <pane ySplit="7" topLeftCell="A8" activePane="bottomLeft" state="frozen"/>
      <selection pane="topLeft" activeCell="B5" sqref="B5:D5"/>
      <selection pane="bottomLeft" activeCell="A9" sqref="A9:IV2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19</v>
      </c>
    </row>
    <row r="2" spans="2:16" ht="24.75" customHeight="1">
      <c r="B2" s="1"/>
      <c r="C2" s="1"/>
      <c r="D2" s="1"/>
      <c r="E2" s="2" t="s">
        <v>478</v>
      </c>
      <c r="F2" s="1"/>
      <c r="G2" s="1"/>
      <c r="H2" s="5"/>
      <c r="I2" s="5"/>
      <c r="P2" t="s">
        <v>19</v>
      </c>
    </row>
    <row r="3" spans="1:16" ht="15" customHeight="1">
      <c r="A3" t="s">
        <v>10</v>
      </c>
      <c r="B3" s="9" t="s">
        <v>11</v>
      </c>
      <c r="C3" s="51" t="s">
        <v>12</v>
      </c>
      <c r="D3" s="47"/>
      <c r="E3" s="10" t="s">
        <v>13</v>
      </c>
      <c r="F3" s="1"/>
      <c r="G3" s="8"/>
      <c r="H3" s="7" t="s">
        <v>297</v>
      </c>
      <c r="I3" s="30">
        <f>0+I8</f>
        <v>0</v>
      </c>
      <c r="O3" t="s">
        <v>16</v>
      </c>
      <c r="P3" t="s">
        <v>20</v>
      </c>
    </row>
    <row r="4" spans="1:16" ht="15" customHeight="1">
      <c r="A4" t="s">
        <v>14</v>
      </c>
      <c r="B4" s="12" t="s">
        <v>15</v>
      </c>
      <c r="C4" s="52" t="s">
        <v>297</v>
      </c>
      <c r="D4" s="53"/>
      <c r="E4" s="13" t="s">
        <v>298</v>
      </c>
      <c r="F4" s="5"/>
      <c r="G4" s="5"/>
      <c r="H4" s="14"/>
      <c r="I4" s="14"/>
      <c r="O4" t="s">
        <v>17</v>
      </c>
      <c r="P4" t="s">
        <v>20</v>
      </c>
    </row>
    <row r="5" spans="1:16" ht="12.75" customHeight="1">
      <c r="A5" s="50" t="s">
        <v>23</v>
      </c>
      <c r="B5" s="50" t="s">
        <v>25</v>
      </c>
      <c r="C5" s="50" t="s">
        <v>27</v>
      </c>
      <c r="D5" s="50" t="s">
        <v>28</v>
      </c>
      <c r="E5" s="50" t="s">
        <v>29</v>
      </c>
      <c r="F5" s="50" t="s">
        <v>31</v>
      </c>
      <c r="G5" s="50" t="s">
        <v>33</v>
      </c>
      <c r="H5" s="50" t="s">
        <v>35</v>
      </c>
      <c r="I5" s="50"/>
      <c r="O5" t="s">
        <v>18</v>
      </c>
      <c r="P5" t="s">
        <v>20</v>
      </c>
    </row>
    <row r="6" spans="1:9" ht="12.75" customHeight="1">
      <c r="A6" s="50"/>
      <c r="B6" s="50"/>
      <c r="C6" s="50"/>
      <c r="D6" s="50"/>
      <c r="E6" s="50"/>
      <c r="F6" s="50"/>
      <c r="G6" s="50"/>
      <c r="H6" s="11" t="s">
        <v>36</v>
      </c>
      <c r="I6" s="11" t="s">
        <v>38</v>
      </c>
    </row>
    <row r="7" spans="1:9" ht="12.75" customHeight="1">
      <c r="A7" s="11" t="s">
        <v>24</v>
      </c>
      <c r="B7" s="11" t="s">
        <v>26</v>
      </c>
      <c r="C7" s="11" t="s">
        <v>20</v>
      </c>
      <c r="D7" s="11" t="s">
        <v>19</v>
      </c>
      <c r="E7" s="11" t="s">
        <v>30</v>
      </c>
      <c r="F7" s="11" t="s">
        <v>32</v>
      </c>
      <c r="G7" s="11" t="s">
        <v>34</v>
      </c>
      <c r="H7" s="11" t="s">
        <v>37</v>
      </c>
      <c r="I7" s="11" t="s">
        <v>39</v>
      </c>
    </row>
    <row r="8" spans="1:9" ht="12.75" customHeight="1">
      <c r="A8" s="14" t="s">
        <v>40</v>
      </c>
      <c r="B8" s="14"/>
      <c r="C8" s="18" t="s">
        <v>37</v>
      </c>
      <c r="D8" s="14"/>
      <c r="E8" s="19" t="s">
        <v>63</v>
      </c>
      <c r="F8" s="14"/>
      <c r="G8" s="14"/>
      <c r="H8" s="14"/>
      <c r="I8" s="20">
        <f>0+I9+I13+I17+I21</f>
        <v>0</v>
      </c>
    </row>
    <row r="9" spans="1:16" ht="12.75">
      <c r="A9" s="17" t="s">
        <v>41</v>
      </c>
      <c r="B9" s="21" t="s">
        <v>26</v>
      </c>
      <c r="C9" s="21" t="s">
        <v>299</v>
      </c>
      <c r="D9" s="17" t="s">
        <v>43</v>
      </c>
      <c r="E9" s="22" t="s">
        <v>300</v>
      </c>
      <c r="F9" s="23" t="s">
        <v>45</v>
      </c>
      <c r="G9" s="24">
        <v>16</v>
      </c>
      <c r="H9" s="25"/>
      <c r="I9" s="25">
        <f>ROUND(ROUND(H9,2)*ROUND(G9,3),2)</f>
        <v>0</v>
      </c>
      <c r="O9">
        <f>(I9*21)/100</f>
        <v>0</v>
      </c>
      <c r="P9" t="s">
        <v>20</v>
      </c>
    </row>
    <row r="10" spans="1:5" ht="12.75">
      <c r="A10" s="26" t="s">
        <v>46</v>
      </c>
      <c r="E10" s="27" t="s">
        <v>43</v>
      </c>
    </row>
    <row r="11" spans="1:5" ht="25.5">
      <c r="A11" s="28" t="s">
        <v>47</v>
      </c>
      <c r="E11" s="29" t="s">
        <v>301</v>
      </c>
    </row>
    <row r="12" spans="1:5" ht="12.75">
      <c r="A12" t="s">
        <v>49</v>
      </c>
      <c r="E12" s="27" t="s">
        <v>67</v>
      </c>
    </row>
    <row r="13" spans="1:16" ht="25.5">
      <c r="A13" s="17" t="s">
        <v>41</v>
      </c>
      <c r="B13" s="21" t="s">
        <v>20</v>
      </c>
      <c r="C13" s="21" t="s">
        <v>302</v>
      </c>
      <c r="D13" s="17" t="s">
        <v>43</v>
      </c>
      <c r="E13" s="22" t="s">
        <v>303</v>
      </c>
      <c r="F13" s="23" t="s">
        <v>45</v>
      </c>
      <c r="G13" s="24">
        <v>16</v>
      </c>
      <c r="H13" s="25"/>
      <c r="I13" s="25">
        <f>ROUND(ROUND(H13,2)*ROUND(G13,3),2)</f>
        <v>0</v>
      </c>
      <c r="O13">
        <f>(I13*21)/100</f>
        <v>0</v>
      </c>
      <c r="P13" t="s">
        <v>20</v>
      </c>
    </row>
    <row r="14" spans="1:5" ht="12.75">
      <c r="A14" s="26" t="s">
        <v>46</v>
      </c>
      <c r="E14" s="27" t="s">
        <v>43</v>
      </c>
    </row>
    <row r="15" spans="1:5" ht="25.5">
      <c r="A15" s="28" t="s">
        <v>47</v>
      </c>
      <c r="E15" s="29" t="s">
        <v>301</v>
      </c>
    </row>
    <row r="16" spans="1:5" ht="12.75">
      <c r="A16" t="s">
        <v>49</v>
      </c>
      <c r="E16" s="27" t="s">
        <v>67</v>
      </c>
    </row>
    <row r="17" spans="1:16" ht="25.5">
      <c r="A17" s="17" t="s">
        <v>41</v>
      </c>
      <c r="B17" s="21" t="s">
        <v>19</v>
      </c>
      <c r="C17" s="21" t="s">
        <v>304</v>
      </c>
      <c r="D17" s="17" t="s">
        <v>43</v>
      </c>
      <c r="E17" s="22" t="s">
        <v>305</v>
      </c>
      <c r="F17" s="23" t="s">
        <v>114</v>
      </c>
      <c r="G17" s="24">
        <v>1767</v>
      </c>
      <c r="H17" s="25"/>
      <c r="I17" s="25">
        <f>ROUND(ROUND(H17,2)*ROUND(G17,3),2)</f>
        <v>0</v>
      </c>
      <c r="O17">
        <f>(I17*21)/100</f>
        <v>0</v>
      </c>
      <c r="P17" t="s">
        <v>20</v>
      </c>
    </row>
    <row r="18" spans="1:5" ht="12.75">
      <c r="A18" s="26" t="s">
        <v>46</v>
      </c>
      <c r="E18" s="27" t="s">
        <v>43</v>
      </c>
    </row>
    <row r="19" spans="1:5" ht="12.75">
      <c r="A19" s="28" t="s">
        <v>47</v>
      </c>
      <c r="E19" s="29" t="s">
        <v>306</v>
      </c>
    </row>
    <row r="20" spans="1:5" ht="12.75">
      <c r="A20" t="s">
        <v>49</v>
      </c>
      <c r="E20" s="27" t="s">
        <v>67</v>
      </c>
    </row>
    <row r="21" spans="1:16" ht="25.5">
      <c r="A21" s="17" t="s">
        <v>41</v>
      </c>
      <c r="B21" s="21" t="s">
        <v>30</v>
      </c>
      <c r="C21" s="21" t="s">
        <v>307</v>
      </c>
      <c r="D21" s="17" t="s">
        <v>43</v>
      </c>
      <c r="E21" s="22" t="s">
        <v>308</v>
      </c>
      <c r="F21" s="23" t="s">
        <v>114</v>
      </c>
      <c r="G21" s="24">
        <v>1767</v>
      </c>
      <c r="H21" s="25"/>
      <c r="I21" s="25">
        <f>ROUND(ROUND(H21,2)*ROUND(G21,3),2)</f>
        <v>0</v>
      </c>
      <c r="O21">
        <f>(I21*21)/100</f>
        <v>0</v>
      </c>
      <c r="P21" t="s">
        <v>20</v>
      </c>
    </row>
    <row r="22" spans="1:5" ht="12.75">
      <c r="A22" s="26" t="s">
        <v>46</v>
      </c>
      <c r="E22" s="27" t="s">
        <v>43</v>
      </c>
    </row>
    <row r="23" spans="1:5" ht="12.75">
      <c r="A23" s="28" t="s">
        <v>47</v>
      </c>
      <c r="E23" s="29" t="s">
        <v>306</v>
      </c>
    </row>
    <row r="24" spans="1:5" ht="12.75">
      <c r="A24" t="s">
        <v>49</v>
      </c>
      <c r="E24" s="27" t="s">
        <v>67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999" fitToWidth="1" horizontalDpi="300" verticalDpi="300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view="pageBreakPreview" zoomScaleSheetLayoutView="100" zoomScalePageLayoutView="0" workbookViewId="0" topLeftCell="A1">
      <pane ySplit="7" topLeftCell="A139" activePane="bottomLeft" state="frozen"/>
      <selection pane="topLeft" activeCell="B5" sqref="B5:D5"/>
      <selection pane="bottomLeft" activeCell="A8" sqref="A8:IV18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19</v>
      </c>
    </row>
    <row r="2" spans="2:16" ht="24.75" customHeight="1">
      <c r="B2" s="1"/>
      <c r="C2" s="1"/>
      <c r="D2" s="1"/>
      <c r="E2" s="2" t="s">
        <v>478</v>
      </c>
      <c r="F2" s="1"/>
      <c r="G2" s="1"/>
      <c r="H2" s="5"/>
      <c r="I2" s="5"/>
      <c r="P2" t="s">
        <v>19</v>
      </c>
    </row>
    <row r="3" spans="1:16" ht="15" customHeight="1">
      <c r="A3" t="s">
        <v>10</v>
      </c>
      <c r="B3" s="9" t="s">
        <v>11</v>
      </c>
      <c r="C3" s="51" t="s">
        <v>12</v>
      </c>
      <c r="D3" s="47"/>
      <c r="E3" s="10" t="s">
        <v>13</v>
      </c>
      <c r="F3" s="1"/>
      <c r="G3" s="8"/>
      <c r="H3" s="7" t="s">
        <v>309</v>
      </c>
      <c r="I3" s="30">
        <f>0+I8+I33+I94+I103+I116+I145+I154</f>
        <v>0</v>
      </c>
      <c r="O3" t="s">
        <v>16</v>
      </c>
      <c r="P3" t="s">
        <v>20</v>
      </c>
    </row>
    <row r="4" spans="1:16" ht="15" customHeight="1">
      <c r="A4" t="s">
        <v>14</v>
      </c>
      <c r="B4" s="12" t="s">
        <v>15</v>
      </c>
      <c r="C4" s="52" t="s">
        <v>309</v>
      </c>
      <c r="D4" s="53"/>
      <c r="E4" s="13" t="s">
        <v>310</v>
      </c>
      <c r="F4" s="5"/>
      <c r="G4" s="5"/>
      <c r="H4" s="14"/>
      <c r="I4" s="14"/>
      <c r="O4" t="s">
        <v>17</v>
      </c>
      <c r="P4" t="s">
        <v>20</v>
      </c>
    </row>
    <row r="5" spans="1:16" ht="12.75" customHeight="1">
      <c r="A5" s="50" t="s">
        <v>23</v>
      </c>
      <c r="B5" s="50" t="s">
        <v>25</v>
      </c>
      <c r="C5" s="50" t="s">
        <v>27</v>
      </c>
      <c r="D5" s="50" t="s">
        <v>28</v>
      </c>
      <c r="E5" s="50" t="s">
        <v>29</v>
      </c>
      <c r="F5" s="50" t="s">
        <v>31</v>
      </c>
      <c r="G5" s="50" t="s">
        <v>33</v>
      </c>
      <c r="H5" s="50" t="s">
        <v>35</v>
      </c>
      <c r="I5" s="50"/>
      <c r="O5" t="s">
        <v>18</v>
      </c>
      <c r="P5" t="s">
        <v>20</v>
      </c>
    </row>
    <row r="6" spans="1:9" ht="12.75" customHeight="1">
      <c r="A6" s="50"/>
      <c r="B6" s="50"/>
      <c r="C6" s="50"/>
      <c r="D6" s="50"/>
      <c r="E6" s="50"/>
      <c r="F6" s="50"/>
      <c r="G6" s="50"/>
      <c r="H6" s="11" t="s">
        <v>36</v>
      </c>
      <c r="I6" s="11" t="s">
        <v>38</v>
      </c>
    </row>
    <row r="7" spans="1:9" ht="12.75" customHeight="1">
      <c r="A7" s="11" t="s">
        <v>24</v>
      </c>
      <c r="B7" s="11" t="s">
        <v>26</v>
      </c>
      <c r="C7" s="11" t="s">
        <v>20</v>
      </c>
      <c r="D7" s="11" t="s">
        <v>19</v>
      </c>
      <c r="E7" s="11" t="s">
        <v>30</v>
      </c>
      <c r="F7" s="11" t="s">
        <v>32</v>
      </c>
      <c r="G7" s="11" t="s">
        <v>34</v>
      </c>
      <c r="H7" s="11" t="s">
        <v>37</v>
      </c>
      <c r="I7" s="11" t="s">
        <v>39</v>
      </c>
    </row>
    <row r="8" spans="1:9" ht="12.75">
      <c r="A8" s="14" t="s">
        <v>40</v>
      </c>
      <c r="B8" s="14"/>
      <c r="C8" s="18" t="s">
        <v>24</v>
      </c>
      <c r="D8" s="14"/>
      <c r="E8" s="19" t="s">
        <v>311</v>
      </c>
      <c r="F8" s="14"/>
      <c r="G8" s="14"/>
      <c r="H8" s="14"/>
      <c r="I8" s="20">
        <f>0+I9+I13+I17+I21+I25+I29</f>
        <v>0</v>
      </c>
    </row>
    <row r="9" spans="1:16" ht="12.75">
      <c r="A9" s="17" t="s">
        <v>41</v>
      </c>
      <c r="B9" s="21" t="s">
        <v>26</v>
      </c>
      <c r="C9" s="21" t="s">
        <v>135</v>
      </c>
      <c r="D9" s="17" t="s">
        <v>43</v>
      </c>
      <c r="E9" s="22" t="s">
        <v>136</v>
      </c>
      <c r="F9" s="23" t="s">
        <v>137</v>
      </c>
      <c r="G9" s="24">
        <v>30.888</v>
      </c>
      <c r="H9" s="25"/>
      <c r="I9" s="25">
        <f>ROUND(ROUND(H9,2)*ROUND(G9,3),2)</f>
        <v>0</v>
      </c>
      <c r="O9">
        <f>(I9*21)/100</f>
        <v>0</v>
      </c>
      <c r="P9" t="s">
        <v>20</v>
      </c>
    </row>
    <row r="10" spans="1:5" ht="12.75">
      <c r="A10" s="26" t="s">
        <v>46</v>
      </c>
      <c r="E10" s="27" t="s">
        <v>312</v>
      </c>
    </row>
    <row r="11" spans="1:5" ht="12.75">
      <c r="A11" s="28" t="s">
        <v>47</v>
      </c>
      <c r="E11" s="29" t="s">
        <v>313</v>
      </c>
    </row>
    <row r="12" spans="1:5" ht="12.75">
      <c r="A12" t="s">
        <v>49</v>
      </c>
      <c r="E12" s="27" t="s">
        <v>67</v>
      </c>
    </row>
    <row r="13" spans="1:16" ht="12.75">
      <c r="A13" s="17" t="s">
        <v>41</v>
      </c>
      <c r="B13" s="21" t="s">
        <v>20</v>
      </c>
      <c r="C13" s="21" t="s">
        <v>138</v>
      </c>
      <c r="D13" s="17" t="s">
        <v>314</v>
      </c>
      <c r="E13" s="22" t="s">
        <v>136</v>
      </c>
      <c r="F13" s="23" t="s">
        <v>139</v>
      </c>
      <c r="G13" s="24">
        <v>86.035</v>
      </c>
      <c r="H13" s="25"/>
      <c r="I13" s="25">
        <f>ROUND(ROUND(H13,2)*ROUND(G13,3),2)</f>
        <v>0</v>
      </c>
      <c r="O13">
        <f>(I13*21)/100</f>
        <v>0</v>
      </c>
      <c r="P13" t="s">
        <v>20</v>
      </c>
    </row>
    <row r="14" spans="1:5" ht="12.75">
      <c r="A14" s="26" t="s">
        <v>46</v>
      </c>
      <c r="E14" s="27" t="s">
        <v>315</v>
      </c>
    </row>
    <row r="15" spans="1:5" ht="12.75">
      <c r="A15" s="28" t="s">
        <v>47</v>
      </c>
      <c r="E15" s="29" t="s">
        <v>316</v>
      </c>
    </row>
    <row r="16" spans="1:5" ht="12.75">
      <c r="A16" t="s">
        <v>49</v>
      </c>
      <c r="E16" s="27" t="s">
        <v>317</v>
      </c>
    </row>
    <row r="17" spans="1:16" ht="12.75">
      <c r="A17" s="17" t="s">
        <v>41</v>
      </c>
      <c r="B17" s="21" t="s">
        <v>19</v>
      </c>
      <c r="C17" s="21" t="s">
        <v>138</v>
      </c>
      <c r="D17" s="17" t="s">
        <v>318</v>
      </c>
      <c r="E17" s="22" t="s">
        <v>136</v>
      </c>
      <c r="F17" s="23" t="s">
        <v>139</v>
      </c>
      <c r="G17" s="24">
        <v>23.405</v>
      </c>
      <c r="H17" s="25"/>
      <c r="I17" s="25">
        <f>ROUND(ROUND(H17,2)*ROUND(G17,3),2)</f>
        <v>0</v>
      </c>
      <c r="O17">
        <f>(I17*21)/100</f>
        <v>0</v>
      </c>
      <c r="P17" t="s">
        <v>20</v>
      </c>
    </row>
    <row r="18" spans="1:5" ht="12.75">
      <c r="A18" s="26" t="s">
        <v>46</v>
      </c>
      <c r="E18" s="27" t="s">
        <v>319</v>
      </c>
    </row>
    <row r="19" spans="1:5" ht="12.75">
      <c r="A19" s="28" t="s">
        <v>47</v>
      </c>
      <c r="E19" s="29" t="s">
        <v>320</v>
      </c>
    </row>
    <row r="20" spans="1:5" ht="12.75">
      <c r="A20" t="s">
        <v>49</v>
      </c>
      <c r="E20" s="27" t="s">
        <v>317</v>
      </c>
    </row>
    <row r="21" spans="1:16" ht="12.75">
      <c r="A21" s="17" t="s">
        <v>41</v>
      </c>
      <c r="B21" s="21" t="s">
        <v>30</v>
      </c>
      <c r="C21" s="21" t="s">
        <v>321</v>
      </c>
      <c r="D21" s="17" t="s">
        <v>43</v>
      </c>
      <c r="E21" s="22" t="s">
        <v>322</v>
      </c>
      <c r="F21" s="23" t="s">
        <v>323</v>
      </c>
      <c r="G21" s="24">
        <v>1</v>
      </c>
      <c r="H21" s="25"/>
      <c r="I21" s="25">
        <f>ROUND(ROUND(H21,2)*ROUND(G21,3),2)</f>
        <v>0</v>
      </c>
      <c r="O21">
        <f>(I21*21)/100</f>
        <v>0</v>
      </c>
      <c r="P21" t="s">
        <v>20</v>
      </c>
    </row>
    <row r="22" spans="1:5" ht="25.5">
      <c r="A22" s="26" t="s">
        <v>46</v>
      </c>
      <c r="E22" s="27" t="s">
        <v>324</v>
      </c>
    </row>
    <row r="23" spans="1:5" ht="12.75">
      <c r="A23" s="28" t="s">
        <v>47</v>
      </c>
      <c r="E23" s="29" t="s">
        <v>43</v>
      </c>
    </row>
    <row r="24" spans="1:5" ht="12.75">
      <c r="A24" t="s">
        <v>49</v>
      </c>
      <c r="E24" s="27" t="s">
        <v>317</v>
      </c>
    </row>
    <row r="25" spans="1:16" ht="12.75">
      <c r="A25" s="17" t="s">
        <v>41</v>
      </c>
      <c r="B25" s="21" t="s">
        <v>32</v>
      </c>
      <c r="C25" s="21" t="s">
        <v>325</v>
      </c>
      <c r="D25" s="17" t="s">
        <v>43</v>
      </c>
      <c r="E25" s="22" t="s">
        <v>326</v>
      </c>
      <c r="F25" s="23" t="s">
        <v>323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20</v>
      </c>
    </row>
    <row r="26" spans="1:5" ht="12.75">
      <c r="A26" s="26" t="s">
        <v>46</v>
      </c>
      <c r="E26" s="27" t="s">
        <v>43</v>
      </c>
    </row>
    <row r="27" spans="1:5" ht="12.75">
      <c r="A27" s="28" t="s">
        <v>47</v>
      </c>
      <c r="E27" s="29" t="s">
        <v>43</v>
      </c>
    </row>
    <row r="28" spans="1:5" ht="12.75">
      <c r="A28" t="s">
        <v>49</v>
      </c>
      <c r="E28" s="27" t="s">
        <v>317</v>
      </c>
    </row>
    <row r="29" spans="1:16" ht="12.75">
      <c r="A29" s="17" t="s">
        <v>41</v>
      </c>
      <c r="B29" s="21" t="s">
        <v>34</v>
      </c>
      <c r="C29" s="21" t="s">
        <v>327</v>
      </c>
      <c r="D29" s="17" t="s">
        <v>43</v>
      </c>
      <c r="E29" s="22" t="s">
        <v>328</v>
      </c>
      <c r="F29" s="23" t="s">
        <v>323</v>
      </c>
      <c r="G29" s="24">
        <v>1</v>
      </c>
      <c r="H29" s="25"/>
      <c r="I29" s="25">
        <f>ROUND(ROUND(H29,2)*ROUND(G29,3),2)</f>
        <v>0</v>
      </c>
      <c r="O29">
        <f>(I29*21)/100</f>
        <v>0</v>
      </c>
      <c r="P29" t="s">
        <v>20</v>
      </c>
    </row>
    <row r="30" spans="1:5" ht="25.5">
      <c r="A30" s="26" t="s">
        <v>46</v>
      </c>
      <c r="E30" s="27" t="s">
        <v>329</v>
      </c>
    </row>
    <row r="31" spans="1:5" ht="12.75">
      <c r="A31" s="28" t="s">
        <v>47</v>
      </c>
      <c r="E31" s="29" t="s">
        <v>43</v>
      </c>
    </row>
    <row r="32" spans="1:5" ht="12.75">
      <c r="A32" t="s">
        <v>49</v>
      </c>
      <c r="E32" s="27" t="s">
        <v>317</v>
      </c>
    </row>
    <row r="33" spans="1:9" ht="12.75">
      <c r="A33" s="5" t="s">
        <v>40</v>
      </c>
      <c r="B33" s="5"/>
      <c r="C33" s="31" t="s">
        <v>26</v>
      </c>
      <c r="D33" s="5"/>
      <c r="E33" s="19" t="s">
        <v>330</v>
      </c>
      <c r="F33" s="5"/>
      <c r="G33" s="5"/>
      <c r="H33" s="5"/>
      <c r="I33" s="32">
        <f>0+I34+I38+I42+I46+I50+I54+I58+I62+I66+I70+I74+I78+I82+I86+I90</f>
        <v>0</v>
      </c>
    </row>
    <row r="34" spans="1:16" ht="25.5">
      <c r="A34" s="17" t="s">
        <v>41</v>
      </c>
      <c r="B34" s="21" t="s">
        <v>79</v>
      </c>
      <c r="C34" s="21" t="s">
        <v>331</v>
      </c>
      <c r="D34" s="17" t="s">
        <v>43</v>
      </c>
      <c r="E34" s="22" t="s">
        <v>332</v>
      </c>
      <c r="F34" s="23" t="s">
        <v>137</v>
      </c>
      <c r="G34" s="24">
        <v>9.752</v>
      </c>
      <c r="H34" s="25"/>
      <c r="I34" s="25">
        <f>ROUND(ROUND(H34,2)*ROUND(G34,3),2)</f>
        <v>0</v>
      </c>
      <c r="O34">
        <f>(I34*21)/100</f>
        <v>0</v>
      </c>
      <c r="P34" t="s">
        <v>20</v>
      </c>
    </row>
    <row r="35" spans="1:5" ht="12.75">
      <c r="A35" s="26" t="s">
        <v>46</v>
      </c>
      <c r="E35" s="27" t="s">
        <v>43</v>
      </c>
    </row>
    <row r="36" spans="1:5" ht="25.5">
      <c r="A36" s="28" t="s">
        <v>47</v>
      </c>
      <c r="E36" s="29" t="s">
        <v>333</v>
      </c>
    </row>
    <row r="37" spans="1:5" ht="12.75">
      <c r="A37" t="s">
        <v>49</v>
      </c>
      <c r="E37" s="27" t="s">
        <v>67</v>
      </c>
    </row>
    <row r="38" spans="1:16" ht="25.5">
      <c r="A38" s="17" t="s">
        <v>41</v>
      </c>
      <c r="B38" s="21" t="s">
        <v>94</v>
      </c>
      <c r="C38" s="21" t="s">
        <v>334</v>
      </c>
      <c r="D38" s="17" t="s">
        <v>43</v>
      </c>
      <c r="E38" s="22" t="s">
        <v>335</v>
      </c>
      <c r="F38" s="23" t="s">
        <v>173</v>
      </c>
      <c r="G38" s="24">
        <v>48.76</v>
      </c>
      <c r="H38" s="25"/>
      <c r="I38" s="25">
        <f>ROUND(ROUND(H38,2)*ROUND(G38,3),2)</f>
        <v>0</v>
      </c>
      <c r="O38">
        <f>(I38*21)/100</f>
        <v>0</v>
      </c>
      <c r="P38" t="s">
        <v>20</v>
      </c>
    </row>
    <row r="39" spans="1:5" ht="12.75">
      <c r="A39" s="26" t="s">
        <v>46</v>
      </c>
      <c r="E39" s="27" t="s">
        <v>43</v>
      </c>
    </row>
    <row r="40" spans="1:5" ht="12.75">
      <c r="A40" s="28" t="s">
        <v>47</v>
      </c>
      <c r="E40" s="29" t="s">
        <v>336</v>
      </c>
    </row>
    <row r="41" spans="1:5" ht="12.75">
      <c r="A41" t="s">
        <v>49</v>
      </c>
      <c r="E41" s="27" t="s">
        <v>67</v>
      </c>
    </row>
    <row r="42" spans="1:16" ht="12.75">
      <c r="A42" s="17" t="s">
        <v>41</v>
      </c>
      <c r="B42" s="21" t="s">
        <v>37</v>
      </c>
      <c r="C42" s="21" t="s">
        <v>337</v>
      </c>
      <c r="D42" s="17" t="s">
        <v>43</v>
      </c>
      <c r="E42" s="22" t="s">
        <v>338</v>
      </c>
      <c r="F42" s="23" t="s">
        <v>137</v>
      </c>
      <c r="G42" s="24">
        <v>16.83</v>
      </c>
      <c r="H42" s="25"/>
      <c r="I42" s="25">
        <f>ROUND(ROUND(H42,2)*ROUND(G42,3),2)</f>
        <v>0</v>
      </c>
      <c r="O42">
        <f>(I42*21)/100</f>
        <v>0</v>
      </c>
      <c r="P42" t="s">
        <v>20</v>
      </c>
    </row>
    <row r="43" spans="1:5" ht="12.75">
      <c r="A43" s="26" t="s">
        <v>46</v>
      </c>
      <c r="E43" s="27" t="s">
        <v>43</v>
      </c>
    </row>
    <row r="44" spans="1:5" ht="12.75">
      <c r="A44" s="28" t="s">
        <v>47</v>
      </c>
      <c r="E44" s="29" t="s">
        <v>339</v>
      </c>
    </row>
    <row r="45" spans="1:5" ht="12.75">
      <c r="A45" t="s">
        <v>49</v>
      </c>
      <c r="E45" s="27" t="s">
        <v>67</v>
      </c>
    </row>
    <row r="46" spans="1:16" ht="12.75">
      <c r="A46" s="17" t="s">
        <v>41</v>
      </c>
      <c r="B46" s="21" t="s">
        <v>39</v>
      </c>
      <c r="C46" s="21" t="s">
        <v>340</v>
      </c>
      <c r="D46" s="17" t="s">
        <v>43</v>
      </c>
      <c r="E46" s="22" t="s">
        <v>341</v>
      </c>
      <c r="F46" s="23" t="s">
        <v>169</v>
      </c>
      <c r="G46" s="24">
        <v>25</v>
      </c>
      <c r="H46" s="25"/>
      <c r="I46" s="25">
        <f>ROUND(ROUND(H46,2)*ROUND(G46,3),2)</f>
        <v>0</v>
      </c>
      <c r="O46">
        <f>(I46*21)/100</f>
        <v>0</v>
      </c>
      <c r="P46" t="s">
        <v>20</v>
      </c>
    </row>
    <row r="47" spans="1:5" ht="12.75">
      <c r="A47" s="26" t="s">
        <v>46</v>
      </c>
      <c r="E47" s="27" t="s">
        <v>43</v>
      </c>
    </row>
    <row r="48" spans="1:5" ht="12.75">
      <c r="A48" s="28" t="s">
        <v>47</v>
      </c>
      <c r="E48" s="29" t="s">
        <v>342</v>
      </c>
    </row>
    <row r="49" spans="1:5" ht="12.75">
      <c r="A49" t="s">
        <v>49</v>
      </c>
      <c r="E49" s="27" t="s">
        <v>67</v>
      </c>
    </row>
    <row r="50" spans="1:16" ht="12.75">
      <c r="A50" s="17" t="s">
        <v>41</v>
      </c>
      <c r="B50" s="21" t="s">
        <v>106</v>
      </c>
      <c r="C50" s="21" t="s">
        <v>343</v>
      </c>
      <c r="D50" s="17" t="s">
        <v>43</v>
      </c>
      <c r="E50" s="22" t="s">
        <v>344</v>
      </c>
      <c r="F50" s="23" t="s">
        <v>169</v>
      </c>
      <c r="G50" s="24">
        <v>15.5</v>
      </c>
      <c r="H50" s="25"/>
      <c r="I50" s="25">
        <f>ROUND(ROUND(H50,2)*ROUND(G50,3),2)</f>
        <v>0</v>
      </c>
      <c r="O50">
        <f>(I50*21)/100</f>
        <v>0</v>
      </c>
      <c r="P50" t="s">
        <v>20</v>
      </c>
    </row>
    <row r="51" spans="1:5" ht="12.75">
      <c r="A51" s="26" t="s">
        <v>46</v>
      </c>
      <c r="E51" s="27" t="s">
        <v>43</v>
      </c>
    </row>
    <row r="52" spans="1:5" ht="12.75">
      <c r="A52" s="28" t="s">
        <v>47</v>
      </c>
      <c r="E52" s="29" t="s">
        <v>345</v>
      </c>
    </row>
    <row r="53" spans="1:5" ht="12.75">
      <c r="A53" t="s">
        <v>49</v>
      </c>
      <c r="E53" s="27" t="s">
        <v>67</v>
      </c>
    </row>
    <row r="54" spans="1:16" ht="12.75">
      <c r="A54" s="17" t="s">
        <v>41</v>
      </c>
      <c r="B54" s="21" t="s">
        <v>111</v>
      </c>
      <c r="C54" s="21" t="s">
        <v>346</v>
      </c>
      <c r="D54" s="17" t="s">
        <v>43</v>
      </c>
      <c r="E54" s="22" t="s">
        <v>347</v>
      </c>
      <c r="F54" s="23" t="s">
        <v>137</v>
      </c>
      <c r="G54" s="24">
        <v>48.875</v>
      </c>
      <c r="H54" s="25"/>
      <c r="I54" s="25">
        <f>ROUND(ROUND(H54,2)*ROUND(G54,3),2)</f>
        <v>0</v>
      </c>
      <c r="O54">
        <f>(I54*21)/100</f>
        <v>0</v>
      </c>
      <c r="P54" t="s">
        <v>20</v>
      </c>
    </row>
    <row r="55" spans="1:5" ht="12.75">
      <c r="A55" s="26" t="s">
        <v>46</v>
      </c>
      <c r="E55" s="27" t="s">
        <v>43</v>
      </c>
    </row>
    <row r="56" spans="1:5" ht="38.25">
      <c r="A56" s="28" t="s">
        <v>47</v>
      </c>
      <c r="E56" s="29" t="s">
        <v>348</v>
      </c>
    </row>
    <row r="57" spans="1:5" ht="12.75">
      <c r="A57" t="s">
        <v>49</v>
      </c>
      <c r="E57" s="27" t="s">
        <v>67</v>
      </c>
    </row>
    <row r="58" spans="1:16" ht="12.75">
      <c r="A58" s="17" t="s">
        <v>41</v>
      </c>
      <c r="B58" s="21" t="s">
        <v>117</v>
      </c>
      <c r="C58" s="21" t="s">
        <v>349</v>
      </c>
      <c r="D58" s="17" t="s">
        <v>43</v>
      </c>
      <c r="E58" s="22" t="s">
        <v>350</v>
      </c>
      <c r="F58" s="23" t="s">
        <v>351</v>
      </c>
      <c r="G58" s="24">
        <v>153</v>
      </c>
      <c r="H58" s="25"/>
      <c r="I58" s="25">
        <f>ROUND(ROUND(H58,2)*ROUND(G58,3),2)</f>
        <v>0</v>
      </c>
      <c r="O58">
        <f>(I58*21)/100</f>
        <v>0</v>
      </c>
      <c r="P58" t="s">
        <v>20</v>
      </c>
    </row>
    <row r="59" spans="1:5" ht="12.75">
      <c r="A59" s="26" t="s">
        <v>46</v>
      </c>
      <c r="E59" s="27" t="s">
        <v>43</v>
      </c>
    </row>
    <row r="60" spans="1:5" ht="12.75">
      <c r="A60" s="28" t="s">
        <v>47</v>
      </c>
      <c r="E60" s="29" t="s">
        <v>336</v>
      </c>
    </row>
    <row r="61" spans="1:5" ht="12.75">
      <c r="A61" t="s">
        <v>49</v>
      </c>
      <c r="E61" s="27" t="s">
        <v>67</v>
      </c>
    </row>
    <row r="62" spans="1:16" ht="12.75">
      <c r="A62" s="17" t="s">
        <v>41</v>
      </c>
      <c r="B62" s="21" t="s">
        <v>122</v>
      </c>
      <c r="C62" s="21" t="s">
        <v>352</v>
      </c>
      <c r="D62" s="17" t="s">
        <v>43</v>
      </c>
      <c r="E62" s="22" t="s">
        <v>353</v>
      </c>
      <c r="F62" s="23" t="s">
        <v>137</v>
      </c>
      <c r="G62" s="24">
        <v>48.875</v>
      </c>
      <c r="H62" s="25"/>
      <c r="I62" s="25">
        <f>ROUND(ROUND(H62,2)*ROUND(G62,3),2)</f>
        <v>0</v>
      </c>
      <c r="O62">
        <f>(I62*21)/100</f>
        <v>0</v>
      </c>
      <c r="P62" t="s">
        <v>20</v>
      </c>
    </row>
    <row r="63" spans="1:5" ht="12.75">
      <c r="A63" s="26" t="s">
        <v>46</v>
      </c>
      <c r="E63" s="27" t="s">
        <v>43</v>
      </c>
    </row>
    <row r="64" spans="1:5" ht="12.75">
      <c r="A64" s="28" t="s">
        <v>47</v>
      </c>
      <c r="E64" s="29" t="s">
        <v>354</v>
      </c>
    </row>
    <row r="65" spans="1:5" ht="12.75">
      <c r="A65" t="s">
        <v>49</v>
      </c>
      <c r="E65" s="27" t="s">
        <v>67</v>
      </c>
    </row>
    <row r="66" spans="1:16" ht="12.75">
      <c r="A66" s="17" t="s">
        <v>41</v>
      </c>
      <c r="B66" s="21" t="s">
        <v>128</v>
      </c>
      <c r="C66" s="21" t="s">
        <v>355</v>
      </c>
      <c r="D66" s="17" t="s">
        <v>43</v>
      </c>
      <c r="E66" s="22" t="s">
        <v>356</v>
      </c>
      <c r="F66" s="23" t="s">
        <v>137</v>
      </c>
      <c r="G66" s="24">
        <v>16.68</v>
      </c>
      <c r="H66" s="25"/>
      <c r="I66" s="25">
        <f>ROUND(ROUND(H66,2)*ROUND(G66,3),2)</f>
        <v>0</v>
      </c>
      <c r="O66">
        <f>(I66*21)/100</f>
        <v>0</v>
      </c>
      <c r="P66" t="s">
        <v>20</v>
      </c>
    </row>
    <row r="67" spans="1:5" ht="12.75">
      <c r="A67" s="26" t="s">
        <v>46</v>
      </c>
      <c r="E67" s="27" t="s">
        <v>43</v>
      </c>
    </row>
    <row r="68" spans="1:5" ht="38.25">
      <c r="A68" s="28" t="s">
        <v>47</v>
      </c>
      <c r="E68" s="29" t="s">
        <v>357</v>
      </c>
    </row>
    <row r="69" spans="1:5" ht="12.75">
      <c r="A69" t="s">
        <v>49</v>
      </c>
      <c r="E69" s="27" t="s">
        <v>67</v>
      </c>
    </row>
    <row r="70" spans="1:16" ht="12.75">
      <c r="A70" s="17" t="s">
        <v>41</v>
      </c>
      <c r="B70" s="21" t="s">
        <v>186</v>
      </c>
      <c r="C70" s="21" t="s">
        <v>203</v>
      </c>
      <c r="D70" s="17" t="s">
        <v>43</v>
      </c>
      <c r="E70" s="22" t="s">
        <v>204</v>
      </c>
      <c r="F70" s="23" t="s">
        <v>137</v>
      </c>
      <c r="G70" s="24">
        <v>25.2</v>
      </c>
      <c r="H70" s="25"/>
      <c r="I70" s="25">
        <f>ROUND(ROUND(H70,2)*ROUND(G70,3),2)</f>
        <v>0</v>
      </c>
      <c r="O70">
        <f>(I70*21)/100</f>
        <v>0</v>
      </c>
      <c r="P70" t="s">
        <v>20</v>
      </c>
    </row>
    <row r="71" spans="1:5" ht="25.5">
      <c r="A71" s="26" t="s">
        <v>46</v>
      </c>
      <c r="E71" s="27" t="s">
        <v>358</v>
      </c>
    </row>
    <row r="72" spans="1:5" ht="12.75">
      <c r="A72" s="28" t="s">
        <v>47</v>
      </c>
      <c r="E72" s="29" t="s">
        <v>359</v>
      </c>
    </row>
    <row r="73" spans="1:5" ht="12.75">
      <c r="A73" t="s">
        <v>49</v>
      </c>
      <c r="E73" s="27" t="s">
        <v>67</v>
      </c>
    </row>
    <row r="74" spans="1:16" ht="12.75">
      <c r="A74" s="17" t="s">
        <v>41</v>
      </c>
      <c r="B74" s="21" t="s">
        <v>190</v>
      </c>
      <c r="C74" s="21" t="s">
        <v>213</v>
      </c>
      <c r="D74" s="17" t="s">
        <v>43</v>
      </c>
      <c r="E74" s="22" t="s">
        <v>214</v>
      </c>
      <c r="F74" s="23" t="s">
        <v>114</v>
      </c>
      <c r="G74" s="24">
        <v>12</v>
      </c>
      <c r="H74" s="25"/>
      <c r="I74" s="25">
        <f>ROUND(ROUND(H74,2)*ROUND(G74,3),2)</f>
        <v>0</v>
      </c>
      <c r="O74">
        <f>(I74*21)/100</f>
        <v>0</v>
      </c>
      <c r="P74" t="s">
        <v>20</v>
      </c>
    </row>
    <row r="75" spans="1:5" ht="12.75">
      <c r="A75" s="26" t="s">
        <v>46</v>
      </c>
      <c r="E75" s="27" t="s">
        <v>43</v>
      </c>
    </row>
    <row r="76" spans="1:5" ht="12.75">
      <c r="A76" s="28" t="s">
        <v>47</v>
      </c>
      <c r="E76" s="29" t="s">
        <v>43</v>
      </c>
    </row>
    <row r="77" spans="1:5" ht="12.75">
      <c r="A77" t="s">
        <v>49</v>
      </c>
      <c r="E77" s="27" t="s">
        <v>67</v>
      </c>
    </row>
    <row r="78" spans="1:16" ht="12.75">
      <c r="A78" s="17" t="s">
        <v>41</v>
      </c>
      <c r="B78" s="21" t="s">
        <v>193</v>
      </c>
      <c r="C78" s="21" t="s">
        <v>360</v>
      </c>
      <c r="D78" s="17" t="s">
        <v>43</v>
      </c>
      <c r="E78" s="22" t="s">
        <v>361</v>
      </c>
      <c r="F78" s="23" t="s">
        <v>114</v>
      </c>
      <c r="G78" s="24">
        <v>12</v>
      </c>
      <c r="H78" s="25"/>
      <c r="I78" s="25">
        <f>ROUND(ROUND(H78,2)*ROUND(G78,3),2)</f>
        <v>0</v>
      </c>
      <c r="O78">
        <f>(I78*21)/100</f>
        <v>0</v>
      </c>
      <c r="P78" t="s">
        <v>20</v>
      </c>
    </row>
    <row r="79" spans="1:5" ht="12.75">
      <c r="A79" s="26" t="s">
        <v>46</v>
      </c>
      <c r="E79" s="27" t="s">
        <v>43</v>
      </c>
    </row>
    <row r="80" spans="1:5" ht="12.75">
      <c r="A80" s="28" t="s">
        <v>47</v>
      </c>
      <c r="E80" s="29" t="s">
        <v>43</v>
      </c>
    </row>
    <row r="81" spans="1:5" ht="12.75">
      <c r="A81" t="s">
        <v>49</v>
      </c>
      <c r="E81" s="27" t="s">
        <v>67</v>
      </c>
    </row>
    <row r="82" spans="1:16" ht="12.75">
      <c r="A82" s="17" t="s">
        <v>41</v>
      </c>
      <c r="B82" s="21" t="s">
        <v>197</v>
      </c>
      <c r="C82" s="21" t="s">
        <v>362</v>
      </c>
      <c r="D82" s="17" t="s">
        <v>43</v>
      </c>
      <c r="E82" s="22" t="s">
        <v>363</v>
      </c>
      <c r="F82" s="23" t="s">
        <v>114</v>
      </c>
      <c r="G82" s="24">
        <v>12</v>
      </c>
      <c r="H82" s="25"/>
      <c r="I82" s="25">
        <f>ROUND(ROUND(H82,2)*ROUND(G82,3),2)</f>
        <v>0</v>
      </c>
      <c r="O82">
        <f>(I82*21)/100</f>
        <v>0</v>
      </c>
      <c r="P82" t="s">
        <v>20</v>
      </c>
    </row>
    <row r="83" spans="1:5" ht="12.75">
      <c r="A83" s="26" t="s">
        <v>46</v>
      </c>
      <c r="E83" s="27" t="s">
        <v>43</v>
      </c>
    </row>
    <row r="84" spans="1:5" ht="12.75">
      <c r="A84" s="28" t="s">
        <v>47</v>
      </c>
      <c r="E84" s="29" t="s">
        <v>43</v>
      </c>
    </row>
    <row r="85" spans="1:5" ht="12.75">
      <c r="A85" t="s">
        <v>49</v>
      </c>
      <c r="E85" s="27" t="s">
        <v>67</v>
      </c>
    </row>
    <row r="86" spans="1:16" ht="12.75">
      <c r="A86" s="17" t="s">
        <v>41</v>
      </c>
      <c r="B86" s="21" t="s">
        <v>200</v>
      </c>
      <c r="C86" s="21" t="s">
        <v>364</v>
      </c>
      <c r="D86" s="17" t="s">
        <v>43</v>
      </c>
      <c r="E86" s="22" t="s">
        <v>365</v>
      </c>
      <c r="F86" s="23" t="s">
        <v>114</v>
      </c>
      <c r="G86" s="24">
        <v>12</v>
      </c>
      <c r="H86" s="25"/>
      <c r="I86" s="25">
        <f>ROUND(ROUND(H86,2)*ROUND(G86,3),2)</f>
        <v>0</v>
      </c>
      <c r="O86">
        <f>(I86*21)/100</f>
        <v>0</v>
      </c>
      <c r="P86" t="s">
        <v>20</v>
      </c>
    </row>
    <row r="87" spans="1:5" ht="12.75">
      <c r="A87" s="26" t="s">
        <v>46</v>
      </c>
      <c r="E87" s="27" t="s">
        <v>43</v>
      </c>
    </row>
    <row r="88" spans="1:5" ht="12.75">
      <c r="A88" s="28" t="s">
        <v>47</v>
      </c>
      <c r="E88" s="29" t="s">
        <v>43</v>
      </c>
    </row>
    <row r="89" spans="1:5" ht="12.75">
      <c r="A89" t="s">
        <v>49</v>
      </c>
      <c r="E89" s="27" t="s">
        <v>67</v>
      </c>
    </row>
    <row r="90" spans="1:16" ht="12.75">
      <c r="A90" s="17" t="s">
        <v>41</v>
      </c>
      <c r="B90" s="21" t="s">
        <v>202</v>
      </c>
      <c r="C90" s="21" t="s">
        <v>366</v>
      </c>
      <c r="D90" s="17" t="s">
        <v>43</v>
      </c>
      <c r="E90" s="22" t="s">
        <v>367</v>
      </c>
      <c r="F90" s="23" t="s">
        <v>137</v>
      </c>
      <c r="G90" s="24">
        <v>0.6</v>
      </c>
      <c r="H90" s="25"/>
      <c r="I90" s="25">
        <f>ROUND(ROUND(H90,2)*ROUND(G90,3),2)</f>
        <v>0</v>
      </c>
      <c r="O90">
        <f>(I90*21)/100</f>
        <v>0</v>
      </c>
      <c r="P90" t="s">
        <v>20</v>
      </c>
    </row>
    <row r="91" spans="1:5" ht="12.75">
      <c r="A91" s="26" t="s">
        <v>46</v>
      </c>
      <c r="E91" s="27" t="s">
        <v>43</v>
      </c>
    </row>
    <row r="92" spans="1:5" ht="12.75">
      <c r="A92" s="28" t="s">
        <v>47</v>
      </c>
      <c r="E92" s="29" t="s">
        <v>43</v>
      </c>
    </row>
    <row r="93" spans="1:5" ht="12.75">
      <c r="A93" t="s">
        <v>49</v>
      </c>
      <c r="E93" s="27" t="s">
        <v>67</v>
      </c>
    </row>
    <row r="94" spans="1:9" ht="12.75">
      <c r="A94" s="5" t="s">
        <v>40</v>
      </c>
      <c r="B94" s="5"/>
      <c r="C94" s="31" t="s">
        <v>19</v>
      </c>
      <c r="D94" s="5"/>
      <c r="E94" s="19" t="s">
        <v>368</v>
      </c>
      <c r="F94" s="5"/>
      <c r="G94" s="5"/>
      <c r="H94" s="5"/>
      <c r="I94" s="32">
        <f>0+I95+I99</f>
        <v>0</v>
      </c>
    </row>
    <row r="95" spans="1:16" ht="12.75">
      <c r="A95" s="17" t="s">
        <v>41</v>
      </c>
      <c r="B95" s="21" t="s">
        <v>206</v>
      </c>
      <c r="C95" s="21" t="s">
        <v>369</v>
      </c>
      <c r="D95" s="17" t="s">
        <v>43</v>
      </c>
      <c r="E95" s="22" t="s">
        <v>370</v>
      </c>
      <c r="F95" s="23" t="s">
        <v>137</v>
      </c>
      <c r="G95" s="24">
        <v>1.92</v>
      </c>
      <c r="H95" s="25"/>
      <c r="I95" s="25">
        <f>ROUND(ROUND(H95,2)*ROUND(G95,3),2)</f>
        <v>0</v>
      </c>
      <c r="O95">
        <f>(I95*21)/100</f>
        <v>0</v>
      </c>
      <c r="P95" t="s">
        <v>20</v>
      </c>
    </row>
    <row r="96" spans="1:5" ht="12.75">
      <c r="A96" s="26" t="s">
        <v>46</v>
      </c>
      <c r="E96" s="27" t="s">
        <v>43</v>
      </c>
    </row>
    <row r="97" spans="1:5" ht="12.75">
      <c r="A97" s="28" t="s">
        <v>47</v>
      </c>
      <c r="E97" s="29" t="s">
        <v>371</v>
      </c>
    </row>
    <row r="98" spans="1:5" ht="12.75">
      <c r="A98" t="s">
        <v>49</v>
      </c>
      <c r="E98" s="27" t="s">
        <v>67</v>
      </c>
    </row>
    <row r="99" spans="1:16" ht="12.75">
      <c r="A99" s="17" t="s">
        <v>41</v>
      </c>
      <c r="B99" s="21" t="s">
        <v>209</v>
      </c>
      <c r="C99" s="21" t="s">
        <v>372</v>
      </c>
      <c r="D99" s="17" t="s">
        <v>43</v>
      </c>
      <c r="E99" s="22" t="s">
        <v>373</v>
      </c>
      <c r="F99" s="23" t="s">
        <v>139</v>
      </c>
      <c r="G99" s="24">
        <v>0.187</v>
      </c>
      <c r="H99" s="25"/>
      <c r="I99" s="25">
        <f>ROUND(ROUND(H99,2)*ROUND(G99,3),2)</f>
        <v>0</v>
      </c>
      <c r="O99">
        <f>(I99*21)/100</f>
        <v>0</v>
      </c>
      <c r="P99" t="s">
        <v>20</v>
      </c>
    </row>
    <row r="100" spans="1:5" ht="12.75">
      <c r="A100" s="26" t="s">
        <v>46</v>
      </c>
      <c r="E100" s="27" t="s">
        <v>43</v>
      </c>
    </row>
    <row r="101" spans="1:5" ht="25.5">
      <c r="A101" s="28" t="s">
        <v>47</v>
      </c>
      <c r="E101" s="29" t="s">
        <v>374</v>
      </c>
    </row>
    <row r="102" spans="1:5" ht="12.75">
      <c r="A102" t="s">
        <v>49</v>
      </c>
      <c r="E102" s="27" t="s">
        <v>67</v>
      </c>
    </row>
    <row r="103" spans="1:9" ht="12.75">
      <c r="A103" s="5" t="s">
        <v>40</v>
      </c>
      <c r="B103" s="5"/>
      <c r="C103" s="31" t="s">
        <v>30</v>
      </c>
      <c r="D103" s="5"/>
      <c r="E103" s="19" t="s">
        <v>375</v>
      </c>
      <c r="F103" s="5"/>
      <c r="G103" s="5"/>
      <c r="H103" s="5"/>
      <c r="I103" s="32">
        <f>0+I104+I108+I112</f>
        <v>0</v>
      </c>
    </row>
    <row r="104" spans="1:16" ht="12.75">
      <c r="A104" s="17" t="s">
        <v>41</v>
      </c>
      <c r="B104" s="21" t="s">
        <v>212</v>
      </c>
      <c r="C104" s="21" t="s">
        <v>376</v>
      </c>
      <c r="D104" s="17" t="s">
        <v>43</v>
      </c>
      <c r="E104" s="22" t="s">
        <v>377</v>
      </c>
      <c r="F104" s="23" t="s">
        <v>137</v>
      </c>
      <c r="G104" s="24">
        <v>4.236</v>
      </c>
      <c r="H104" s="25"/>
      <c r="I104" s="25">
        <f>ROUND(ROUND(H104,2)*ROUND(G104,3),2)</f>
        <v>0</v>
      </c>
      <c r="O104">
        <f>(I104*21)/100</f>
        <v>0</v>
      </c>
      <c r="P104" t="s">
        <v>20</v>
      </c>
    </row>
    <row r="105" spans="1:5" ht="12.75">
      <c r="A105" s="26" t="s">
        <v>46</v>
      </c>
      <c r="E105" s="27" t="s">
        <v>43</v>
      </c>
    </row>
    <row r="106" spans="1:5" ht="25.5">
      <c r="A106" s="28" t="s">
        <v>47</v>
      </c>
      <c r="E106" s="29" t="s">
        <v>378</v>
      </c>
    </row>
    <row r="107" spans="1:5" ht="12.75">
      <c r="A107" t="s">
        <v>49</v>
      </c>
      <c r="E107" s="27" t="s">
        <v>67</v>
      </c>
    </row>
    <row r="108" spans="1:16" ht="12.75">
      <c r="A108" s="17" t="s">
        <v>41</v>
      </c>
      <c r="B108" s="21" t="s">
        <v>215</v>
      </c>
      <c r="C108" s="21" t="s">
        <v>379</v>
      </c>
      <c r="D108" s="17" t="s">
        <v>43</v>
      </c>
      <c r="E108" s="22" t="s">
        <v>380</v>
      </c>
      <c r="F108" s="23" t="s">
        <v>137</v>
      </c>
      <c r="G108" s="24">
        <v>5.04</v>
      </c>
      <c r="H108" s="25"/>
      <c r="I108" s="25">
        <f>ROUND(ROUND(H108,2)*ROUND(G108,3),2)</f>
        <v>0</v>
      </c>
      <c r="O108">
        <f>(I108*21)/100</f>
        <v>0</v>
      </c>
      <c r="P108" t="s">
        <v>20</v>
      </c>
    </row>
    <row r="109" spans="1:5" ht="12.75">
      <c r="A109" s="26" t="s">
        <v>46</v>
      </c>
      <c r="E109" s="27" t="s">
        <v>381</v>
      </c>
    </row>
    <row r="110" spans="1:5" ht="12.75">
      <c r="A110" s="28" t="s">
        <v>47</v>
      </c>
      <c r="E110" s="29" t="s">
        <v>382</v>
      </c>
    </row>
    <row r="111" spans="1:5" ht="12.75">
      <c r="A111" t="s">
        <v>49</v>
      </c>
      <c r="E111" s="27" t="s">
        <v>67</v>
      </c>
    </row>
    <row r="112" spans="1:16" ht="12.75">
      <c r="A112" s="17" t="s">
        <v>41</v>
      </c>
      <c r="B112" s="21" t="s">
        <v>219</v>
      </c>
      <c r="C112" s="21" t="s">
        <v>383</v>
      </c>
      <c r="D112" s="17" t="s">
        <v>43</v>
      </c>
      <c r="E112" s="22" t="s">
        <v>384</v>
      </c>
      <c r="F112" s="23" t="s">
        <v>137</v>
      </c>
      <c r="G112" s="24">
        <v>5.274</v>
      </c>
      <c r="H112" s="25"/>
      <c r="I112" s="25">
        <f>ROUND(ROUND(H112,2)*ROUND(G112,3),2)</f>
        <v>0</v>
      </c>
      <c r="O112">
        <f>(I112*21)/100</f>
        <v>0</v>
      </c>
      <c r="P112" t="s">
        <v>20</v>
      </c>
    </row>
    <row r="113" spans="1:5" ht="12.75">
      <c r="A113" s="26" t="s">
        <v>46</v>
      </c>
      <c r="E113" s="27" t="s">
        <v>43</v>
      </c>
    </row>
    <row r="114" spans="1:5" ht="25.5">
      <c r="A114" s="28" t="s">
        <v>47</v>
      </c>
      <c r="E114" s="29" t="s">
        <v>385</v>
      </c>
    </row>
    <row r="115" spans="1:5" ht="12.75">
      <c r="A115" t="s">
        <v>49</v>
      </c>
      <c r="E115" s="27" t="s">
        <v>67</v>
      </c>
    </row>
    <row r="116" spans="1:9" ht="12.75">
      <c r="A116" s="5" t="s">
        <v>40</v>
      </c>
      <c r="B116" s="5"/>
      <c r="C116" s="31" t="s">
        <v>32</v>
      </c>
      <c r="D116" s="5"/>
      <c r="E116" s="19" t="s">
        <v>133</v>
      </c>
      <c r="F116" s="5"/>
      <c r="G116" s="5"/>
      <c r="H116" s="5"/>
      <c r="I116" s="32">
        <f>0+I117+I121+I125+I129+I133+I137+I141</f>
        <v>0</v>
      </c>
    </row>
    <row r="117" spans="1:16" ht="12.75">
      <c r="A117" s="17" t="s">
        <v>41</v>
      </c>
      <c r="B117" s="21" t="s">
        <v>223</v>
      </c>
      <c r="C117" s="21" t="s">
        <v>386</v>
      </c>
      <c r="D117" s="17" t="s">
        <v>43</v>
      </c>
      <c r="E117" s="22" t="s">
        <v>387</v>
      </c>
      <c r="F117" s="23" t="s">
        <v>114</v>
      </c>
      <c r="G117" s="24">
        <v>31.39</v>
      </c>
      <c r="H117" s="25"/>
      <c r="I117" s="25">
        <f>ROUND(ROUND(H117,2)*ROUND(G117,3),2)</f>
        <v>0</v>
      </c>
      <c r="O117">
        <f>(I117*21)/100</f>
        <v>0</v>
      </c>
      <c r="P117" t="s">
        <v>20</v>
      </c>
    </row>
    <row r="118" spans="1:5" ht="12.75">
      <c r="A118" s="26" t="s">
        <v>46</v>
      </c>
      <c r="E118" s="27" t="s">
        <v>43</v>
      </c>
    </row>
    <row r="119" spans="1:5" ht="12.75">
      <c r="A119" s="28" t="s">
        <v>47</v>
      </c>
      <c r="E119" s="29" t="s">
        <v>388</v>
      </c>
    </row>
    <row r="120" spans="1:5" ht="12.75">
      <c r="A120" t="s">
        <v>49</v>
      </c>
      <c r="E120" s="27" t="s">
        <v>67</v>
      </c>
    </row>
    <row r="121" spans="1:16" ht="12.75">
      <c r="A121" s="17" t="s">
        <v>41</v>
      </c>
      <c r="B121" s="21" t="s">
        <v>226</v>
      </c>
      <c r="C121" s="21" t="s">
        <v>389</v>
      </c>
      <c r="D121" s="17" t="s">
        <v>43</v>
      </c>
      <c r="E121" s="22" t="s">
        <v>390</v>
      </c>
      <c r="F121" s="23" t="s">
        <v>114</v>
      </c>
      <c r="G121" s="24">
        <v>31.39</v>
      </c>
      <c r="H121" s="25"/>
      <c r="I121" s="25">
        <f>ROUND(ROUND(H121,2)*ROUND(G121,3),2)</f>
        <v>0</v>
      </c>
      <c r="O121">
        <f>(I121*21)/100</f>
        <v>0</v>
      </c>
      <c r="P121" t="s">
        <v>20</v>
      </c>
    </row>
    <row r="122" spans="1:5" ht="12.75">
      <c r="A122" s="26" t="s">
        <v>46</v>
      </c>
      <c r="E122" s="27" t="s">
        <v>43</v>
      </c>
    </row>
    <row r="123" spans="1:5" ht="12.75">
      <c r="A123" s="28" t="s">
        <v>47</v>
      </c>
      <c r="E123" s="29" t="s">
        <v>388</v>
      </c>
    </row>
    <row r="124" spans="1:5" ht="12.75">
      <c r="A124" t="s">
        <v>49</v>
      </c>
      <c r="E124" s="27" t="s">
        <v>67</v>
      </c>
    </row>
    <row r="125" spans="1:16" ht="12.75">
      <c r="A125" s="17" t="s">
        <v>41</v>
      </c>
      <c r="B125" s="21" t="s">
        <v>229</v>
      </c>
      <c r="C125" s="21" t="s">
        <v>391</v>
      </c>
      <c r="D125" s="17" t="s">
        <v>43</v>
      </c>
      <c r="E125" s="22" t="s">
        <v>392</v>
      </c>
      <c r="F125" s="23" t="s">
        <v>114</v>
      </c>
      <c r="G125" s="24">
        <v>62.78</v>
      </c>
      <c r="H125" s="25"/>
      <c r="I125" s="25">
        <f>ROUND(ROUND(H125,2)*ROUND(G125,3),2)</f>
        <v>0</v>
      </c>
      <c r="O125">
        <f>(I125*21)/100</f>
        <v>0</v>
      </c>
      <c r="P125" t="s">
        <v>20</v>
      </c>
    </row>
    <row r="126" spans="1:5" ht="12.75">
      <c r="A126" s="26" t="s">
        <v>46</v>
      </c>
      <c r="E126" s="27" t="s">
        <v>43</v>
      </c>
    </row>
    <row r="127" spans="1:5" ht="12.75">
      <c r="A127" s="28" t="s">
        <v>47</v>
      </c>
      <c r="E127" s="29" t="s">
        <v>393</v>
      </c>
    </row>
    <row r="128" spans="1:5" ht="12.75">
      <c r="A128" t="s">
        <v>49</v>
      </c>
      <c r="E128" s="27" t="s">
        <v>67</v>
      </c>
    </row>
    <row r="129" spans="1:16" ht="25.5">
      <c r="A129" s="17" t="s">
        <v>41</v>
      </c>
      <c r="B129" s="21" t="s">
        <v>232</v>
      </c>
      <c r="C129" s="21" t="s">
        <v>394</v>
      </c>
      <c r="D129" s="17" t="s">
        <v>43</v>
      </c>
      <c r="E129" s="22" t="s">
        <v>395</v>
      </c>
      <c r="F129" s="23" t="s">
        <v>114</v>
      </c>
      <c r="G129" s="24">
        <v>31.39</v>
      </c>
      <c r="H129" s="25"/>
      <c r="I129" s="25">
        <f>ROUND(ROUND(H129,2)*ROUND(G129,3),2)</f>
        <v>0</v>
      </c>
      <c r="O129">
        <f>(I129*21)/100</f>
        <v>0</v>
      </c>
      <c r="P129" t="s">
        <v>20</v>
      </c>
    </row>
    <row r="130" spans="1:5" ht="12.75">
      <c r="A130" s="26" t="s">
        <v>46</v>
      </c>
      <c r="E130" s="27" t="s">
        <v>43</v>
      </c>
    </row>
    <row r="131" spans="1:5" ht="12.75">
      <c r="A131" s="28" t="s">
        <v>47</v>
      </c>
      <c r="E131" s="29" t="s">
        <v>388</v>
      </c>
    </row>
    <row r="132" spans="1:5" ht="12.75">
      <c r="A132" t="s">
        <v>49</v>
      </c>
      <c r="E132" s="27" t="s">
        <v>67</v>
      </c>
    </row>
    <row r="133" spans="1:16" ht="12.75">
      <c r="A133" s="17" t="s">
        <v>41</v>
      </c>
      <c r="B133" s="21" t="s">
        <v>236</v>
      </c>
      <c r="C133" s="21" t="s">
        <v>396</v>
      </c>
      <c r="D133" s="17" t="s">
        <v>43</v>
      </c>
      <c r="E133" s="22" t="s">
        <v>397</v>
      </c>
      <c r="F133" s="23" t="s">
        <v>114</v>
      </c>
      <c r="G133" s="24">
        <v>31.39</v>
      </c>
      <c r="H133" s="25"/>
      <c r="I133" s="25">
        <f>ROUND(ROUND(H133,2)*ROUND(G133,3),2)</f>
        <v>0</v>
      </c>
      <c r="O133">
        <f>(I133*21)/100</f>
        <v>0</v>
      </c>
      <c r="P133" t="s">
        <v>20</v>
      </c>
    </row>
    <row r="134" spans="1:5" ht="12.75">
      <c r="A134" s="26" t="s">
        <v>46</v>
      </c>
      <c r="E134" s="27" t="s">
        <v>43</v>
      </c>
    </row>
    <row r="135" spans="1:5" ht="12.75">
      <c r="A135" s="28" t="s">
        <v>47</v>
      </c>
      <c r="E135" s="29" t="s">
        <v>388</v>
      </c>
    </row>
    <row r="136" spans="1:5" ht="12.75">
      <c r="A136" t="s">
        <v>49</v>
      </c>
      <c r="E136" s="27" t="s">
        <v>67</v>
      </c>
    </row>
    <row r="137" spans="1:16" ht="12.75">
      <c r="A137" s="17" t="s">
        <v>41</v>
      </c>
      <c r="B137" s="21" t="s">
        <v>239</v>
      </c>
      <c r="C137" s="21" t="s">
        <v>254</v>
      </c>
      <c r="D137" s="17" t="s">
        <v>43</v>
      </c>
      <c r="E137" s="22" t="s">
        <v>255</v>
      </c>
      <c r="F137" s="23" t="s">
        <v>114</v>
      </c>
      <c r="G137" s="24">
        <v>31.39</v>
      </c>
      <c r="H137" s="25"/>
      <c r="I137" s="25">
        <f>ROUND(ROUND(H137,2)*ROUND(G137,3),2)</f>
        <v>0</v>
      </c>
      <c r="O137">
        <f>(I137*21)/100</f>
        <v>0</v>
      </c>
      <c r="P137" t="s">
        <v>20</v>
      </c>
    </row>
    <row r="138" spans="1:5" ht="12.75">
      <c r="A138" s="26" t="s">
        <v>46</v>
      </c>
      <c r="E138" s="27" t="s">
        <v>43</v>
      </c>
    </row>
    <row r="139" spans="1:5" ht="12.75">
      <c r="A139" s="28" t="s">
        <v>47</v>
      </c>
      <c r="E139" s="29" t="s">
        <v>388</v>
      </c>
    </row>
    <row r="140" spans="1:5" ht="12.75">
      <c r="A140" t="s">
        <v>49</v>
      </c>
      <c r="E140" s="27" t="s">
        <v>67</v>
      </c>
    </row>
    <row r="141" spans="1:16" ht="12.75">
      <c r="A141" s="17" t="s">
        <v>41</v>
      </c>
      <c r="B141" s="21" t="s">
        <v>243</v>
      </c>
      <c r="C141" s="21" t="s">
        <v>398</v>
      </c>
      <c r="D141" s="17" t="s">
        <v>43</v>
      </c>
      <c r="E141" s="22" t="s">
        <v>399</v>
      </c>
      <c r="F141" s="23" t="s">
        <v>114</v>
      </c>
      <c r="G141" s="24">
        <v>7.2</v>
      </c>
      <c r="H141" s="25"/>
      <c r="I141" s="25">
        <f>ROUND(ROUND(H141,2)*ROUND(G141,3),2)</f>
        <v>0</v>
      </c>
      <c r="O141">
        <f>(I141*21)/100</f>
        <v>0</v>
      </c>
      <c r="P141" t="s">
        <v>20</v>
      </c>
    </row>
    <row r="142" spans="1:5" ht="12.75">
      <c r="A142" s="26" t="s">
        <v>46</v>
      </c>
      <c r="E142" s="27" t="s">
        <v>43</v>
      </c>
    </row>
    <row r="143" spans="1:5" ht="12.75">
      <c r="A143" s="28" t="s">
        <v>47</v>
      </c>
      <c r="E143" s="29" t="s">
        <v>400</v>
      </c>
    </row>
    <row r="144" spans="1:5" ht="12.75">
      <c r="A144" t="s">
        <v>49</v>
      </c>
      <c r="E144" s="27" t="s">
        <v>67</v>
      </c>
    </row>
    <row r="145" spans="1:9" ht="12.75">
      <c r="A145" s="5" t="s">
        <v>40</v>
      </c>
      <c r="B145" s="5"/>
      <c r="C145" s="31" t="s">
        <v>79</v>
      </c>
      <c r="D145" s="5"/>
      <c r="E145" s="19" t="s">
        <v>401</v>
      </c>
      <c r="F145" s="5"/>
      <c r="G145" s="5"/>
      <c r="H145" s="5"/>
      <c r="I145" s="32">
        <f>0+I146+I150</f>
        <v>0</v>
      </c>
    </row>
    <row r="146" spans="1:16" ht="12.75">
      <c r="A146" s="17" t="s">
        <v>41</v>
      </c>
      <c r="B146" s="21" t="s">
        <v>247</v>
      </c>
      <c r="C146" s="21" t="s">
        <v>402</v>
      </c>
      <c r="D146" s="17" t="s">
        <v>43</v>
      </c>
      <c r="E146" s="22" t="s">
        <v>403</v>
      </c>
      <c r="F146" s="23" t="s">
        <v>139</v>
      </c>
      <c r="G146" s="24">
        <v>0.005</v>
      </c>
      <c r="H146" s="25"/>
      <c r="I146" s="25">
        <f>ROUND(ROUND(H146,2)*ROUND(G146,3),2)</f>
        <v>0</v>
      </c>
      <c r="O146">
        <f>(I146*21)/100</f>
        <v>0</v>
      </c>
      <c r="P146" t="s">
        <v>20</v>
      </c>
    </row>
    <row r="147" spans="1:5" ht="12.75">
      <c r="A147" s="26" t="s">
        <v>46</v>
      </c>
      <c r="E147" s="27" t="s">
        <v>43</v>
      </c>
    </row>
    <row r="148" spans="1:5" ht="12.75">
      <c r="A148" s="28" t="s">
        <v>47</v>
      </c>
      <c r="E148" s="29" t="s">
        <v>404</v>
      </c>
    </row>
    <row r="149" spans="1:5" ht="12.75">
      <c r="A149" t="s">
        <v>49</v>
      </c>
      <c r="E149" s="27" t="s">
        <v>67</v>
      </c>
    </row>
    <row r="150" spans="1:16" ht="12.75">
      <c r="A150" s="17" t="s">
        <v>41</v>
      </c>
      <c r="B150" s="21" t="s">
        <v>250</v>
      </c>
      <c r="C150" s="21" t="s">
        <v>405</v>
      </c>
      <c r="D150" s="17" t="s">
        <v>43</v>
      </c>
      <c r="E150" s="22" t="s">
        <v>406</v>
      </c>
      <c r="F150" s="23" t="s">
        <v>114</v>
      </c>
      <c r="G150" s="24">
        <v>1.947</v>
      </c>
      <c r="H150" s="25"/>
      <c r="I150" s="25">
        <f>ROUND(ROUND(H150,2)*ROUND(G150,3),2)</f>
        <v>0</v>
      </c>
      <c r="O150">
        <f>(I150*21)/100</f>
        <v>0</v>
      </c>
      <c r="P150" t="s">
        <v>20</v>
      </c>
    </row>
    <row r="151" spans="1:5" ht="12.75">
      <c r="A151" s="26" t="s">
        <v>46</v>
      </c>
      <c r="E151" s="27" t="s">
        <v>407</v>
      </c>
    </row>
    <row r="152" spans="1:5" ht="12.75">
      <c r="A152" s="28" t="s">
        <v>47</v>
      </c>
      <c r="E152" s="29" t="s">
        <v>408</v>
      </c>
    </row>
    <row r="153" spans="1:5" ht="12.75">
      <c r="A153" t="s">
        <v>49</v>
      </c>
      <c r="E153" s="27" t="s">
        <v>67</v>
      </c>
    </row>
    <row r="154" spans="1:9" ht="12.75">
      <c r="A154" s="5" t="s">
        <v>40</v>
      </c>
      <c r="B154" s="5"/>
      <c r="C154" s="31" t="s">
        <v>37</v>
      </c>
      <c r="D154" s="5"/>
      <c r="E154" s="19" t="s">
        <v>409</v>
      </c>
      <c r="F154" s="5"/>
      <c r="G154" s="5"/>
      <c r="H154" s="5"/>
      <c r="I154" s="32">
        <f>0+I155+I159+I163+I167+I171+I175+I179</f>
        <v>0</v>
      </c>
    </row>
    <row r="155" spans="1:16" ht="12.75">
      <c r="A155" s="17" t="s">
        <v>41</v>
      </c>
      <c r="B155" s="21" t="s">
        <v>253</v>
      </c>
      <c r="C155" s="21" t="s">
        <v>410</v>
      </c>
      <c r="D155" s="17" t="s">
        <v>43</v>
      </c>
      <c r="E155" s="22" t="s">
        <v>411</v>
      </c>
      <c r="F155" s="23" t="s">
        <v>169</v>
      </c>
      <c r="G155" s="24">
        <v>9</v>
      </c>
      <c r="H155" s="25"/>
      <c r="I155" s="25">
        <f>ROUND(ROUND(H155,2)*ROUND(G155,3),2)</f>
        <v>0</v>
      </c>
      <c r="O155">
        <f>(I155*21)/100</f>
        <v>0</v>
      </c>
      <c r="P155" t="s">
        <v>20</v>
      </c>
    </row>
    <row r="156" spans="1:5" ht="12.75">
      <c r="A156" s="26" t="s">
        <v>46</v>
      </c>
      <c r="E156" s="27" t="s">
        <v>412</v>
      </c>
    </row>
    <row r="157" spans="1:5" ht="12.75">
      <c r="A157" s="28" t="s">
        <v>47</v>
      </c>
      <c r="E157" s="29" t="s">
        <v>413</v>
      </c>
    </row>
    <row r="158" spans="1:5" ht="12.75">
      <c r="A158" t="s">
        <v>49</v>
      </c>
      <c r="E158" s="27" t="s">
        <v>67</v>
      </c>
    </row>
    <row r="159" spans="1:16" ht="12.75">
      <c r="A159" s="17" t="s">
        <v>41</v>
      </c>
      <c r="B159" s="21" t="s">
        <v>256</v>
      </c>
      <c r="C159" s="21" t="s">
        <v>414</v>
      </c>
      <c r="D159" s="17" t="s">
        <v>43</v>
      </c>
      <c r="E159" s="22" t="s">
        <v>415</v>
      </c>
      <c r="F159" s="23" t="s">
        <v>169</v>
      </c>
      <c r="G159" s="24">
        <v>12.7</v>
      </c>
      <c r="H159" s="25"/>
      <c r="I159" s="25">
        <f>ROUND(ROUND(H159,2)*ROUND(G159,3),2)</f>
        <v>0</v>
      </c>
      <c r="O159">
        <f>(I159*21)/100</f>
        <v>0</v>
      </c>
      <c r="P159" t="s">
        <v>20</v>
      </c>
    </row>
    <row r="160" spans="1:5" ht="38.25">
      <c r="A160" s="26" t="s">
        <v>46</v>
      </c>
      <c r="E160" s="27" t="s">
        <v>416</v>
      </c>
    </row>
    <row r="161" spans="1:5" ht="12.75">
      <c r="A161" s="28" t="s">
        <v>47</v>
      </c>
      <c r="E161" s="29" t="s">
        <v>43</v>
      </c>
    </row>
    <row r="162" spans="1:5" ht="12.75">
      <c r="A162" t="s">
        <v>49</v>
      </c>
      <c r="E162" s="27" t="s">
        <v>67</v>
      </c>
    </row>
    <row r="163" spans="1:16" ht="12.75">
      <c r="A163" s="17" t="s">
        <v>41</v>
      </c>
      <c r="B163" s="21" t="s">
        <v>259</v>
      </c>
      <c r="C163" s="21" t="s">
        <v>417</v>
      </c>
      <c r="D163" s="17" t="s">
        <v>43</v>
      </c>
      <c r="E163" s="22" t="s">
        <v>418</v>
      </c>
      <c r="F163" s="23" t="s">
        <v>137</v>
      </c>
      <c r="G163" s="24">
        <v>26.15</v>
      </c>
      <c r="H163" s="25"/>
      <c r="I163" s="25">
        <f>ROUND(ROUND(H163,2)*ROUND(G163,3),2)</f>
        <v>0</v>
      </c>
      <c r="O163">
        <f>(I163*21)/100</f>
        <v>0</v>
      </c>
      <c r="P163" t="s">
        <v>20</v>
      </c>
    </row>
    <row r="164" spans="1:5" ht="12.75">
      <c r="A164" s="26" t="s">
        <v>46</v>
      </c>
      <c r="E164" s="27" t="s">
        <v>43</v>
      </c>
    </row>
    <row r="165" spans="1:5" ht="51">
      <c r="A165" s="28" t="s">
        <v>47</v>
      </c>
      <c r="E165" s="29" t="s">
        <v>419</v>
      </c>
    </row>
    <row r="166" spans="1:5" ht="12.75">
      <c r="A166" t="s">
        <v>49</v>
      </c>
      <c r="E166" s="27" t="s">
        <v>67</v>
      </c>
    </row>
    <row r="167" spans="1:16" ht="12.75">
      <c r="A167" s="17" t="s">
        <v>41</v>
      </c>
      <c r="B167" s="21" t="s">
        <v>260</v>
      </c>
      <c r="C167" s="21" t="s">
        <v>420</v>
      </c>
      <c r="D167" s="17" t="s">
        <v>43</v>
      </c>
      <c r="E167" s="22" t="s">
        <v>421</v>
      </c>
      <c r="F167" s="23" t="s">
        <v>173</v>
      </c>
      <c r="G167" s="24">
        <v>130.75</v>
      </c>
      <c r="H167" s="25"/>
      <c r="I167" s="25">
        <f>ROUND(ROUND(H167,2)*ROUND(G167,3),2)</f>
        <v>0</v>
      </c>
      <c r="O167">
        <f>(I167*21)/100</f>
        <v>0</v>
      </c>
      <c r="P167" t="s">
        <v>20</v>
      </c>
    </row>
    <row r="168" spans="1:5" ht="12.75">
      <c r="A168" s="26" t="s">
        <v>46</v>
      </c>
      <c r="E168" s="27" t="s">
        <v>43</v>
      </c>
    </row>
    <row r="169" spans="1:5" ht="12.75">
      <c r="A169" s="28" t="s">
        <v>47</v>
      </c>
      <c r="E169" s="29" t="s">
        <v>336</v>
      </c>
    </row>
    <row r="170" spans="1:5" ht="12.75">
      <c r="A170" t="s">
        <v>49</v>
      </c>
      <c r="E170" s="27" t="s">
        <v>67</v>
      </c>
    </row>
    <row r="171" spans="1:16" ht="12.75">
      <c r="A171" s="17" t="s">
        <v>41</v>
      </c>
      <c r="B171" s="21" t="s">
        <v>261</v>
      </c>
      <c r="C171" s="21" t="s">
        <v>422</v>
      </c>
      <c r="D171" s="17" t="s">
        <v>43</v>
      </c>
      <c r="E171" s="22" t="s">
        <v>423</v>
      </c>
      <c r="F171" s="23" t="s">
        <v>137</v>
      </c>
      <c r="G171" s="24">
        <v>4.05</v>
      </c>
      <c r="H171" s="25"/>
      <c r="I171" s="25">
        <f>ROUND(ROUND(H171,2)*ROUND(G171,3),2)</f>
        <v>0</v>
      </c>
      <c r="O171">
        <f>(I171*21)/100</f>
        <v>0</v>
      </c>
      <c r="P171" t="s">
        <v>20</v>
      </c>
    </row>
    <row r="172" spans="1:5" ht="12.75">
      <c r="A172" s="26" t="s">
        <v>46</v>
      </c>
      <c r="E172" s="27" t="s">
        <v>424</v>
      </c>
    </row>
    <row r="173" spans="1:5" ht="12.75">
      <c r="A173" s="28" t="s">
        <v>47</v>
      </c>
      <c r="E173" s="29" t="s">
        <v>425</v>
      </c>
    </row>
    <row r="174" spans="1:5" ht="12.75">
      <c r="A174" t="s">
        <v>49</v>
      </c>
      <c r="E174" s="27" t="s">
        <v>67</v>
      </c>
    </row>
    <row r="175" spans="1:16" ht="12.75">
      <c r="A175" s="17" t="s">
        <v>41</v>
      </c>
      <c r="B175" s="21" t="s">
        <v>264</v>
      </c>
      <c r="C175" s="21" t="s">
        <v>426</v>
      </c>
      <c r="D175" s="17" t="s">
        <v>43</v>
      </c>
      <c r="E175" s="22" t="s">
        <v>427</v>
      </c>
      <c r="F175" s="23" t="s">
        <v>139</v>
      </c>
      <c r="G175" s="24">
        <v>4.05</v>
      </c>
      <c r="H175" s="25"/>
      <c r="I175" s="25">
        <f>ROUND(ROUND(H175,2)*ROUND(G175,3),2)</f>
        <v>0</v>
      </c>
      <c r="O175">
        <f>(I175*21)/100</f>
        <v>0</v>
      </c>
      <c r="P175" t="s">
        <v>20</v>
      </c>
    </row>
    <row r="176" spans="1:5" ht="12.75">
      <c r="A176" s="26" t="s">
        <v>46</v>
      </c>
      <c r="E176" s="27" t="s">
        <v>43</v>
      </c>
    </row>
    <row r="177" spans="1:5" ht="12.75">
      <c r="A177" s="28" t="s">
        <v>47</v>
      </c>
      <c r="E177" s="29" t="s">
        <v>428</v>
      </c>
    </row>
    <row r="178" spans="1:5" ht="12.75">
      <c r="A178" t="s">
        <v>49</v>
      </c>
      <c r="E178" s="27" t="s">
        <v>67</v>
      </c>
    </row>
    <row r="179" spans="1:16" ht="12.75">
      <c r="A179" s="17" t="s">
        <v>41</v>
      </c>
      <c r="B179" s="21" t="s">
        <v>267</v>
      </c>
      <c r="C179" s="21" t="s">
        <v>429</v>
      </c>
      <c r="D179" s="17" t="s">
        <v>43</v>
      </c>
      <c r="E179" s="22" t="s">
        <v>430</v>
      </c>
      <c r="F179" s="23" t="s">
        <v>137</v>
      </c>
      <c r="G179" s="24">
        <v>0.017</v>
      </c>
      <c r="H179" s="25"/>
      <c r="I179" s="25">
        <f>ROUND(ROUND(H179,2)*ROUND(G179,3),2)</f>
        <v>0</v>
      </c>
      <c r="O179">
        <f>(I179*21)/100</f>
        <v>0</v>
      </c>
      <c r="P179" t="s">
        <v>20</v>
      </c>
    </row>
    <row r="180" spans="1:5" ht="12.75">
      <c r="A180" s="26" t="s">
        <v>46</v>
      </c>
      <c r="E180" s="27" t="s">
        <v>431</v>
      </c>
    </row>
    <row r="181" spans="1:5" ht="12.75">
      <c r="A181" s="28" t="s">
        <v>47</v>
      </c>
      <c r="E181" s="29" t="s">
        <v>432</v>
      </c>
    </row>
    <row r="182" spans="1:5" ht="25.5">
      <c r="A182" t="s">
        <v>49</v>
      </c>
      <c r="E182" s="27" t="s">
        <v>433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999" fitToWidth="1" horizontalDpi="300" verticalDpi="300" orientation="landscape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view="pageBreakPreview" zoomScale="85" zoomScaleSheetLayoutView="85" zoomScalePageLayoutView="0" workbookViewId="0" topLeftCell="B1">
      <pane ySplit="7" topLeftCell="A50" activePane="bottomLeft" state="frozen"/>
      <selection pane="topLeft" activeCell="B5" sqref="B5:D5"/>
      <selection pane="bottomLeft" activeCell="H69" sqref="H6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19</v>
      </c>
    </row>
    <row r="2" spans="2:16" ht="24.75" customHeight="1">
      <c r="B2" s="1"/>
      <c r="C2" s="1"/>
      <c r="D2" s="1"/>
      <c r="E2" s="2" t="s">
        <v>478</v>
      </c>
      <c r="F2" s="1"/>
      <c r="G2" s="1"/>
      <c r="H2" s="5"/>
      <c r="I2" s="5"/>
      <c r="P2" t="s">
        <v>19</v>
      </c>
    </row>
    <row r="3" spans="1:16" ht="15" customHeight="1">
      <c r="A3" t="s">
        <v>10</v>
      </c>
      <c r="B3" s="9" t="s">
        <v>11</v>
      </c>
      <c r="C3" s="51" t="s">
        <v>12</v>
      </c>
      <c r="D3" s="47"/>
      <c r="E3" s="10" t="s">
        <v>13</v>
      </c>
      <c r="F3" s="1"/>
      <c r="G3" s="8"/>
      <c r="H3" s="7" t="s">
        <v>434</v>
      </c>
      <c r="I3" s="30">
        <f>0+I8+I13+I26+I43+I68+I73</f>
        <v>0</v>
      </c>
      <c r="O3" t="s">
        <v>16</v>
      </c>
      <c r="P3" t="s">
        <v>20</v>
      </c>
    </row>
    <row r="4" spans="1:16" ht="15" customHeight="1">
      <c r="A4" t="s">
        <v>14</v>
      </c>
      <c r="B4" s="12" t="s">
        <v>15</v>
      </c>
      <c r="C4" s="52" t="s">
        <v>434</v>
      </c>
      <c r="D4" s="53"/>
      <c r="E4" s="13" t="s">
        <v>435</v>
      </c>
      <c r="F4" s="5"/>
      <c r="G4" s="5"/>
      <c r="H4" s="14"/>
      <c r="I4" s="14"/>
      <c r="O4" t="s">
        <v>17</v>
      </c>
      <c r="P4" t="s">
        <v>20</v>
      </c>
    </row>
    <row r="5" spans="1:16" ht="12.75" customHeight="1">
      <c r="A5" s="50" t="s">
        <v>23</v>
      </c>
      <c r="B5" s="50" t="s">
        <v>25</v>
      </c>
      <c r="C5" s="50" t="s">
        <v>27</v>
      </c>
      <c r="D5" s="50" t="s">
        <v>28</v>
      </c>
      <c r="E5" s="50" t="s">
        <v>29</v>
      </c>
      <c r="F5" s="50" t="s">
        <v>31</v>
      </c>
      <c r="G5" s="50" t="s">
        <v>33</v>
      </c>
      <c r="H5" s="50" t="s">
        <v>35</v>
      </c>
      <c r="I5" s="50"/>
      <c r="O5" t="s">
        <v>18</v>
      </c>
      <c r="P5" t="s">
        <v>20</v>
      </c>
    </row>
    <row r="6" spans="1:9" ht="12.75" customHeight="1">
      <c r="A6" s="50"/>
      <c r="B6" s="50"/>
      <c r="C6" s="50"/>
      <c r="D6" s="50"/>
      <c r="E6" s="50"/>
      <c r="F6" s="50"/>
      <c r="G6" s="50"/>
      <c r="H6" s="11" t="s">
        <v>36</v>
      </c>
      <c r="I6" s="11" t="s">
        <v>38</v>
      </c>
    </row>
    <row r="7" spans="1:9" ht="12.75" customHeight="1">
      <c r="A7" s="11" t="s">
        <v>24</v>
      </c>
      <c r="B7" s="11" t="s">
        <v>26</v>
      </c>
      <c r="C7" s="11" t="s">
        <v>20</v>
      </c>
      <c r="D7" s="11" t="s">
        <v>19</v>
      </c>
      <c r="E7" s="11" t="s">
        <v>30</v>
      </c>
      <c r="F7" s="11" t="s">
        <v>32</v>
      </c>
      <c r="G7" s="11" t="s">
        <v>34</v>
      </c>
      <c r="H7" s="11" t="s">
        <v>37</v>
      </c>
      <c r="I7" s="11" t="s">
        <v>39</v>
      </c>
    </row>
    <row r="8" spans="1:9" ht="12.75" customHeight="1">
      <c r="A8" s="14" t="s">
        <v>40</v>
      </c>
      <c r="B8" s="14"/>
      <c r="C8" s="18" t="s">
        <v>26</v>
      </c>
      <c r="D8" s="14"/>
      <c r="E8" s="19" t="s">
        <v>436</v>
      </c>
      <c r="F8" s="14"/>
      <c r="G8" s="14"/>
      <c r="H8" s="14"/>
      <c r="I8" s="20">
        <f>0+I9</f>
        <v>0</v>
      </c>
    </row>
    <row r="9" spans="1:16" ht="25.5">
      <c r="A9" s="17" t="s">
        <v>41</v>
      </c>
      <c r="B9" s="21" t="s">
        <v>26</v>
      </c>
      <c r="C9" s="21" t="s">
        <v>437</v>
      </c>
      <c r="D9" s="17" t="s">
        <v>43</v>
      </c>
      <c r="E9" s="22" t="s">
        <v>438</v>
      </c>
      <c r="F9" s="23" t="s">
        <v>323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20</v>
      </c>
    </row>
    <row r="10" spans="1:5" ht="12.75">
      <c r="A10" s="26" t="s">
        <v>46</v>
      </c>
      <c r="E10" s="27" t="s">
        <v>43</v>
      </c>
    </row>
    <row r="11" spans="1:5" ht="12.75">
      <c r="A11" s="28" t="s">
        <v>47</v>
      </c>
      <c r="E11" s="29" t="s">
        <v>43</v>
      </c>
    </row>
    <row r="12" spans="1:5" ht="25.5">
      <c r="A12" t="s">
        <v>49</v>
      </c>
      <c r="E12" s="27" t="s">
        <v>50</v>
      </c>
    </row>
    <row r="13" spans="1:9" ht="12.75">
      <c r="A13" s="5" t="s">
        <v>40</v>
      </c>
      <c r="B13" s="5"/>
      <c r="C13" s="31" t="s">
        <v>20</v>
      </c>
      <c r="D13" s="5"/>
      <c r="E13" s="19" t="s">
        <v>439</v>
      </c>
      <c r="F13" s="5"/>
      <c r="G13" s="5"/>
      <c r="H13" s="5"/>
      <c r="I13" s="32">
        <f>0+I14+I18+I22</f>
        <v>0</v>
      </c>
    </row>
    <row r="14" spans="1:16" ht="12.75">
      <c r="A14" s="17" t="s">
        <v>41</v>
      </c>
      <c r="B14" s="21" t="s">
        <v>20</v>
      </c>
      <c r="C14" s="21" t="s">
        <v>440</v>
      </c>
      <c r="D14" s="17" t="s">
        <v>43</v>
      </c>
      <c r="E14" s="22" t="s">
        <v>441</v>
      </c>
      <c r="F14" s="23" t="s">
        <v>45</v>
      </c>
      <c r="G14" s="24">
        <v>1</v>
      </c>
      <c r="H14" s="25"/>
      <c r="I14" s="25">
        <f>ROUND(ROUND(H14,2)*ROUND(G14,3),2)</f>
        <v>0</v>
      </c>
      <c r="O14">
        <f>(I14*21)/100</f>
        <v>0</v>
      </c>
      <c r="P14" t="s">
        <v>20</v>
      </c>
    </row>
    <row r="15" spans="1:5" ht="12.75">
      <c r="A15" s="26" t="s">
        <v>46</v>
      </c>
      <c r="E15" s="27" t="s">
        <v>43</v>
      </c>
    </row>
    <row r="16" spans="1:5" ht="12.75">
      <c r="A16" s="28" t="s">
        <v>47</v>
      </c>
      <c r="E16" s="29" t="s">
        <v>43</v>
      </c>
    </row>
    <row r="17" spans="1:5" ht="25.5">
      <c r="A17" t="s">
        <v>49</v>
      </c>
      <c r="E17" s="27" t="s">
        <v>50</v>
      </c>
    </row>
    <row r="18" spans="1:16" ht="12.75">
      <c r="A18" s="17" t="s">
        <v>41</v>
      </c>
      <c r="B18" s="21" t="s">
        <v>19</v>
      </c>
      <c r="C18" s="21" t="s">
        <v>442</v>
      </c>
      <c r="D18" s="17" t="s">
        <v>43</v>
      </c>
      <c r="E18" s="22" t="s">
        <v>443</v>
      </c>
      <c r="F18" s="23" t="s">
        <v>45</v>
      </c>
      <c r="G18" s="24">
        <v>1</v>
      </c>
      <c r="H18" s="25"/>
      <c r="I18" s="25">
        <f>ROUND(ROUND(H18,2)*ROUND(G18,3),2)</f>
        <v>0</v>
      </c>
      <c r="O18">
        <f>(I18*21)/100</f>
        <v>0</v>
      </c>
      <c r="P18" t="s">
        <v>20</v>
      </c>
    </row>
    <row r="19" spans="1:5" ht="12.75">
      <c r="A19" s="26" t="s">
        <v>46</v>
      </c>
      <c r="E19" s="27" t="s">
        <v>43</v>
      </c>
    </row>
    <row r="20" spans="1:5" ht="12.75">
      <c r="A20" s="28" t="s">
        <v>47</v>
      </c>
      <c r="E20" s="29" t="s">
        <v>43</v>
      </c>
    </row>
    <row r="21" spans="1:5" ht="25.5">
      <c r="A21" t="s">
        <v>49</v>
      </c>
      <c r="E21" s="27" t="s">
        <v>50</v>
      </c>
    </row>
    <row r="22" spans="1:16" ht="12.75">
      <c r="A22" s="17" t="s">
        <v>41</v>
      </c>
      <c r="B22" s="21" t="s">
        <v>30</v>
      </c>
      <c r="C22" s="21" t="s">
        <v>444</v>
      </c>
      <c r="D22" s="17" t="s">
        <v>43</v>
      </c>
      <c r="E22" s="22" t="s">
        <v>445</v>
      </c>
      <c r="F22" s="23" t="s">
        <v>45</v>
      </c>
      <c r="G22" s="24">
        <v>1</v>
      </c>
      <c r="H22" s="25"/>
      <c r="I22" s="25">
        <f>ROUND(ROUND(H22,2)*ROUND(G22,3),2)</f>
        <v>0</v>
      </c>
      <c r="O22">
        <f>(I22*21)/100</f>
        <v>0</v>
      </c>
      <c r="P22" t="s">
        <v>20</v>
      </c>
    </row>
    <row r="23" spans="1:5" ht="12.75">
      <c r="A23" s="26" t="s">
        <v>46</v>
      </c>
      <c r="E23" s="27" t="s">
        <v>43</v>
      </c>
    </row>
    <row r="24" spans="1:5" ht="12.75">
      <c r="A24" s="28" t="s">
        <v>47</v>
      </c>
      <c r="E24" s="29" t="s">
        <v>43</v>
      </c>
    </row>
    <row r="25" spans="1:5" ht="25.5">
      <c r="A25" t="s">
        <v>49</v>
      </c>
      <c r="E25" s="27" t="s">
        <v>50</v>
      </c>
    </row>
    <row r="26" spans="1:9" ht="12.75">
      <c r="A26" s="5" t="s">
        <v>40</v>
      </c>
      <c r="B26" s="5"/>
      <c r="C26" s="31" t="s">
        <v>19</v>
      </c>
      <c r="D26" s="5"/>
      <c r="E26" s="19" t="s">
        <v>446</v>
      </c>
      <c r="F26" s="5"/>
      <c r="G26" s="5"/>
      <c r="H26" s="5"/>
      <c r="I26" s="32">
        <f>0+I27+I31+I35+I39</f>
        <v>0</v>
      </c>
    </row>
    <row r="27" spans="1:16" ht="12.75">
      <c r="A27" s="17" t="s">
        <v>41</v>
      </c>
      <c r="B27" s="21" t="s">
        <v>32</v>
      </c>
      <c r="C27" s="21" t="s">
        <v>447</v>
      </c>
      <c r="D27" s="17" t="s">
        <v>43</v>
      </c>
      <c r="E27" s="22" t="s">
        <v>448</v>
      </c>
      <c r="F27" s="23" t="s">
        <v>323</v>
      </c>
      <c r="G27" s="24">
        <v>1</v>
      </c>
      <c r="H27" s="25"/>
      <c r="I27" s="25">
        <f>ROUND(ROUND(H27,2)*ROUND(G27,3),2)</f>
        <v>0</v>
      </c>
      <c r="O27">
        <f>(I27*21)/100</f>
        <v>0</v>
      </c>
      <c r="P27" t="s">
        <v>20</v>
      </c>
    </row>
    <row r="28" spans="1:5" ht="12.75">
      <c r="A28" s="26" t="s">
        <v>46</v>
      </c>
      <c r="E28" s="27" t="s">
        <v>43</v>
      </c>
    </row>
    <row r="29" spans="1:5" ht="12.75">
      <c r="A29" s="28" t="s">
        <v>47</v>
      </c>
      <c r="E29" s="29" t="s">
        <v>43</v>
      </c>
    </row>
    <row r="30" spans="1:5" ht="25.5">
      <c r="A30" t="s">
        <v>49</v>
      </c>
      <c r="E30" s="27" t="s">
        <v>50</v>
      </c>
    </row>
    <row r="31" spans="1:16" ht="12.75">
      <c r="A31" s="17" t="s">
        <v>41</v>
      </c>
      <c r="B31" s="21" t="s">
        <v>34</v>
      </c>
      <c r="C31" s="21" t="s">
        <v>449</v>
      </c>
      <c r="D31" s="17" t="s">
        <v>43</v>
      </c>
      <c r="E31" s="22" t="s">
        <v>450</v>
      </c>
      <c r="F31" s="23" t="s">
        <v>323</v>
      </c>
      <c r="G31" s="24">
        <v>1</v>
      </c>
      <c r="H31" s="25"/>
      <c r="I31" s="25">
        <f>ROUND(ROUND(H31,2)*ROUND(G31,3),2)</f>
        <v>0</v>
      </c>
      <c r="O31">
        <f>(I31*21)/100</f>
        <v>0</v>
      </c>
      <c r="P31" t="s">
        <v>20</v>
      </c>
    </row>
    <row r="32" spans="1:5" ht="12.75">
      <c r="A32" s="26" t="s">
        <v>46</v>
      </c>
      <c r="E32" s="27" t="s">
        <v>43</v>
      </c>
    </row>
    <row r="33" spans="1:5" ht="12.75">
      <c r="A33" s="28" t="s">
        <v>47</v>
      </c>
      <c r="E33" s="29" t="s">
        <v>43</v>
      </c>
    </row>
    <row r="34" spans="1:5" ht="25.5">
      <c r="A34" t="s">
        <v>49</v>
      </c>
      <c r="E34" s="27" t="s">
        <v>50</v>
      </c>
    </row>
    <row r="35" spans="1:16" ht="12.75">
      <c r="A35" s="17" t="s">
        <v>41</v>
      </c>
      <c r="B35" s="21" t="s">
        <v>79</v>
      </c>
      <c r="C35" s="21" t="s">
        <v>451</v>
      </c>
      <c r="D35" s="17" t="s">
        <v>43</v>
      </c>
      <c r="E35" s="22" t="s">
        <v>452</v>
      </c>
      <c r="F35" s="23" t="s">
        <v>45</v>
      </c>
      <c r="G35" s="24">
        <v>1</v>
      </c>
      <c r="H35" s="25"/>
      <c r="I35" s="25">
        <f>ROUND(ROUND(H35,2)*ROUND(G35,3),2)</f>
        <v>0</v>
      </c>
      <c r="O35">
        <f>(I35*21)/100</f>
        <v>0</v>
      </c>
      <c r="P35" t="s">
        <v>20</v>
      </c>
    </row>
    <row r="36" spans="1:5" ht="12.75">
      <c r="A36" s="26" t="s">
        <v>46</v>
      </c>
      <c r="E36" s="27" t="s">
        <v>43</v>
      </c>
    </row>
    <row r="37" spans="1:5" ht="12.75">
      <c r="A37" s="28" t="s">
        <v>47</v>
      </c>
      <c r="E37" s="29" t="s">
        <v>43</v>
      </c>
    </row>
    <row r="38" spans="1:5" ht="25.5">
      <c r="A38" t="s">
        <v>49</v>
      </c>
      <c r="E38" s="27" t="s">
        <v>50</v>
      </c>
    </row>
    <row r="39" spans="1:16" ht="12.75">
      <c r="A39" s="17" t="s">
        <v>41</v>
      </c>
      <c r="B39" s="21" t="s">
        <v>94</v>
      </c>
      <c r="C39" s="21" t="s">
        <v>453</v>
      </c>
      <c r="D39" s="17" t="s">
        <v>43</v>
      </c>
      <c r="E39" s="22" t="s">
        <v>454</v>
      </c>
      <c r="F39" s="23" t="s">
        <v>323</v>
      </c>
      <c r="G39" s="24">
        <v>1</v>
      </c>
      <c r="H39" s="25"/>
      <c r="I39" s="25">
        <f>ROUND(ROUND(H39,2)*ROUND(G39,3),2)</f>
        <v>0</v>
      </c>
      <c r="O39">
        <f>(I39*21)/100</f>
        <v>0</v>
      </c>
      <c r="P39" t="s">
        <v>20</v>
      </c>
    </row>
    <row r="40" spans="1:5" ht="12.75">
      <c r="A40" s="26" t="s">
        <v>46</v>
      </c>
      <c r="E40" s="27" t="s">
        <v>43</v>
      </c>
    </row>
    <row r="41" spans="1:5" ht="12.75">
      <c r="A41" s="28" t="s">
        <v>47</v>
      </c>
      <c r="E41" s="29" t="s">
        <v>43</v>
      </c>
    </row>
    <row r="42" spans="1:5" ht="25.5">
      <c r="A42" t="s">
        <v>49</v>
      </c>
      <c r="E42" s="27" t="s">
        <v>50</v>
      </c>
    </row>
    <row r="43" spans="1:9" ht="12.75">
      <c r="A43" s="5" t="s">
        <v>40</v>
      </c>
      <c r="B43" s="5"/>
      <c r="C43" s="31" t="s">
        <v>30</v>
      </c>
      <c r="D43" s="5"/>
      <c r="E43" s="19" t="s">
        <v>455</v>
      </c>
      <c r="F43" s="5"/>
      <c r="G43" s="5"/>
      <c r="H43" s="5"/>
      <c r="I43" s="32">
        <f>0+I44+I48+I52+I56+I60+I64</f>
        <v>0</v>
      </c>
    </row>
    <row r="44" spans="1:16" ht="12.75">
      <c r="A44" s="17" t="s">
        <v>41</v>
      </c>
      <c r="B44" s="21" t="s">
        <v>37</v>
      </c>
      <c r="C44" s="21" t="s">
        <v>456</v>
      </c>
      <c r="D44" s="17" t="s">
        <v>43</v>
      </c>
      <c r="E44" s="22" t="s">
        <v>457</v>
      </c>
      <c r="F44" s="23" t="s">
        <v>323</v>
      </c>
      <c r="G44" s="24">
        <v>1</v>
      </c>
      <c r="H44" s="25"/>
      <c r="I44" s="25">
        <f>ROUND(ROUND(H44,2)*ROUND(G44,3),2)</f>
        <v>0</v>
      </c>
      <c r="O44">
        <f>(I44*21)/100</f>
        <v>0</v>
      </c>
      <c r="P44" t="s">
        <v>20</v>
      </c>
    </row>
    <row r="45" spans="1:5" ht="12.75">
      <c r="A45" s="26" t="s">
        <v>46</v>
      </c>
      <c r="E45" s="27" t="s">
        <v>43</v>
      </c>
    </row>
    <row r="46" spans="1:5" ht="12.75">
      <c r="A46" s="28" t="s">
        <v>47</v>
      </c>
      <c r="E46" s="29" t="s">
        <v>43</v>
      </c>
    </row>
    <row r="47" spans="1:5" ht="25.5">
      <c r="A47" t="s">
        <v>49</v>
      </c>
      <c r="E47" s="27" t="s">
        <v>50</v>
      </c>
    </row>
    <row r="48" spans="1:16" ht="12.75">
      <c r="A48" s="17" t="s">
        <v>41</v>
      </c>
      <c r="B48" s="21" t="s">
        <v>39</v>
      </c>
      <c r="C48" s="21" t="s">
        <v>458</v>
      </c>
      <c r="D48" s="17" t="s">
        <v>43</v>
      </c>
      <c r="E48" s="22" t="s">
        <v>459</v>
      </c>
      <c r="F48" s="23" t="s">
        <v>323</v>
      </c>
      <c r="G48" s="24">
        <v>1</v>
      </c>
      <c r="H48" s="25"/>
      <c r="I48" s="25">
        <f>ROUND(ROUND(H48,2)*ROUND(G48,3),2)</f>
        <v>0</v>
      </c>
      <c r="O48">
        <f>(I48*21)/100</f>
        <v>0</v>
      </c>
      <c r="P48" t="s">
        <v>20</v>
      </c>
    </row>
    <row r="49" spans="1:5" ht="12.75">
      <c r="A49" s="26" t="s">
        <v>46</v>
      </c>
      <c r="E49" s="27" t="s">
        <v>43</v>
      </c>
    </row>
    <row r="50" spans="1:5" ht="12.75">
      <c r="A50" s="28" t="s">
        <v>47</v>
      </c>
      <c r="E50" s="29" t="s">
        <v>43</v>
      </c>
    </row>
    <row r="51" spans="1:5" ht="25.5">
      <c r="A51" t="s">
        <v>49</v>
      </c>
      <c r="E51" s="27" t="s">
        <v>50</v>
      </c>
    </row>
    <row r="52" spans="1:16" ht="12.75">
      <c r="A52" s="17" t="s">
        <v>41</v>
      </c>
      <c r="B52" s="21" t="s">
        <v>106</v>
      </c>
      <c r="C52" s="21" t="s">
        <v>460</v>
      </c>
      <c r="D52" s="17" t="s">
        <v>43</v>
      </c>
      <c r="E52" s="22" t="s">
        <v>461</v>
      </c>
      <c r="F52" s="23" t="s">
        <v>45</v>
      </c>
      <c r="G52" s="24">
        <v>2</v>
      </c>
      <c r="H52" s="25"/>
      <c r="I52" s="25">
        <f>ROUND(ROUND(H52,2)*ROUND(G52,3),2)</f>
        <v>0</v>
      </c>
      <c r="O52">
        <f>(I52*21)/100</f>
        <v>0</v>
      </c>
      <c r="P52" t="s">
        <v>20</v>
      </c>
    </row>
    <row r="53" spans="1:5" ht="12.75">
      <c r="A53" s="26" t="s">
        <v>46</v>
      </c>
      <c r="E53" s="27" t="s">
        <v>43</v>
      </c>
    </row>
    <row r="54" spans="1:5" ht="12.75">
      <c r="A54" s="28" t="s">
        <v>47</v>
      </c>
      <c r="E54" s="29" t="s">
        <v>43</v>
      </c>
    </row>
    <row r="55" spans="1:5" ht="25.5">
      <c r="A55" t="s">
        <v>49</v>
      </c>
      <c r="E55" s="27" t="s">
        <v>50</v>
      </c>
    </row>
    <row r="56" spans="1:16" ht="12.75">
      <c r="A56" s="17" t="s">
        <v>41</v>
      </c>
      <c r="B56" s="21" t="s">
        <v>111</v>
      </c>
      <c r="C56" s="21" t="s">
        <v>462</v>
      </c>
      <c r="D56" s="17" t="s">
        <v>43</v>
      </c>
      <c r="E56" s="22" t="s">
        <v>463</v>
      </c>
      <c r="F56" s="23" t="s">
        <v>323</v>
      </c>
      <c r="G56" s="24">
        <v>1</v>
      </c>
      <c r="H56" s="25"/>
      <c r="I56" s="25">
        <f>ROUND(ROUND(H56,2)*ROUND(G56,3),2)</f>
        <v>0</v>
      </c>
      <c r="O56">
        <f>(I56*21)/100</f>
        <v>0</v>
      </c>
      <c r="P56" t="s">
        <v>20</v>
      </c>
    </row>
    <row r="57" spans="1:5" ht="12.75">
      <c r="A57" s="26" t="s">
        <v>46</v>
      </c>
      <c r="E57" s="27" t="s">
        <v>43</v>
      </c>
    </row>
    <row r="58" spans="1:5" ht="12.75">
      <c r="A58" s="28" t="s">
        <v>47</v>
      </c>
      <c r="E58" s="29" t="s">
        <v>43</v>
      </c>
    </row>
    <row r="59" spans="1:5" ht="25.5">
      <c r="A59" t="s">
        <v>49</v>
      </c>
      <c r="E59" s="27" t="s">
        <v>50</v>
      </c>
    </row>
    <row r="60" spans="1:16" ht="12.75">
      <c r="A60" s="17" t="s">
        <v>41</v>
      </c>
      <c r="B60" s="21" t="s">
        <v>117</v>
      </c>
      <c r="C60" s="21" t="s">
        <v>462</v>
      </c>
      <c r="D60" s="17" t="s">
        <v>26</v>
      </c>
      <c r="E60" s="22" t="s">
        <v>464</v>
      </c>
      <c r="F60" s="23" t="s">
        <v>323</v>
      </c>
      <c r="G60" s="24">
        <v>1</v>
      </c>
      <c r="H60" s="25"/>
      <c r="I60" s="25">
        <f>ROUND(ROUND(H60,2)*ROUND(G60,3),2)</f>
        <v>0</v>
      </c>
      <c r="O60">
        <f>(I60*21)/100</f>
        <v>0</v>
      </c>
      <c r="P60" t="s">
        <v>20</v>
      </c>
    </row>
    <row r="61" spans="1:5" ht="12.75">
      <c r="A61" s="26" t="s">
        <v>46</v>
      </c>
      <c r="E61" s="27" t="s">
        <v>43</v>
      </c>
    </row>
    <row r="62" spans="1:5" ht="12.75">
      <c r="A62" s="28" t="s">
        <v>47</v>
      </c>
      <c r="E62" s="29" t="s">
        <v>43</v>
      </c>
    </row>
    <row r="63" spans="1:5" ht="25.5">
      <c r="A63" t="s">
        <v>49</v>
      </c>
      <c r="E63" s="27" t="s">
        <v>50</v>
      </c>
    </row>
    <row r="64" spans="1:16" ht="12.75">
      <c r="A64" s="17" t="s">
        <v>41</v>
      </c>
      <c r="B64" s="21" t="s">
        <v>122</v>
      </c>
      <c r="C64" s="21" t="s">
        <v>462</v>
      </c>
      <c r="D64" s="17" t="s">
        <v>20</v>
      </c>
      <c r="E64" s="22" t="s">
        <v>465</v>
      </c>
      <c r="F64" s="23" t="s">
        <v>323</v>
      </c>
      <c r="G64" s="24">
        <v>1</v>
      </c>
      <c r="H64" s="25"/>
      <c r="I64" s="25">
        <f>ROUND(ROUND(H64,2)*ROUND(G64,3),2)</f>
        <v>0</v>
      </c>
      <c r="O64">
        <f>(I64*21)/100</f>
        <v>0</v>
      </c>
      <c r="P64" t="s">
        <v>20</v>
      </c>
    </row>
    <row r="65" spans="1:5" ht="12.75">
      <c r="A65" s="26" t="s">
        <v>46</v>
      </c>
      <c r="E65" s="27" t="s">
        <v>43</v>
      </c>
    </row>
    <row r="66" spans="1:5" ht="12.75">
      <c r="A66" s="28" t="s">
        <v>47</v>
      </c>
      <c r="E66" s="29" t="s">
        <v>43</v>
      </c>
    </row>
    <row r="67" spans="1:5" ht="25.5">
      <c r="A67" t="s">
        <v>49</v>
      </c>
      <c r="E67" s="27" t="s">
        <v>50</v>
      </c>
    </row>
    <row r="68" spans="1:9" ht="12.75">
      <c r="A68" s="5" t="s">
        <v>40</v>
      </c>
      <c r="B68" s="5"/>
      <c r="C68" s="31" t="s">
        <v>32</v>
      </c>
      <c r="D68" s="5"/>
      <c r="E68" s="19" t="s">
        <v>466</v>
      </c>
      <c r="F68" s="5"/>
      <c r="G68" s="5"/>
      <c r="H68" s="5"/>
      <c r="I68" s="32">
        <f>0+I69</f>
        <v>0</v>
      </c>
    </row>
    <row r="69" spans="1:16" ht="12.75">
      <c r="A69" s="17" t="s">
        <v>41</v>
      </c>
      <c r="B69" s="21" t="s">
        <v>128</v>
      </c>
      <c r="C69" s="21" t="s">
        <v>467</v>
      </c>
      <c r="D69" s="17" t="s">
        <v>43</v>
      </c>
      <c r="E69" s="22" t="s">
        <v>468</v>
      </c>
      <c r="F69" s="23" t="s">
        <v>114</v>
      </c>
      <c r="G69" s="24">
        <v>8505</v>
      </c>
      <c r="H69" s="25"/>
      <c r="I69" s="25">
        <f>ROUND(ROUND(H69,2)*ROUND(G69,3),2)</f>
        <v>0</v>
      </c>
      <c r="O69">
        <f>(I69*21)/100</f>
        <v>0</v>
      </c>
      <c r="P69" t="s">
        <v>20</v>
      </c>
    </row>
    <row r="70" spans="1:5" ht="12.75">
      <c r="A70" s="26" t="s">
        <v>46</v>
      </c>
      <c r="E70" s="27" t="s">
        <v>43</v>
      </c>
    </row>
    <row r="71" spans="1:5" ht="12.75">
      <c r="A71" s="28" t="s">
        <v>47</v>
      </c>
      <c r="E71" s="29" t="s">
        <v>482</v>
      </c>
    </row>
    <row r="72" spans="1:5" ht="25.5">
      <c r="A72" t="s">
        <v>49</v>
      </c>
      <c r="E72" s="27" t="s">
        <v>469</v>
      </c>
    </row>
    <row r="73" spans="1:9" ht="12.75">
      <c r="A73" s="33" t="s">
        <v>40</v>
      </c>
      <c r="B73" s="33"/>
      <c r="C73" s="31">
        <v>6</v>
      </c>
      <c r="D73" s="33"/>
      <c r="E73" s="19" t="s">
        <v>470</v>
      </c>
      <c r="F73" s="33"/>
      <c r="G73" s="33"/>
      <c r="H73" s="33"/>
      <c r="I73" s="32">
        <f>0+I74</f>
        <v>0</v>
      </c>
    </row>
    <row r="74" spans="1:16" ht="12.75">
      <c r="A74" s="17" t="s">
        <v>41</v>
      </c>
      <c r="B74" s="21">
        <v>16</v>
      </c>
      <c r="C74" s="21" t="s">
        <v>476</v>
      </c>
      <c r="D74" s="17" t="s">
        <v>43</v>
      </c>
      <c r="E74" s="22" t="s">
        <v>471</v>
      </c>
      <c r="F74" s="23" t="s">
        <v>114</v>
      </c>
      <c r="G74" s="24">
        <v>19</v>
      </c>
      <c r="H74" s="25"/>
      <c r="I74" s="25">
        <f>ROUND(ROUND(H74,2)*ROUND(G74,3),2)</f>
        <v>0</v>
      </c>
      <c r="O74">
        <f>(I74*21)/100</f>
        <v>0</v>
      </c>
      <c r="P74" t="s">
        <v>20</v>
      </c>
    </row>
    <row r="75" spans="1:5" ht="12.75">
      <c r="A75" s="26" t="s">
        <v>46</v>
      </c>
      <c r="E75" s="27" t="s">
        <v>43</v>
      </c>
    </row>
    <row r="76" spans="1:5" ht="12.75">
      <c r="A76" s="28" t="s">
        <v>47</v>
      </c>
      <c r="E76" s="29"/>
    </row>
    <row r="77" spans="1:5" ht="12.75">
      <c r="A77" t="s">
        <v>49</v>
      </c>
      <c r="E77" s="27" t="s">
        <v>477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999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Kubíček Martin</dc:creator>
  <cp:keywords/>
  <dc:description/>
  <cp:lastModifiedBy>Kubíček Martin</cp:lastModifiedBy>
  <cp:lastPrinted>2018-03-05T07:34:01Z</cp:lastPrinted>
  <dcterms:created xsi:type="dcterms:W3CDTF">2018-03-01T07:44:34Z</dcterms:created>
  <dcterms:modified xsi:type="dcterms:W3CDTF">2018-06-05T07:59:56Z</dcterms:modified>
  <cp:category/>
  <cp:version/>
  <cp:contentType/>
  <cp:contentStatus/>
</cp:coreProperties>
</file>