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i.toman\OneDrive - KSUS\Plocha\Škody po zimě 2024\III-24219 Máslovice\"/>
    </mc:Choice>
  </mc:AlternateContent>
  <xr:revisionPtr revIDLastSave="0" documentId="13_ncr:1_{FC8F74B5-4308-48C7-A7EC-48797499994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rycí list rozpočtu" sheetId="3" r:id="rId1"/>
    <sheet name="rozpočet" sheetId="1" r:id="rId2"/>
    <sheet name="sanace" sheetId="4" r:id="rId3"/>
  </sheets>
  <definedNames>
    <definedName name="_xlnm.Print_Area" localSheetId="1">rozpočet!$A$4:$F$32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12" i="4" s="1"/>
  <c r="F19" i="1" s="1"/>
  <c r="F13" i="1" l="1"/>
  <c r="F14" i="1"/>
  <c r="F15" i="1" l="1"/>
  <c r="H26" i="1" l="1"/>
  <c r="F26" i="1"/>
  <c r="F25" i="3" l="1"/>
  <c r="I22" i="3"/>
  <c r="F22" i="3"/>
  <c r="H24" i="1"/>
  <c r="F28" i="1"/>
  <c r="F27" i="1"/>
  <c r="F25" i="1"/>
  <c r="F24" i="1"/>
  <c r="F23" i="1"/>
  <c r="F22" i="1"/>
  <c r="F20" i="1"/>
  <c r="F16" i="1"/>
  <c r="F21" i="1"/>
  <c r="F18" i="1"/>
  <c r="F17" i="1"/>
  <c r="F12" i="1"/>
  <c r="F29" i="1" l="1"/>
  <c r="F30" i="1" s="1"/>
  <c r="F31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<sst xmlns="http://schemas.openxmlformats.org/spreadsheetml/2006/main" count="166" uniqueCount="110">
  <si>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</si>
  <si>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</si>
  <si>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</si>
  <si>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</si>
  <si>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</si>
  <si>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</si>
  <si>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</si>
  <si>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</si>
  <si>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</si>
  <si>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</si>
  <si>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</si>
  <si>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</si>
  <si>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</si>
  <si>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</si>
  <si>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</si>
  <si>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</si>
  <si>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</si>
  <si>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</si>
  <si>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</si>
  <si>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</si>
  <si>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</si>
  <si>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</si>
  <si>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</si>
  <si>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</si>
  <si>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</si>
  <si>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</si>
  <si>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</si>
  <si>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</si>
  <si>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</si>
  <si>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</si>
  <si>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</si>
  <si>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</si>
  <si>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</si>
  <si>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</si>
  <si>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</si>
  <si>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</si>
  <si>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</si>
  <si>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</si>
  <si>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</si>
  <si>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</si>
  <si>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</si>
  <si>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</si>
  <si>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</si>
  <si>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</si>
  <si>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</si>
  <si>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</si>
  <si>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</si>
  <si>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</si>
  <si>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</si>
  <si>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</si>
  <si>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</si>
  <si>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</si>
  <si>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</si>
  <si>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</si>
  <si>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</si>
  <si>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</si>
  <si>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</si>
  <si>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</si>
  <si>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</si>
  <si>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</si>
  <si>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</si>
  <si>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</si>
  <si>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</si>
  <si>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</si>
  <si>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</si>
  <si>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</si>
  <si>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</si>
  <si>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</si>
  <si>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</si>
  <si>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</si>
  <si>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</si>
  <si>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</si>
  <si>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</si>
  <si>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</si>
  <si>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</si>
  <si>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</si>
  <si>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</si>
  <si>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</si>
  <si>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</si>
  <si>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</si>
  <si>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</si>
  <si>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</si>
  <si>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</si>
  <si>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</si>
  <si>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</si>
  <si>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t>014103.R</t>
  </si>
  <si>
    <t>uložení odpadu ze stavby na skládku s oprávněník k opětovnému využití - recyklační středisko</t>
  </si>
  <si>
    <t>čištění příkopů od nánosu do 0,5m3/m</t>
  </si>
  <si>
    <t>poplatky za likvidaci odpadů nebezpečných, kontaminovaných (recyklát)</t>
  </si>
  <si>
    <t>oprava povrchu vozovky</t>
  </si>
  <si>
    <t>III/24219 Máslovice</t>
  </si>
  <si>
    <t>staničení km  8,477 - 9,727</t>
  </si>
  <si>
    <t>Ing. Jiří Toman</t>
  </si>
  <si>
    <t>Stavba:   III/24219 Máslovice</t>
  </si>
  <si>
    <r>
      <t xml:space="preserve">Objekt:    sil.    </t>
    </r>
    <r>
      <rPr>
        <b/>
        <sz val="9"/>
        <rFont val="Arial CE"/>
        <charset val="238"/>
      </rPr>
      <t>III/24219</t>
    </r>
    <r>
      <rPr>
        <b/>
        <sz val="9"/>
        <rFont val="Arial CE"/>
        <family val="2"/>
        <charset val="238"/>
      </rPr>
      <t xml:space="preserve">         km  8,477  – 9,727</t>
    </r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</si>
  <si>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Ing. Jiří Toman</t>
    </r>
  </si>
  <si>
    <r>
      <t>Datum:   27</t>
    </r>
    <r>
      <rPr>
        <sz val="9"/>
        <rFont val="Arial CE"/>
        <charset val="238"/>
      </rPr>
      <t>.2.2024</t>
    </r>
  </si>
  <si>
    <t>frézování  asfalt. ploch, odvoz do 20km (ZAS-T1,T2)</t>
  </si>
  <si>
    <t>frézování  asfalt. ploch, odvoz do 20km (ZAS-T3,T4)</t>
  </si>
  <si>
    <t xml:space="preserve">Sanace  hl. 35cm    - agregovaná položka                  </t>
  </si>
  <si>
    <t>SEPARAČNÍ GEOTEXTILIE</t>
  </si>
  <si>
    <t>015130</t>
  </si>
  <si>
    <t>POPLATKY ZA LIKVIDACŮ ODPADŮ NEKONTAMINOVANÝCH - 17 03 02 VYBOURANÝ ASFALTOVÝ BETON BEZ DEHTU</t>
  </si>
  <si>
    <t>ODKOPÁVKY A PROKOPÁVKY OBECNÉ TŘ. III, ODVOZ DO 20KM</t>
  </si>
  <si>
    <t>VOZOVKOVÉ VRSTVY ZE ŠTĚRKODRTI TL.  150MM</t>
  </si>
  <si>
    <t>VRSTVY PRO OBNOVU A OPRAVY Z KAMENIVA ZPEV CEMENTEM - TL. 130 MM</t>
  </si>
  <si>
    <t>INFILTRAČNÍ POSTŘIK Z EMULZE DO 1,0KG/M2</t>
  </si>
  <si>
    <t>ASFALTOVÝ BETON PRO LOŽNÍ VRSTVY ACL 16+, 16S - TL. 70MM</t>
  </si>
  <si>
    <t xml:space="preserve">Celkem sanace   </t>
  </si>
  <si>
    <t>sanace konstrukčních vrstev tl. 350 mm (dle technické specifikace)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</si>
</sst>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4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14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4" fontId="20" fillId="0" borderId="6" xfId="0" applyNumberFormat="1" applyFont="1" applyBorder="1" applyAlignment="1" applyProtection="1">
      <alignment horizontal="center" vertical="top"/>
    </xf>
    <xf numFmtId="2" fontId="11" fillId="0" borderId="6" xfId="0" applyNumberFormat="1" applyFont="1" applyBorder="1" applyAlignment="1" applyProtection="1">
      <alignment vertical="top"/>
    </xf>
    <xf numFmtId="4" fontId="11" fillId="4" borderId="6" xfId="0" applyNumberFormat="1" applyFont="1" applyFill="1" applyBorder="1" applyAlignment="1" applyProtection="1">
      <alignment vertical="top"/>
    </xf>
    <xf numFmtId="2" fontId="11" fillId="0" borderId="6" xfId="0" applyNumberFormat="1" applyFont="1" applyBorder="1" applyAlignment="1" applyProtection="1">
      <alignment vertical="center"/>
    </xf>
    <xf numFmtId="4" fontId="11" fillId="4" borderId="6" xfId="0" applyNumberFormat="1" applyFont="1" applyFill="1" applyBorder="1" applyAlignment="1" applyProtection="1">
      <alignment vertical="center"/>
    </xf>
    <xf numFmtId="4" fontId="11" fillId="0" borderId="7" xfId="0" applyNumberFormat="1" applyFont="1" applyBorder="1" applyAlignment="1" applyProtection="1">
      <alignment vertical="center"/>
    </xf>
    <xf numFmtId="39" fontId="11" fillId="4" borderId="6" xfId="0" applyNumberFormat="1" applyFont="1" applyFill="1" applyBorder="1" applyAlignment="1" applyProtection="1">
      <alignment vertical="top"/>
    </xf>
    <xf numFmtId="2" fontId="11" fillId="0" borderId="9" xfId="0" applyNumberFormat="1" applyFont="1" applyBorder="1" applyAlignment="1" applyProtection="1">
      <alignment vertical="top"/>
    </xf>
    <xf numFmtId="39" fontId="11" fillId="4" borderId="9" xfId="0" applyNumberFormat="1" applyFont="1" applyFill="1" applyBorder="1" applyAlignment="1" applyProtection="1">
      <alignment vertical="top"/>
    </xf>
    <xf numFmtId="0" fontId="32" fillId="0" borderId="0" xfId="0" applyFont="1" applyAlignment="1" applyProtection="1">
      <alignment horizontal="left"/>
    </xf>
    <xf numFmtId="2" fontId="10" fillId="0" borderId="4" xfId="0" applyNumberFormat="1" applyFont="1" applyBorder="1" applyAlignment="1" applyProtection="1">
      <alignment horizontal="right" vertical="center"/>
    </xf>
    <xf numFmtId="4" fontId="10" fillId="4" borderId="4" xfId="0" applyNumberFormat="1" applyFont="1" applyFill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left" vertical="center" wrapText="1"/>
    </xf>
    <xf numFmtId="2" fontId="10" fillId="0" borderId="6" xfId="0" applyNumberFormat="1" applyFont="1" applyBorder="1" applyAlignment="1" applyProtection="1">
      <alignment horizontal="right" vertical="center"/>
    </xf>
    <xf numFmtId="4" fontId="10" fillId="4" borderId="6" xfId="0" applyNumberFormat="1" applyFont="1" applyFill="1" applyBorder="1" applyAlignment="1" applyProtection="1">
      <alignment horizontal="right" vertical="center"/>
    </xf>
    <xf numFmtId="11" fontId="11" fillId="0" borderId="44" xfId="0" applyNumberFormat="1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2" fontId="10" fillId="0" borderId="45" xfId="0" applyNumberFormat="1" applyFont="1" applyBorder="1" applyAlignment="1" applyProtection="1">
      <alignment horizontal="right" vertical="center"/>
    </xf>
    <xf numFmtId="4" fontId="10" fillId="4" borderId="45" xfId="0" applyNumberFormat="1" applyFont="1" applyFill="1" applyBorder="1" applyAlignment="1" applyProtection="1">
      <alignment horizontal="right" vertical="center"/>
    </xf>
    <xf numFmtId="4" fontId="10" fillId="0" borderId="46" xfId="0" applyNumberFormat="1" applyFont="1" applyBorder="1" applyAlignment="1" applyProtection="1">
      <alignment horizontal="right" vertical="center"/>
    </xf>
    <xf numFmtId="4" fontId="19" fillId="0" borderId="47" xfId="0" applyNumberFormat="1" applyFont="1" applyBorder="1" applyAlignment="1" applyProtection="1">
      <alignment vertical="top"/>
    </xf>
    <xf numFmtId="0" fontId="33" fillId="0" borderId="48" xfId="0" applyFont="1" applyBorder="1" applyAlignment="1" applyProtection="1">
      <alignment vertical="top"/>
    </xf>
    <xf numFmtId="0" fontId="33" fillId="0" borderId="48" xfId="0" applyFont="1" applyBorder="1" applyAlignment="1" applyProtection="1">
      <alignment horizontal="center" vertical="center"/>
    </xf>
    <xf numFmtId="0" fontId="33" fillId="0" borderId="48" xfId="0" applyFont="1" applyBorder="1" applyAlignment="1" applyProtection="1">
      <alignment horizontal="right" vertical="top"/>
    </xf>
    <xf numFmtId="4" fontId="19" fillId="0" borderId="48" xfId="0" applyNumberFormat="1" applyFont="1" applyBorder="1" applyAlignment="1" applyProtection="1">
      <alignment horizontal="right" vertical="top"/>
    </xf>
    <xf numFmtId="4" fontId="33" fillId="0" borderId="49" xfId="0" applyNumberFormat="1" applyFont="1" applyBorder="1" applyAlignment="1" applyProtection="1">
      <alignment vertical="top"/>
    </xf>
    <xf numFmtId="0" fontId="20" fillId="0" borderId="0" xfId="0" applyFont="1" applyAlignment="1">
      <alignment vertical="top" wrapText="1"/>
      <protection locked="0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49" fontId="21" fillId="5" borderId="28" xfId="0" applyNumberFormat="1" applyFont="1" applyFill="1" applyBorder="1" applyAlignment="1" applyProtection="1">
      <alignment horizontal="center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0" fontId="20" fillId="0" borderId="6" xfId="0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7" fillId="0" borderId="6" xfId="0" applyNumberFormat="1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130" zoomScaleNormal="130" workbookViewId="0">
      <selection activeCell="E13" sqref="E13:F13"/>
    </sheetView>
  </sheetViews>
  <sheetFormatPr defaultColWidth="13.33203125" defaultRowHeight="12.75" x14ac:dyDescent="0.15"/>
  <cols>
    <col min="1" max="1" width="13.33203125" style="37" customWidth="1"/>
    <col min="2" max="2" width="11.83203125" style="37" customWidth="1"/>
    <col min="3" max="3" width="25.33203125" style="37" customWidth="1"/>
    <col min="4" max="4" width="11.83203125" style="37" customWidth="1"/>
    <col min="5" max="5" width="17.5" style="37" customWidth="1"/>
    <col min="6" max="6" width="26.33203125" style="37" customWidth="1"/>
    <col min="7" max="7" width="13.33203125" style="37" customWidth="1"/>
    <col min="8" max="8" width="13.83203125" style="37" customWidth="1"/>
    <col min="9" max="9" width="26.1640625" style="37" customWidth="1"/>
    <col min="10" max="10" width="13.33203125" style="37"/>
    <col min="11" max="11" width="13.6640625" style="37" bestFit="1" customWidth="1"/>
    <col min="12" max="16384" width="13.33203125" style="37"/>
  </cols>
  <sheetData>
    <row r="1" spans="1:11" ht="28.7" customHeight="1" thickBot="1" x14ac:dyDescent="0.2">
      <c r="A1" s="192" t="s">
        <v>18</v>
      </c>
      <c r="B1" s="193"/>
      <c r="C1" s="193"/>
      <c r="D1" s="193"/>
      <c r="E1" s="193"/>
      <c r="F1" s="193"/>
      <c r="G1" s="193"/>
      <c r="H1" s="193"/>
      <c r="I1" s="193"/>
    </row>
    <row r="2" spans="1:11" ht="12.75" customHeight="1" x14ac:dyDescent="0.15">
      <c r="A2" s="194" t="s">
        <v>19</v>
      </c>
      <c r="B2" s="195"/>
      <c r="C2" s="196" t="s">
        <v>90</v>
      </c>
      <c r="D2" s="197"/>
      <c r="E2" s="200" t="s">
        <v>20</v>
      </c>
      <c r="F2" s="201" t="s">
        <v>72</v>
      </c>
      <c r="G2" s="202"/>
      <c r="H2" s="200" t="s">
        <v>21</v>
      </c>
      <c r="I2" s="207"/>
    </row>
    <row r="3" spans="1:11" x14ac:dyDescent="0.15">
      <c r="A3" s="164"/>
      <c r="B3" s="163"/>
      <c r="C3" s="198"/>
      <c r="D3" s="199"/>
      <c r="E3" s="163"/>
      <c r="F3" s="203"/>
      <c r="G3" s="204"/>
      <c r="H3" s="163"/>
      <c r="I3" s="206"/>
    </row>
    <row r="4" spans="1:11" ht="12.75" customHeight="1" x14ac:dyDescent="0.15">
      <c r="A4" s="162" t="s">
        <v>22</v>
      </c>
      <c r="B4" s="163"/>
      <c r="C4" s="208" t="s">
        <v>89</v>
      </c>
      <c r="D4" s="209"/>
      <c r="E4" s="169" t="s">
        <v>23</v>
      </c>
      <c r="F4" s="169"/>
      <c r="G4" s="163"/>
      <c r="H4" s="169" t="s">
        <v>21</v>
      </c>
      <c r="I4" s="212"/>
    </row>
    <row r="5" spans="1:11" ht="12.75" customHeight="1" x14ac:dyDescent="0.15">
      <c r="A5" s="164"/>
      <c r="B5" s="163"/>
      <c r="C5" s="210"/>
      <c r="D5" s="211"/>
      <c r="E5" s="163"/>
      <c r="F5" s="163"/>
      <c r="G5" s="163"/>
      <c r="H5" s="163"/>
      <c r="I5" s="161"/>
    </row>
    <row r="6" spans="1:11" ht="13.15" customHeight="1" x14ac:dyDescent="0.15">
      <c r="A6" s="162" t="s">
        <v>24</v>
      </c>
      <c r="B6" s="163"/>
      <c r="C6" s="177" t="s">
        <v>91</v>
      </c>
      <c r="D6" s="178"/>
      <c r="E6" s="169" t="s">
        <v>25</v>
      </c>
      <c r="F6" s="176"/>
      <c r="G6" s="171"/>
      <c r="H6" s="169" t="s">
        <v>21</v>
      </c>
      <c r="I6" s="205"/>
    </row>
    <row r="7" spans="1:11" x14ac:dyDescent="0.15">
      <c r="A7" s="164"/>
      <c r="B7" s="163"/>
      <c r="C7" s="179"/>
      <c r="D7" s="180"/>
      <c r="E7" s="163"/>
      <c r="F7" s="171"/>
      <c r="G7" s="171"/>
      <c r="H7" s="163"/>
      <c r="I7" s="206"/>
    </row>
    <row r="8" spans="1:11" x14ac:dyDescent="0.15">
      <c r="A8" s="162" t="s">
        <v>73</v>
      </c>
      <c r="B8" s="163"/>
      <c r="C8" s="165"/>
      <c r="D8" s="166"/>
      <c r="E8" s="169" t="s">
        <v>74</v>
      </c>
      <c r="F8" s="170" t="s">
        <v>92</v>
      </c>
      <c r="G8" s="171"/>
      <c r="H8" s="172" t="s">
        <v>75</v>
      </c>
      <c r="I8" s="174"/>
    </row>
    <row r="9" spans="1:11" x14ac:dyDescent="0.15">
      <c r="A9" s="164"/>
      <c r="B9" s="163"/>
      <c r="C9" s="167"/>
      <c r="D9" s="168"/>
      <c r="E9" s="163"/>
      <c r="F9" s="171"/>
      <c r="G9" s="171"/>
      <c r="H9" s="173"/>
      <c r="I9" s="175"/>
    </row>
    <row r="10" spans="1:11" x14ac:dyDescent="0.15">
      <c r="A10" s="162" t="s">
        <v>76</v>
      </c>
      <c r="B10" s="163"/>
      <c r="C10" s="176"/>
      <c r="D10" s="171"/>
      <c r="E10" s="169" t="s">
        <v>26</v>
      </c>
      <c r="F10" s="170" t="s">
        <v>92</v>
      </c>
      <c r="G10" s="171"/>
      <c r="H10" s="169" t="s">
        <v>27</v>
      </c>
      <c r="I10" s="160"/>
    </row>
    <row r="11" spans="1:11" x14ac:dyDescent="0.15">
      <c r="A11" s="164"/>
      <c r="B11" s="163"/>
      <c r="C11" s="171"/>
      <c r="D11" s="171"/>
      <c r="E11" s="163"/>
      <c r="F11" s="171"/>
      <c r="G11" s="171"/>
      <c r="H11" s="163"/>
      <c r="I11" s="161"/>
    </row>
    <row r="12" spans="1:11" ht="23.45" customHeight="1" thickBot="1" x14ac:dyDescent="0.2">
      <c r="A12" s="152" t="s">
        <v>28</v>
      </c>
      <c r="B12" s="153"/>
      <c r="C12" s="153"/>
      <c r="D12" s="153"/>
      <c r="E12" s="153"/>
      <c r="F12" s="153"/>
      <c r="G12" s="153"/>
      <c r="H12" s="153"/>
      <c r="I12" s="154"/>
    </row>
    <row r="13" spans="1:11" ht="26.45" customHeight="1" x14ac:dyDescent="0.15">
      <c r="A13" s="38" t="s">
        <v>29</v>
      </c>
      <c r="B13" s="155" t="s">
        <v>30</v>
      </c>
      <c r="C13" s="156"/>
      <c r="D13" s="39" t="s">
        <v>31</v>
      </c>
      <c r="E13" s="157" t="s">
        <v>32</v>
      </c>
      <c r="F13" s="158"/>
      <c r="G13" s="39" t="s">
        <v>33</v>
      </c>
      <c r="H13" s="157" t="s">
        <v>34</v>
      </c>
      <c r="I13" s="159"/>
    </row>
    <row r="14" spans="1:11" ht="15.2" customHeight="1" x14ac:dyDescent="0.15">
      <c r="A14" s="40" t="s">
        <v>35</v>
      </c>
      <c r="B14" s="41" t="s">
        <v>36</v>
      </c>
      <c r="C14" s="42">
        <f>SUM(rozpočet!F29)</f>
        <v>0</v>
      </c>
      <c r="D14" s="145" t="s">
        <v>37</v>
      </c>
      <c r="E14" s="146"/>
      <c r="F14" s="42">
        <v>0</v>
      </c>
      <c r="G14" s="147" t="s">
        <v>38</v>
      </c>
      <c r="H14" s="148"/>
      <c r="I14" s="43">
        <v>0</v>
      </c>
    </row>
    <row r="15" spans="1:11" ht="15.2" customHeight="1" x14ac:dyDescent="0.15">
      <c r="A15" s="40"/>
      <c r="B15" s="41" t="s">
        <v>39</v>
      </c>
      <c r="C15" s="42">
        <v>0</v>
      </c>
      <c r="D15" s="145" t="s">
        <v>40</v>
      </c>
      <c r="E15" s="146"/>
      <c r="F15" s="42">
        <v>0</v>
      </c>
      <c r="G15" s="147" t="s">
        <v>41</v>
      </c>
      <c r="H15" s="148"/>
      <c r="I15" s="43">
        <v>0</v>
      </c>
      <c r="K15" s="44"/>
    </row>
    <row r="16" spans="1:11" ht="15.2" customHeight="1" x14ac:dyDescent="0.15">
      <c r="A16" s="40" t="s">
        <v>42</v>
      </c>
      <c r="B16" s="41" t="s">
        <v>36</v>
      </c>
      <c r="C16" s="42">
        <v>0</v>
      </c>
      <c r="D16" s="145" t="s">
        <v>43</v>
      </c>
      <c r="E16" s="146"/>
      <c r="F16" s="42">
        <v>0</v>
      </c>
      <c r="G16" s="147" t="s">
        <v>44</v>
      </c>
      <c r="H16" s="148"/>
      <c r="I16" s="43">
        <v>0</v>
      </c>
    </row>
    <row r="17" spans="1:9" ht="15.2" customHeight="1" x14ac:dyDescent="0.15">
      <c r="A17" s="40"/>
      <c r="B17" s="41" t="s">
        <v>39</v>
      </c>
      <c r="C17" s="42">
        <v>0</v>
      </c>
      <c r="D17" s="145"/>
      <c r="E17" s="146"/>
      <c r="F17" s="45"/>
      <c r="G17" s="147" t="s">
        <v>45</v>
      </c>
      <c r="H17" s="148"/>
      <c r="I17" s="43">
        <v>0</v>
      </c>
    </row>
    <row r="18" spans="1:9" ht="15.2" customHeight="1" x14ac:dyDescent="0.15">
      <c r="A18" s="40" t="s">
        <v>46</v>
      </c>
      <c r="B18" s="41" t="s">
        <v>36</v>
      </c>
      <c r="C18" s="42">
        <v>0</v>
      </c>
      <c r="D18" s="145"/>
      <c r="E18" s="146"/>
      <c r="F18" s="45"/>
      <c r="G18" s="147" t="s">
        <v>47</v>
      </c>
      <c r="H18" s="148"/>
      <c r="I18" s="43">
        <v>0</v>
      </c>
    </row>
    <row r="19" spans="1:9" ht="15.2" customHeight="1" x14ac:dyDescent="0.15">
      <c r="A19" s="40"/>
      <c r="B19" s="41" t="s">
        <v>39</v>
      </c>
      <c r="C19" s="42">
        <v>0</v>
      </c>
      <c r="D19" s="145"/>
      <c r="E19" s="146"/>
      <c r="F19" s="45"/>
      <c r="G19" s="147" t="s">
        <v>48</v>
      </c>
      <c r="H19" s="148"/>
      <c r="I19" s="43">
        <v>0</v>
      </c>
    </row>
    <row r="20" spans="1:9" ht="15.2" customHeight="1" x14ac:dyDescent="0.15">
      <c r="A20" s="143" t="s">
        <v>49</v>
      </c>
      <c r="B20" s="144"/>
      <c r="C20" s="42">
        <v>0</v>
      </c>
      <c r="D20" s="145"/>
      <c r="E20" s="146"/>
      <c r="F20" s="45"/>
      <c r="G20" s="147"/>
      <c r="H20" s="148"/>
      <c r="I20" s="46"/>
    </row>
    <row r="21" spans="1:9" ht="15.2" customHeight="1" x14ac:dyDescent="0.15">
      <c r="A21" s="143" t="s">
        <v>50</v>
      </c>
      <c r="B21" s="144"/>
      <c r="C21" s="42">
        <v>0</v>
      </c>
      <c r="D21" s="145"/>
      <c r="E21" s="146"/>
      <c r="F21" s="45"/>
      <c r="G21" s="147"/>
      <c r="H21" s="148"/>
      <c r="I21" s="46"/>
    </row>
    <row r="22" spans="1:9" ht="16.7" customHeight="1" x14ac:dyDescent="0.15">
      <c r="A22" s="143" t="s">
        <v>51</v>
      </c>
      <c r="B22" s="144"/>
      <c r="C22" s="42">
        <f>SUM(C14:C21)</f>
        <v>0</v>
      </c>
      <c r="D22" s="149" t="s">
        <v>52</v>
      </c>
      <c r="E22" s="150"/>
      <c r="F22" s="42">
        <f>SUM(F14:F21)</f>
        <v>0</v>
      </c>
      <c r="G22" s="151" t="s">
        <v>53</v>
      </c>
      <c r="H22" s="144"/>
      <c r="I22" s="43">
        <f>SUM(I14:I21)</f>
        <v>0</v>
      </c>
    </row>
    <row r="23" spans="1:9" x14ac:dyDescent="0.15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2" customHeight="1" x14ac:dyDescent="0.15">
      <c r="A24" s="133" t="s">
        <v>54</v>
      </c>
      <c r="B24" s="134"/>
      <c r="C24" s="50">
        <v>0</v>
      </c>
      <c r="I24" s="51"/>
    </row>
    <row r="25" spans="1:9" ht="15.2" customHeight="1" x14ac:dyDescent="0.15">
      <c r="A25" s="133" t="s">
        <v>55</v>
      </c>
      <c r="B25" s="134"/>
      <c r="C25" s="50">
        <v>0</v>
      </c>
      <c r="D25" s="135" t="s">
        <v>56</v>
      </c>
      <c r="E25" s="136"/>
      <c r="F25" s="50">
        <f>ROUND(C25*(14/100),2)</f>
        <v>0</v>
      </c>
      <c r="G25" s="137" t="s">
        <v>13</v>
      </c>
      <c r="H25" s="134"/>
      <c r="I25" s="52">
        <f>SUM(C24:C26)</f>
        <v>0</v>
      </c>
    </row>
    <row r="26" spans="1:9" ht="15.2" customHeight="1" x14ac:dyDescent="0.15">
      <c r="A26" s="133" t="s">
        <v>57</v>
      </c>
      <c r="B26" s="134"/>
      <c r="C26" s="50">
        <f>C22+F22+I22</f>
        <v>0</v>
      </c>
      <c r="D26" s="135" t="s">
        <v>6</v>
      </c>
      <c r="E26" s="136"/>
      <c r="F26" s="50">
        <f>ROUND(C26*(21/100),2)</f>
        <v>0</v>
      </c>
      <c r="G26" s="137" t="s">
        <v>58</v>
      </c>
      <c r="H26" s="134"/>
      <c r="I26" s="52">
        <f>SUM(F25:F26)+I25</f>
        <v>0</v>
      </c>
    </row>
    <row r="27" spans="1:9" x14ac:dyDescent="0.15">
      <c r="A27" s="53"/>
      <c r="I27" s="51"/>
    </row>
    <row r="28" spans="1:9" ht="14.45" customHeight="1" x14ac:dyDescent="0.15">
      <c r="A28" s="183"/>
      <c r="B28" s="184"/>
      <c r="C28" s="185"/>
      <c r="D28" s="138"/>
      <c r="E28" s="181"/>
      <c r="F28" s="182"/>
      <c r="G28" s="138" t="s">
        <v>59</v>
      </c>
      <c r="H28" s="139"/>
      <c r="I28" s="140"/>
    </row>
    <row r="29" spans="1:9" ht="26.25" customHeight="1" x14ac:dyDescent="0.15">
      <c r="A29" s="186"/>
      <c r="B29" s="187"/>
      <c r="C29" s="188"/>
      <c r="D29" s="130"/>
      <c r="E29" s="131"/>
      <c r="F29" s="132"/>
      <c r="G29" s="130"/>
      <c r="H29" s="128"/>
      <c r="I29" s="129"/>
    </row>
    <row r="30" spans="1:9" ht="28.5" customHeight="1" x14ac:dyDescent="0.15">
      <c r="A30" s="186"/>
      <c r="B30" s="187"/>
      <c r="C30" s="188"/>
      <c r="D30" s="130"/>
      <c r="E30" s="131"/>
      <c r="F30" s="132"/>
      <c r="G30" s="127"/>
      <c r="H30" s="128"/>
      <c r="I30" s="129"/>
    </row>
    <row r="31" spans="1:9" ht="14.45" customHeight="1" x14ac:dyDescent="0.15">
      <c r="A31" s="186"/>
      <c r="B31" s="187"/>
      <c r="C31" s="188"/>
      <c r="D31" s="130"/>
      <c r="E31" s="131"/>
      <c r="F31" s="132"/>
      <c r="G31" s="130"/>
      <c r="H31" s="128"/>
      <c r="I31" s="129"/>
    </row>
    <row r="32" spans="1:9" ht="12.75" customHeight="1" thickBot="1" x14ac:dyDescent="0.2">
      <c r="A32" s="189"/>
      <c r="B32" s="190"/>
      <c r="C32" s="191"/>
      <c r="D32" s="124"/>
      <c r="E32" s="141"/>
      <c r="F32" s="142"/>
      <c r="G32" s="124"/>
      <c r="H32" s="125"/>
      <c r="I32" s="126"/>
    </row>
    <row r="34" spans="1:5" x14ac:dyDescent="0.15">
      <c r="B34" s="89"/>
      <c r="C34" s="89"/>
      <c r="D34" s="89"/>
      <c r="E34" s="89"/>
    </row>
    <row r="35" spans="1:5" x14ac:dyDescent="0.15">
      <c r="A35" s="90"/>
      <c r="B35" s="89"/>
      <c r="C35" s="89"/>
      <c r="D35" s="89"/>
      <c r="E35" s="89"/>
    </row>
    <row r="36" spans="1:5" x14ac:dyDescent="0.15">
      <c r="A36" s="91"/>
      <c r="B36" s="90"/>
      <c r="C36" s="90"/>
      <c r="D36" s="90"/>
      <c r="E36" s="90"/>
    </row>
    <row r="37" spans="1:5" x14ac:dyDescent="0.15">
      <c r="A37" s="91"/>
      <c r="B37" s="90"/>
      <c r="C37" s="90"/>
      <c r="D37" s="90"/>
      <c r="E37" s="90"/>
    </row>
    <row r="38" spans="1:5" x14ac:dyDescent="0.15">
      <c r="A38" s="91"/>
      <c r="B38" s="90"/>
      <c r="C38" s="90"/>
      <c r="D38" s="90"/>
      <c r="E38" s="90"/>
    </row>
    <row r="39" spans="1:5" x14ac:dyDescent="0.15">
      <c r="A39" s="91"/>
      <c r="B39" s="90"/>
      <c r="C39" s="90"/>
      <c r="D39" s="90"/>
      <c r="E39" s="90"/>
    </row>
    <row r="40" spans="1:5" x14ac:dyDescent="0.15">
      <c r="A40" s="91"/>
      <c r="B40" s="90"/>
      <c r="C40" s="90"/>
      <c r="D40" s="90"/>
      <c r="E40" s="90"/>
    </row>
    <row r="41" spans="1:5" x14ac:dyDescent="0.15">
      <c r="B41" s="89"/>
      <c r="C41" s="89"/>
      <c r="D41" s="89"/>
      <c r="E41" s="89"/>
    </row>
  </sheetData>
  <mergeCells count="74"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showGridLines="0" tabSelected="1" topLeftCell="A2" zoomScale="120" zoomScaleNormal="120" workbookViewId="0">
      <selection activeCell="F8" sqref="F8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64" hidden="1" customWidth="1"/>
    <col min="8" max="8" width="10.5" style="5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213" t="s">
        <v>5</v>
      </c>
      <c r="B1" s="213"/>
      <c r="C1" s="213"/>
      <c r="D1" s="213"/>
      <c r="E1" s="213"/>
      <c r="F1" s="213"/>
      <c r="G1" s="1"/>
    </row>
    <row r="2" spans="1:10" ht="12.75" customHeight="1" x14ac:dyDescent="0.2">
      <c r="A2" s="18" t="s">
        <v>93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">
      <c r="A3" s="18" t="s">
        <v>94</v>
      </c>
      <c r="B3" s="6"/>
      <c r="C3" s="6"/>
      <c r="D3" s="6"/>
      <c r="E3" s="13"/>
      <c r="F3" s="6"/>
      <c r="G3" s="60"/>
    </row>
    <row r="4" spans="1:10" ht="13.15" customHeight="1" x14ac:dyDescent="0.2">
      <c r="A4" s="7"/>
      <c r="B4" s="6"/>
      <c r="C4" s="7"/>
      <c r="D4" s="6"/>
      <c r="E4" s="6"/>
      <c r="F4" s="6"/>
      <c r="G4" s="60"/>
    </row>
    <row r="5" spans="1:10" ht="1.5" customHeight="1" x14ac:dyDescent="0.15">
      <c r="A5" s="8"/>
      <c r="B5" s="9"/>
      <c r="C5" s="10"/>
      <c r="D5" s="9"/>
      <c r="E5" s="11"/>
      <c r="F5" s="12"/>
      <c r="G5" s="6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">
      <c r="A7" s="13" t="s">
        <v>1</v>
      </c>
      <c r="B7" s="13"/>
      <c r="C7" s="16"/>
      <c r="D7" s="13" t="s">
        <v>95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84</v>
      </c>
      <c r="B8" s="14"/>
      <c r="C8" s="17"/>
      <c r="D8" s="13" t="s">
        <v>96</v>
      </c>
      <c r="E8" s="92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"/>
    <row r="11" spans="1:10" s="20" customFormat="1" ht="52.5" customHeight="1" thickBot="1" x14ac:dyDescent="0.2">
      <c r="A11" s="88" t="s">
        <v>71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68</v>
      </c>
      <c r="H11" s="66" t="s">
        <v>69</v>
      </c>
      <c r="I11" s="55"/>
      <c r="J11" s="55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76">
        <v>1</v>
      </c>
      <c r="E12" s="93"/>
      <c r="F12" s="77">
        <f t="shared" ref="F12:F28" si="0">E12*D12</f>
        <v>0</v>
      </c>
      <c r="G12" s="67"/>
      <c r="H12" s="68"/>
      <c r="I12" s="69"/>
      <c r="J12" s="55"/>
    </row>
    <row r="13" spans="1:10" s="20" customFormat="1" ht="15" x14ac:dyDescent="0.15">
      <c r="A13" s="27">
        <v>113728</v>
      </c>
      <c r="B13" s="28" t="s">
        <v>98</v>
      </c>
      <c r="C13" s="29" t="s">
        <v>63</v>
      </c>
      <c r="D13" s="97">
        <v>1.02</v>
      </c>
      <c r="E13" s="98"/>
      <c r="F13" s="32">
        <f>E13*D13</f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15">
      <c r="A14" s="27">
        <v>113728</v>
      </c>
      <c r="B14" s="28" t="s">
        <v>97</v>
      </c>
      <c r="C14" s="29" t="s">
        <v>63</v>
      </c>
      <c r="D14" s="97">
        <v>1.02</v>
      </c>
      <c r="E14" s="98"/>
      <c r="F14" s="32">
        <f>E14*D14</f>
        <v>0</v>
      </c>
      <c r="G14" s="70" t="s">
        <v>5</v>
      </c>
      <c r="H14" s="71" t="s">
        <v>5</v>
      </c>
      <c r="I14" s="72"/>
      <c r="J14" s="56"/>
    </row>
    <row r="15" spans="1:10" s="20" customFormat="1" ht="15" x14ac:dyDescent="0.15">
      <c r="A15" s="27">
        <v>15670</v>
      </c>
      <c r="B15" s="28" t="s">
        <v>88</v>
      </c>
      <c r="C15" s="29" t="s">
        <v>3</v>
      </c>
      <c r="D15" s="97">
        <v>2.448</v>
      </c>
      <c r="E15" s="98"/>
      <c r="F15" s="32">
        <f>E15*D15</f>
        <v>0</v>
      </c>
      <c r="G15" s="70"/>
      <c r="H15" s="71"/>
      <c r="I15" s="72"/>
      <c r="J15" s="56"/>
    </row>
    <row r="16" spans="1:10" s="20" customFormat="1" ht="15" x14ac:dyDescent="0.15">
      <c r="A16" s="27">
        <v>919111</v>
      </c>
      <c r="B16" s="28" t="s">
        <v>67</v>
      </c>
      <c r="C16" s="29" t="s">
        <v>17</v>
      </c>
      <c r="D16" s="97">
        <v>10.199999999999999</v>
      </c>
      <c r="E16" s="98"/>
      <c r="F16" s="32">
        <f t="shared" si="0"/>
        <v>0</v>
      </c>
      <c r="G16" s="70"/>
      <c r="H16" s="73"/>
      <c r="I16" s="72"/>
      <c r="J16" s="56" t="s">
        <v>5</v>
      </c>
    </row>
    <row r="17" spans="1:10" s="20" customFormat="1" ht="15" x14ac:dyDescent="0.15">
      <c r="A17" s="27">
        <v>93818</v>
      </c>
      <c r="B17" s="28" t="s">
        <v>66</v>
      </c>
      <c r="C17" s="29" t="s">
        <v>2</v>
      </c>
      <c r="D17" s="97">
        <v>12750</v>
      </c>
      <c r="E17" s="98"/>
      <c r="F17" s="32">
        <f t="shared" si="0"/>
        <v>0</v>
      </c>
      <c r="G17" s="70"/>
      <c r="H17" s="73"/>
      <c r="I17" s="72"/>
      <c r="J17" s="56" t="s">
        <v>5</v>
      </c>
    </row>
    <row r="18" spans="1:10" s="20" customFormat="1" ht="15" x14ac:dyDescent="0.15">
      <c r="A18" s="27" t="s">
        <v>70</v>
      </c>
      <c r="B18" s="28" t="s">
        <v>77</v>
      </c>
      <c r="C18" s="29" t="s">
        <v>63</v>
      </c>
      <c r="D18" s="97">
        <v>255</v>
      </c>
      <c r="E18" s="98"/>
      <c r="F18" s="32">
        <f t="shared" si="0"/>
        <v>0</v>
      </c>
      <c r="G18" s="70"/>
      <c r="H18" s="73"/>
      <c r="I18" s="72"/>
      <c r="J18" s="56"/>
    </row>
    <row r="19" spans="1:10" s="20" customFormat="1" ht="15" x14ac:dyDescent="0.15">
      <c r="A19" s="27" t="s">
        <v>11</v>
      </c>
      <c r="B19" s="28" t="s">
        <v>109</v>
      </c>
      <c r="C19" s="29" t="s">
        <v>2</v>
      </c>
      <c r="D19" s="78">
        <v>400</v>
      </c>
      <c r="E19" s="94"/>
      <c r="F19" s="79">
        <f t="shared" si="0"/>
        <v>0</v>
      </c>
      <c r="G19" s="70"/>
      <c r="H19" s="73"/>
      <c r="I19" s="72"/>
      <c r="J19" s="123" t="s">
        <v>5</v>
      </c>
    </row>
    <row r="20" spans="1:10" s="20" customFormat="1" ht="15" x14ac:dyDescent="0.15">
      <c r="A20" s="27">
        <v>572223</v>
      </c>
      <c r="B20" s="28" t="s">
        <v>65</v>
      </c>
      <c r="C20" s="29" t="s">
        <v>2</v>
      </c>
      <c r="D20" s="97">
        <v>12750</v>
      </c>
      <c r="E20" s="98"/>
      <c r="F20" s="32">
        <f t="shared" si="0"/>
        <v>0</v>
      </c>
      <c r="G20" s="70"/>
      <c r="H20" s="73"/>
      <c r="I20" s="72"/>
      <c r="J20" s="56"/>
    </row>
    <row r="21" spans="1:10" s="54" customFormat="1" ht="15" x14ac:dyDescent="0.15">
      <c r="A21" s="80" t="s">
        <v>64</v>
      </c>
      <c r="B21" s="81" t="s">
        <v>78</v>
      </c>
      <c r="C21" s="29" t="s">
        <v>2</v>
      </c>
      <c r="D21" s="99">
        <v>6375</v>
      </c>
      <c r="E21" s="100"/>
      <c r="F21" s="101">
        <f t="shared" si="0"/>
        <v>0</v>
      </c>
      <c r="G21" s="70"/>
      <c r="H21" s="73"/>
      <c r="I21" s="72"/>
      <c r="J21" s="56"/>
    </row>
    <row r="22" spans="1:10" s="20" customFormat="1" ht="15" x14ac:dyDescent="0.15">
      <c r="A22" s="27">
        <v>113761</v>
      </c>
      <c r="B22" s="28" t="s">
        <v>79</v>
      </c>
      <c r="C22" s="29" t="s">
        <v>4</v>
      </c>
      <c r="D22" s="97">
        <v>10.199999999999999</v>
      </c>
      <c r="E22" s="98"/>
      <c r="F22" s="32">
        <f t="shared" si="0"/>
        <v>0</v>
      </c>
      <c r="G22" s="70"/>
      <c r="H22" s="73"/>
      <c r="I22" s="72"/>
      <c r="J22" s="56" t="s">
        <v>5</v>
      </c>
    </row>
    <row r="23" spans="1:10" s="20" customFormat="1" ht="15" x14ac:dyDescent="0.15">
      <c r="A23" s="27">
        <v>931311</v>
      </c>
      <c r="B23" s="28" t="s">
        <v>80</v>
      </c>
      <c r="C23" s="29" t="s">
        <v>4</v>
      </c>
      <c r="D23" s="97">
        <v>10.199999999999999</v>
      </c>
      <c r="E23" s="98"/>
      <c r="F23" s="32">
        <f t="shared" si="0"/>
        <v>0</v>
      </c>
      <c r="G23" s="70"/>
      <c r="H23" s="73"/>
      <c r="I23" s="72"/>
      <c r="J23" s="56" t="s">
        <v>5</v>
      </c>
    </row>
    <row r="24" spans="1:10" s="20" customFormat="1" ht="15" x14ac:dyDescent="0.15">
      <c r="A24" s="27">
        <v>12922</v>
      </c>
      <c r="B24" s="28" t="s">
        <v>81</v>
      </c>
      <c r="C24" s="29" t="s">
        <v>2</v>
      </c>
      <c r="D24" s="99">
        <v>1250</v>
      </c>
      <c r="E24" s="102"/>
      <c r="F24" s="32">
        <f t="shared" si="0"/>
        <v>0</v>
      </c>
      <c r="G24" s="70">
        <v>0.126</v>
      </c>
      <c r="H24" s="71">
        <f>D24*G24</f>
        <v>157.5</v>
      </c>
      <c r="I24" s="72"/>
      <c r="J24" s="56"/>
    </row>
    <row r="25" spans="1:10" s="20" customFormat="1" ht="15" x14ac:dyDescent="0.15">
      <c r="A25" s="27">
        <v>56962</v>
      </c>
      <c r="B25" s="28" t="s">
        <v>82</v>
      </c>
      <c r="C25" s="29" t="s">
        <v>2</v>
      </c>
      <c r="D25" s="99">
        <v>1250</v>
      </c>
      <c r="E25" s="102"/>
      <c r="F25" s="32">
        <f t="shared" si="0"/>
        <v>0</v>
      </c>
      <c r="G25" s="70"/>
      <c r="H25" s="73"/>
      <c r="I25" s="72"/>
      <c r="J25" s="56"/>
    </row>
    <row r="26" spans="1:10" s="20" customFormat="1" ht="15" x14ac:dyDescent="0.15">
      <c r="A26" s="27">
        <v>12932</v>
      </c>
      <c r="B26" s="28" t="s">
        <v>87</v>
      </c>
      <c r="C26" s="29" t="s">
        <v>4</v>
      </c>
      <c r="D26" s="97">
        <v>2500</v>
      </c>
      <c r="E26" s="102"/>
      <c r="F26" s="32">
        <f t="shared" si="0"/>
        <v>0</v>
      </c>
      <c r="G26" s="70">
        <v>0.63</v>
      </c>
      <c r="H26" s="96">
        <f>D26*G26</f>
        <v>1575</v>
      </c>
      <c r="I26" s="72"/>
      <c r="J26" s="56"/>
    </row>
    <row r="27" spans="1:10" s="20" customFormat="1" ht="15.75" customHeight="1" x14ac:dyDescent="0.15">
      <c r="A27" s="82" t="s">
        <v>85</v>
      </c>
      <c r="B27" s="28" t="s">
        <v>86</v>
      </c>
      <c r="C27" s="29" t="s">
        <v>3</v>
      </c>
      <c r="D27" s="97">
        <v>1750</v>
      </c>
      <c r="E27" s="102"/>
      <c r="F27" s="32">
        <f t="shared" si="0"/>
        <v>0</v>
      </c>
      <c r="G27" s="70"/>
      <c r="H27" s="73"/>
      <c r="I27" s="72"/>
      <c r="J27" s="56"/>
    </row>
    <row r="28" spans="1:10" s="20" customFormat="1" ht="15.75" thickBot="1" x14ac:dyDescent="0.2">
      <c r="A28" s="83">
        <v>915111</v>
      </c>
      <c r="B28" s="34" t="s">
        <v>83</v>
      </c>
      <c r="C28" s="84" t="s">
        <v>2</v>
      </c>
      <c r="D28" s="103">
        <v>312.5</v>
      </c>
      <c r="E28" s="104"/>
      <c r="F28" s="36">
        <f t="shared" si="0"/>
        <v>0</v>
      </c>
      <c r="G28" s="67"/>
      <c r="H28" s="68"/>
      <c r="I28" s="69"/>
      <c r="J28" s="55"/>
    </row>
    <row r="29" spans="1:10" s="20" customFormat="1" ht="15" x14ac:dyDescent="0.15">
      <c r="A29" s="85"/>
      <c r="B29" s="86" t="s">
        <v>13</v>
      </c>
      <c r="C29" s="86"/>
      <c r="D29" s="86"/>
      <c r="E29" s="87" t="s">
        <v>5</v>
      </c>
      <c r="F29" s="95">
        <f>SUM(F12:F28)</f>
        <v>0</v>
      </c>
      <c r="G29" s="74"/>
      <c r="H29" s="74"/>
      <c r="I29" s="75"/>
    </row>
    <row r="30" spans="1:10" s="20" customFormat="1" ht="15" x14ac:dyDescent="0.15">
      <c r="A30" s="30"/>
      <c r="B30" s="28" t="s">
        <v>6</v>
      </c>
      <c r="C30" s="28"/>
      <c r="D30" s="28"/>
      <c r="E30" s="31" t="s">
        <v>5</v>
      </c>
      <c r="F30" s="32">
        <f>F29*0.21</f>
        <v>0</v>
      </c>
      <c r="G30" s="74"/>
      <c r="H30" s="74"/>
      <c r="I30" s="75"/>
    </row>
    <row r="31" spans="1:10" s="20" customFormat="1" ht="15.75" thickBot="1" x14ac:dyDescent="0.2">
      <c r="A31" s="33"/>
      <c r="B31" s="34" t="s">
        <v>14</v>
      </c>
      <c r="C31" s="34"/>
      <c r="D31" s="34"/>
      <c r="E31" s="35" t="s">
        <v>5</v>
      </c>
      <c r="F31" s="36">
        <f>F30+F29</f>
        <v>0</v>
      </c>
      <c r="G31" s="74"/>
      <c r="H31" s="74"/>
      <c r="I31" s="75"/>
    </row>
    <row r="32" spans="1:10" ht="24" customHeight="1" x14ac:dyDescent="0.15">
      <c r="G32" s="74"/>
      <c r="H32" s="74"/>
      <c r="I32" s="75"/>
      <c r="J32" s="20"/>
    </row>
    <row r="33" spans="7:10" ht="12" customHeight="1" x14ac:dyDescent="0.15">
      <c r="G33" s="74"/>
      <c r="H33" s="74"/>
      <c r="I33" s="75"/>
      <c r="J33" s="20"/>
    </row>
    <row r="34" spans="7:10" ht="12" customHeight="1" x14ac:dyDescent="0.15">
      <c r="G34" s="74"/>
      <c r="H34" s="74"/>
      <c r="I34" s="75"/>
      <c r="J34" s="20"/>
    </row>
    <row r="35" spans="7:10" ht="12" customHeight="1" x14ac:dyDescent="0.15">
      <c r="G35" s="74"/>
      <c r="H35" s="74"/>
      <c r="I35" s="20"/>
      <c r="J35" s="20"/>
    </row>
    <row r="36" spans="7:10" ht="12" customHeight="1" x14ac:dyDescent="0.15">
      <c r="G36" s="74"/>
      <c r="H36" s="74"/>
      <c r="I36" s="20"/>
      <c r="J36" s="20"/>
    </row>
    <row r="37" spans="7:10" ht="12" customHeight="1" x14ac:dyDescent="0.15">
      <c r="G37" s="74"/>
      <c r="H37" s="74"/>
      <c r="I37" s="20"/>
      <c r="J37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62731-923A-451A-A11B-40D4E4EE0BC4}">
  <dimension ref="A1:F12"/>
  <sheetViews>
    <sheetView workbookViewId="0">
      <selection activeCell="E20" sqref="E20"/>
    </sheetView>
  </sheetViews>
  <sheetFormatPr defaultRowHeight="10.5" x14ac:dyDescent="0.15"/>
  <cols>
    <col min="1" max="1" width="86.5" customWidth="1"/>
    <col min="2" max="2" width="84.6640625" customWidth="1"/>
    <col min="4" max="4" width="15" customWidth="1"/>
    <col min="5" max="5" width="24.1640625" customWidth="1"/>
    <col min="6" max="6" width="22" customWidth="1"/>
  </cols>
  <sheetData>
    <row r="1" spans="1:6" ht="18" x14ac:dyDescent="0.25">
      <c r="A1" s="105" t="s">
        <v>99</v>
      </c>
      <c r="B1" s="6"/>
      <c r="C1" s="19" t="s">
        <v>5</v>
      </c>
      <c r="D1" s="6"/>
      <c r="E1" s="6"/>
      <c r="F1" s="6"/>
    </row>
    <row r="2" spans="1:6" ht="18" x14ac:dyDescent="0.25">
      <c r="A2" s="105"/>
      <c r="B2" s="6"/>
      <c r="C2" s="19"/>
      <c r="D2" s="6"/>
      <c r="E2" s="6"/>
      <c r="F2" s="6"/>
    </row>
    <row r="3" spans="1:6" ht="12.75" thickBot="1" x14ac:dyDescent="0.25">
      <c r="A3" s="18" t="s">
        <v>5</v>
      </c>
      <c r="B3" s="6"/>
      <c r="C3" s="6"/>
      <c r="D3" s="6"/>
      <c r="E3" s="13"/>
      <c r="F3" s="6"/>
    </row>
    <row r="4" spans="1:6" ht="15.75" thickBot="1" x14ac:dyDescent="0.2">
      <c r="A4" s="88" t="s">
        <v>71</v>
      </c>
      <c r="B4" s="21" t="s">
        <v>7</v>
      </c>
      <c r="C4" s="22" t="s">
        <v>0</v>
      </c>
      <c r="D4" s="21" t="s">
        <v>8</v>
      </c>
      <c r="E4" s="21" t="s">
        <v>9</v>
      </c>
      <c r="F4" s="23" t="s">
        <v>10</v>
      </c>
    </row>
    <row r="5" spans="1:6" ht="15" x14ac:dyDescent="0.15">
      <c r="A5" s="24">
        <v>21461</v>
      </c>
      <c r="B5" s="25" t="s">
        <v>100</v>
      </c>
      <c r="C5" s="26" t="s">
        <v>2</v>
      </c>
      <c r="D5" s="106">
        <v>1</v>
      </c>
      <c r="E5" s="107"/>
      <c r="F5" s="43">
        <f t="shared" ref="F5:F10" si="0">E5*D5</f>
        <v>0</v>
      </c>
    </row>
    <row r="6" spans="1:6" ht="28.5" customHeight="1" x14ac:dyDescent="0.15">
      <c r="A6" s="82" t="s">
        <v>101</v>
      </c>
      <c r="B6" s="108" t="s">
        <v>102</v>
      </c>
      <c r="C6" s="29" t="s">
        <v>3</v>
      </c>
      <c r="D6" s="109">
        <v>0.92</v>
      </c>
      <c r="E6" s="110"/>
      <c r="F6" s="43">
        <f t="shared" si="0"/>
        <v>0</v>
      </c>
    </row>
    <row r="7" spans="1:6" ht="15" x14ac:dyDescent="0.15">
      <c r="A7" s="27">
        <v>122938</v>
      </c>
      <c r="B7" s="28" t="s">
        <v>103</v>
      </c>
      <c r="C7" s="29" t="s">
        <v>63</v>
      </c>
      <c r="D7" s="109">
        <v>0.35</v>
      </c>
      <c r="E7" s="110"/>
      <c r="F7" s="43">
        <f t="shared" si="0"/>
        <v>0</v>
      </c>
    </row>
    <row r="8" spans="1:6" ht="15" x14ac:dyDescent="0.15">
      <c r="A8" s="27">
        <v>56333</v>
      </c>
      <c r="B8" s="28" t="s">
        <v>104</v>
      </c>
      <c r="C8" s="29" t="s">
        <v>2</v>
      </c>
      <c r="D8" s="109">
        <v>1</v>
      </c>
      <c r="E8" s="110"/>
      <c r="F8" s="43">
        <f t="shared" si="0"/>
        <v>0</v>
      </c>
    </row>
    <row r="9" spans="1:6" ht="15" x14ac:dyDescent="0.15">
      <c r="A9" s="27">
        <v>567104</v>
      </c>
      <c r="B9" s="28" t="s">
        <v>105</v>
      </c>
      <c r="C9" s="29" t="s">
        <v>63</v>
      </c>
      <c r="D9" s="109">
        <v>0.13</v>
      </c>
      <c r="E9" s="110"/>
      <c r="F9" s="43">
        <f t="shared" si="0"/>
        <v>0</v>
      </c>
    </row>
    <row r="10" spans="1:6" ht="15" x14ac:dyDescent="0.15">
      <c r="A10" s="27">
        <v>572123</v>
      </c>
      <c r="B10" s="28" t="s">
        <v>106</v>
      </c>
      <c r="C10" s="29" t="s">
        <v>2</v>
      </c>
      <c r="D10" s="109">
        <v>1</v>
      </c>
      <c r="E10" s="110"/>
      <c r="F10" s="43">
        <f t="shared" si="0"/>
        <v>0</v>
      </c>
    </row>
    <row r="11" spans="1:6" ht="15.75" thickBot="1" x14ac:dyDescent="0.2">
      <c r="A11" s="111" t="s">
        <v>70</v>
      </c>
      <c r="B11" s="112" t="s">
        <v>107</v>
      </c>
      <c r="C11" s="113" t="s">
        <v>63</v>
      </c>
      <c r="D11" s="114">
        <v>7.0000000000000007E-2</v>
      </c>
      <c r="E11" s="115"/>
      <c r="F11" s="116">
        <f>ROUND(E11*D11,0)</f>
        <v>0</v>
      </c>
    </row>
    <row r="12" spans="1:6" ht="16.5" thickBot="1" x14ac:dyDescent="0.2">
      <c r="A12" s="117"/>
      <c r="B12" s="118" t="s">
        <v>108</v>
      </c>
      <c r="C12" s="119" t="s">
        <v>2</v>
      </c>
      <c r="D12" s="120">
        <v>1</v>
      </c>
      <c r="E12" s="121" t="s">
        <v>5</v>
      </c>
      <c r="F12" s="122">
        <f>SUM(F5:F11)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rozpočet</vt:lpstr>
      <vt:lpstr>sanace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Toman Jiří</cp:lastModifiedBy>
  <cp:lastPrinted>2021-01-29T05:24:56Z</cp:lastPrinted>
  <dcterms:created xsi:type="dcterms:W3CDTF">2014-05-16T09:31:30Z</dcterms:created>
  <dcterms:modified xsi:type="dcterms:W3CDTF">2024-02-28T05:35:34Z</dcterms:modified>
</cp:coreProperties>
</file>